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4DD9EA59-2FED-4F57-990E-709A28AECC8B}" xr6:coauthVersionLast="47" xr6:coauthVersionMax="47" xr10:uidLastSave="{00000000-0000-0000-0000-000000000000}"/>
  <bookViews>
    <workbookView xWindow="-110" yWindow="-110" windowWidth="19420" windowHeight="10300" tabRatio="927" activeTab="1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Sales'!$A$1:$T$3092</definedName>
    <definedName name="_xlnm._FilterDatabase" localSheetId="3" hidden="1">'Set up'!$A$1:$D$43</definedName>
    <definedName name="_xlnm.Print_Area" localSheetId="1">'Customer Aging'!$A$1:$H$63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856" i="4" l="1"/>
  <c r="P2856" i="4" s="1"/>
  <c r="O2855" i="4"/>
  <c r="O2854" i="4"/>
  <c r="O2853" i="4"/>
  <c r="P2853" i="4" s="1"/>
  <c r="O2852" i="4"/>
  <c r="P2852" i="4" s="1"/>
  <c r="O2851" i="4"/>
  <c r="O2639" i="4"/>
  <c r="O2638" i="4"/>
  <c r="O2633" i="4"/>
  <c r="O2632" i="4"/>
  <c r="O2631" i="4"/>
  <c r="O2630" i="4"/>
  <c r="P2630" i="4" s="1"/>
  <c r="O2629" i="4"/>
  <c r="O2628" i="4"/>
  <c r="P2628" i="4" s="1"/>
  <c r="O2615" i="4"/>
  <c r="P2615" i="4" s="1"/>
  <c r="O2614" i="4"/>
  <c r="P2614" i="4" s="1"/>
  <c r="O2613" i="4"/>
  <c r="P2613" i="4" s="1"/>
  <c r="O2612" i="4"/>
  <c r="O2611" i="4"/>
  <c r="P2611" i="4" s="1"/>
  <c r="O2610" i="4"/>
  <c r="P2610" i="4" s="1"/>
  <c r="P2684" i="4"/>
  <c r="P2683" i="4"/>
  <c r="P2682" i="4"/>
  <c r="P2681" i="4"/>
  <c r="P2680" i="4"/>
  <c r="P2679" i="4"/>
  <c r="P2639" i="4"/>
  <c r="P2638" i="4"/>
  <c r="P2633" i="4"/>
  <c r="P2632" i="4"/>
  <c r="P2631" i="4"/>
  <c r="P2629" i="4"/>
  <c r="P2612" i="4"/>
  <c r="O3058" i="4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582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855" i="4"/>
  <c r="O1545" i="4"/>
  <c r="O1544" i="4"/>
  <c r="O1543" i="4"/>
  <c r="O1542" i="4"/>
  <c r="O1541" i="4"/>
  <c r="O1540" i="4"/>
  <c r="O3076" i="4"/>
  <c r="P3076" i="4" s="1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O2996" i="4"/>
  <c r="P2996" i="4" s="1"/>
  <c r="O2995" i="4"/>
  <c r="P2995" i="4" s="1"/>
  <c r="O2148" i="4"/>
  <c r="O2181" i="4"/>
  <c r="O2179" i="4"/>
  <c r="O2180" i="4"/>
  <c r="O2154" i="4"/>
  <c r="O2156" i="4"/>
  <c r="O2155" i="4"/>
  <c r="O2153" i="4"/>
  <c r="O2147" i="4"/>
  <c r="P2997" i="4"/>
  <c r="P3002" i="4"/>
  <c r="P3003" i="4"/>
  <c r="P3006" i="4"/>
  <c r="P3007" i="4"/>
  <c r="P3008" i="4"/>
  <c r="P3009" i="4"/>
  <c r="P3010" i="4"/>
  <c r="P3011" i="4"/>
  <c r="P3012" i="4"/>
  <c r="P3016" i="4"/>
  <c r="P3017" i="4"/>
  <c r="P3018" i="4"/>
  <c r="P3019" i="4"/>
  <c r="P3020" i="4"/>
  <c r="P3021" i="4"/>
  <c r="P3022" i="4"/>
  <c r="P3023" i="4"/>
  <c r="P3024" i="4"/>
  <c r="P3025" i="4"/>
  <c r="P3026" i="4"/>
  <c r="P3030" i="4"/>
  <c r="P3031" i="4"/>
  <c r="P3032" i="4"/>
  <c r="P3033" i="4"/>
  <c r="P3034" i="4"/>
  <c r="P3035" i="4"/>
  <c r="P3036" i="4"/>
  <c r="P3037" i="4"/>
  <c r="P3038" i="4"/>
  <c r="P3044" i="4"/>
  <c r="P3045" i="4"/>
  <c r="P3046" i="4"/>
  <c r="P3047" i="4"/>
  <c r="P3048" i="4"/>
  <c r="P3049" i="4"/>
  <c r="P3050" i="4"/>
  <c r="P3051" i="4"/>
  <c r="P3052" i="4"/>
  <c r="P3053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4" i="4"/>
  <c r="P2835" i="4"/>
  <c r="P2836" i="4"/>
  <c r="P2837" i="4"/>
  <c r="P2838" i="4"/>
  <c r="P2839" i="4"/>
  <c r="P2846" i="4"/>
  <c r="P2847" i="4"/>
  <c r="P2848" i="4"/>
  <c r="P2849" i="4"/>
  <c r="P2850" i="4"/>
  <c r="P2851" i="4"/>
  <c r="P2854" i="4"/>
  <c r="P2855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3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8" i="4"/>
  <c r="P2989" i="4"/>
  <c r="P2990" i="4"/>
  <c r="P2991" i="4"/>
  <c r="P2992" i="4"/>
  <c r="P2993" i="4"/>
  <c r="P2994" i="4"/>
  <c r="P2809" i="4"/>
  <c r="P2810" i="4"/>
  <c r="P2811" i="4"/>
  <c r="P2815" i="4"/>
  <c r="P2816" i="4"/>
  <c r="R3092" i="4" l="1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K3044" i="4" s="1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2" i="4"/>
  <c r="K3043" i="4"/>
  <c r="K2996" i="4" l="1"/>
  <c r="L2996" i="4" s="1"/>
  <c r="K2998" i="4"/>
  <c r="K3000" i="4"/>
  <c r="K3002" i="4"/>
  <c r="K3004" i="4"/>
  <c r="K3006" i="4"/>
  <c r="K3008" i="4"/>
  <c r="K3010" i="4"/>
  <c r="L3010" i="4" s="1"/>
  <c r="K3012" i="4"/>
  <c r="K3014" i="4"/>
  <c r="M3014" i="4" s="1"/>
  <c r="K3016" i="4"/>
  <c r="K3018" i="4"/>
  <c r="K3020" i="4"/>
  <c r="K3022" i="4"/>
  <c r="M3022" i="4" s="1"/>
  <c r="K3024" i="4"/>
  <c r="K3026" i="4"/>
  <c r="K3028" i="4"/>
  <c r="K3030" i="4"/>
  <c r="M3030" i="4" s="1"/>
  <c r="K3032" i="4"/>
  <c r="K3034" i="4"/>
  <c r="K3036" i="4"/>
  <c r="K3038" i="4"/>
  <c r="M3038" i="4" s="1"/>
  <c r="K3040" i="4"/>
  <c r="K3042" i="4"/>
  <c r="K3046" i="4"/>
  <c r="M3046" i="4" s="1"/>
  <c r="K3048" i="4"/>
  <c r="K3050" i="4"/>
  <c r="K3052" i="4"/>
  <c r="K3054" i="4"/>
  <c r="K3056" i="4"/>
  <c r="K3058" i="4"/>
  <c r="K3060" i="4"/>
  <c r="K3062" i="4"/>
  <c r="K3064" i="4"/>
  <c r="K3066" i="4"/>
  <c r="K3068" i="4"/>
  <c r="K3070" i="4"/>
  <c r="K3072" i="4"/>
  <c r="K3074" i="4"/>
  <c r="K3076" i="4"/>
  <c r="K3078" i="4"/>
  <c r="K3080" i="4"/>
  <c r="K3082" i="4"/>
  <c r="K3084" i="4"/>
  <c r="K3086" i="4"/>
  <c r="K3088" i="4"/>
  <c r="K3090" i="4"/>
  <c r="K3092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K2995" i="4"/>
  <c r="M2995" i="4" s="1"/>
  <c r="K2997" i="4"/>
  <c r="K2999" i="4"/>
  <c r="M2999" i="4" s="1"/>
  <c r="K3001" i="4"/>
  <c r="K3003" i="4"/>
  <c r="M3003" i="4" s="1"/>
  <c r="K3005" i="4"/>
  <c r="K3007" i="4"/>
  <c r="M3007" i="4" s="1"/>
  <c r="K3009" i="4"/>
  <c r="K3011" i="4"/>
  <c r="M3011" i="4" s="1"/>
  <c r="K3013" i="4"/>
  <c r="K3015" i="4"/>
  <c r="M3015" i="4" s="1"/>
  <c r="K3017" i="4"/>
  <c r="K3019" i="4"/>
  <c r="M3019" i="4" s="1"/>
  <c r="K3021" i="4"/>
  <c r="K3023" i="4"/>
  <c r="M3023" i="4" s="1"/>
  <c r="K3025" i="4"/>
  <c r="K3027" i="4"/>
  <c r="M3027" i="4" s="1"/>
  <c r="K3029" i="4"/>
  <c r="K3031" i="4"/>
  <c r="M3031" i="4" s="1"/>
  <c r="K3033" i="4"/>
  <c r="K3035" i="4"/>
  <c r="M3035" i="4" s="1"/>
  <c r="K3037" i="4"/>
  <c r="K3039" i="4"/>
  <c r="M3039" i="4" s="1"/>
  <c r="K3041" i="4"/>
  <c r="M3043" i="4"/>
  <c r="K3045" i="4"/>
  <c r="K3047" i="4"/>
  <c r="M3047" i="4" s="1"/>
  <c r="K3049" i="4"/>
  <c r="K3051" i="4"/>
  <c r="M3051" i="4" s="1"/>
  <c r="K3053" i="4"/>
  <c r="K3055" i="4"/>
  <c r="M3055" i="4" s="1"/>
  <c r="K3057" i="4"/>
  <c r="K3059" i="4"/>
  <c r="M3059" i="4" s="1"/>
  <c r="K3061" i="4"/>
  <c r="K3063" i="4"/>
  <c r="M3063" i="4" s="1"/>
  <c r="K3065" i="4"/>
  <c r="K3067" i="4"/>
  <c r="M3067" i="4" s="1"/>
  <c r="K3069" i="4"/>
  <c r="K3071" i="4"/>
  <c r="M3071" i="4" s="1"/>
  <c r="K3073" i="4"/>
  <c r="K3075" i="4"/>
  <c r="M3075" i="4" s="1"/>
  <c r="K3077" i="4"/>
  <c r="K3079" i="4"/>
  <c r="M3079" i="4" s="1"/>
  <c r="K3081" i="4"/>
  <c r="K3083" i="4"/>
  <c r="M3083" i="4" s="1"/>
  <c r="K3085" i="4"/>
  <c r="K3087" i="4"/>
  <c r="M3087" i="4" s="1"/>
  <c r="K3089" i="4"/>
  <c r="K3091" i="4"/>
  <c r="M3091" i="4" s="1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L2995" i="4" l="1"/>
  <c r="L3050" i="4"/>
  <c r="M3050" i="4"/>
  <c r="M3042" i="4"/>
  <c r="L3042" i="4"/>
  <c r="L3034" i="4"/>
  <c r="M3034" i="4"/>
  <c r="M3026" i="4"/>
  <c r="L3026" i="4"/>
  <c r="L3018" i="4"/>
  <c r="M3018" i="4"/>
  <c r="M3006" i="4"/>
  <c r="L3006" i="4"/>
  <c r="L3046" i="4"/>
  <c r="L3038" i="4"/>
  <c r="L3030" i="4"/>
  <c r="L3022" i="4"/>
  <c r="L3014" i="4"/>
  <c r="M3010" i="4"/>
  <c r="M3089" i="4"/>
  <c r="L3089" i="4"/>
  <c r="L3082" i="4"/>
  <c r="M3082" i="4"/>
  <c r="L3080" i="4"/>
  <c r="M3080" i="4"/>
  <c r="M3073" i="4"/>
  <c r="L3073" i="4"/>
  <c r="L3066" i="4"/>
  <c r="M3066" i="4"/>
  <c r="L3064" i="4"/>
  <c r="M3064" i="4"/>
  <c r="L3057" i="4"/>
  <c r="M3057" i="4"/>
  <c r="M3002" i="4"/>
  <c r="L3002" i="4"/>
  <c r="L3000" i="4"/>
  <c r="M3000" i="4"/>
  <c r="L3092" i="4"/>
  <c r="M3092" i="4"/>
  <c r="L3085" i="4"/>
  <c r="M3085" i="4"/>
  <c r="M3078" i="4"/>
  <c r="L3078" i="4"/>
  <c r="L3076" i="4"/>
  <c r="M3076" i="4"/>
  <c r="L3069" i="4"/>
  <c r="M3069" i="4"/>
  <c r="M3062" i="4"/>
  <c r="L3062" i="4"/>
  <c r="L3060" i="4"/>
  <c r="M3060" i="4"/>
  <c r="L3053" i="4"/>
  <c r="M3053" i="4"/>
  <c r="M3049" i="4"/>
  <c r="L3049" i="4"/>
  <c r="L3045" i="4"/>
  <c r="M3045" i="4"/>
  <c r="M3041" i="4"/>
  <c r="L3041" i="4"/>
  <c r="M3037" i="4"/>
  <c r="L3037" i="4"/>
  <c r="L3033" i="4"/>
  <c r="M3033" i="4"/>
  <c r="L3029" i="4"/>
  <c r="M3029" i="4"/>
  <c r="L3025" i="4"/>
  <c r="M3025" i="4"/>
  <c r="L3021" i="4"/>
  <c r="M3021" i="4"/>
  <c r="M3017" i="4"/>
  <c r="L3017" i="4"/>
  <c r="L3013" i="4"/>
  <c r="M3013" i="4"/>
  <c r="L3009" i="4"/>
  <c r="M3009" i="4"/>
  <c r="L3005" i="4"/>
  <c r="M3005" i="4"/>
  <c r="L2998" i="4"/>
  <c r="M2998" i="4"/>
  <c r="L3090" i="4"/>
  <c r="M3090" i="4"/>
  <c r="L3088" i="4"/>
  <c r="M3088" i="4"/>
  <c r="L3081" i="4"/>
  <c r="M3081" i="4"/>
  <c r="L3074" i="4"/>
  <c r="M3074" i="4"/>
  <c r="L3072" i="4"/>
  <c r="M3072" i="4"/>
  <c r="L3065" i="4"/>
  <c r="M3065" i="4"/>
  <c r="M3058" i="4"/>
  <c r="L3058" i="4"/>
  <c r="L3056" i="4"/>
  <c r="M3056" i="4"/>
  <c r="L3001" i="4"/>
  <c r="M3001" i="4"/>
  <c r="M3086" i="4"/>
  <c r="L3086" i="4"/>
  <c r="L3084" i="4"/>
  <c r="M3084" i="4"/>
  <c r="L3077" i="4"/>
  <c r="M3077" i="4"/>
  <c r="M3070" i="4"/>
  <c r="L3070" i="4"/>
  <c r="L3068" i="4"/>
  <c r="M3068" i="4"/>
  <c r="M3061" i="4"/>
  <c r="L3061" i="4"/>
  <c r="L3054" i="4"/>
  <c r="M3054" i="4"/>
  <c r="L3052" i="4"/>
  <c r="M3052" i="4"/>
  <c r="L3048" i="4"/>
  <c r="M3048" i="4"/>
  <c r="L3044" i="4"/>
  <c r="M3044" i="4"/>
  <c r="L3040" i="4"/>
  <c r="M3040" i="4"/>
  <c r="L3036" i="4"/>
  <c r="M3036" i="4"/>
  <c r="L3032" i="4"/>
  <c r="M3032" i="4"/>
  <c r="L3028" i="4"/>
  <c r="M3028" i="4"/>
  <c r="L3024" i="4"/>
  <c r="M3024" i="4"/>
  <c r="L3020" i="4"/>
  <c r="M3020" i="4"/>
  <c r="L3016" i="4"/>
  <c r="M3016" i="4"/>
  <c r="L3012" i="4"/>
  <c r="M3012" i="4"/>
  <c r="L3008" i="4"/>
  <c r="M3008" i="4"/>
  <c r="L3004" i="4"/>
  <c r="M3004" i="4"/>
  <c r="L2997" i="4"/>
  <c r="M2997" i="4"/>
  <c r="L3091" i="4"/>
  <c r="L3087" i="4"/>
  <c r="L3083" i="4"/>
  <c r="L3079" i="4"/>
  <c r="L3075" i="4"/>
  <c r="L3071" i="4"/>
  <c r="L3067" i="4"/>
  <c r="L3063" i="4"/>
  <c r="L3059" i="4"/>
  <c r="L3055" i="4"/>
  <c r="L3051" i="4"/>
  <c r="L3047" i="4"/>
  <c r="L3043" i="4"/>
  <c r="L3039" i="4"/>
  <c r="L3035" i="4"/>
  <c r="L3031" i="4"/>
  <c r="L3027" i="4"/>
  <c r="L3023" i="4"/>
  <c r="L3019" i="4"/>
  <c r="L3015" i="4"/>
  <c r="L3011" i="4"/>
  <c r="L3007" i="4"/>
  <c r="L3003" i="4"/>
  <c r="L2999" i="4"/>
  <c r="M2996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O2743" i="4"/>
  <c r="O2742" i="4"/>
  <c r="O2741" i="4"/>
  <c r="O2740" i="4"/>
  <c r="P2808" i="4"/>
  <c r="P2807" i="4"/>
  <c r="P2784" i="4"/>
  <c r="P2783" i="4"/>
  <c r="P2782" i="4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K3" i="4"/>
  <c r="K4" i="4"/>
  <c r="K5" i="4"/>
  <c r="L5" i="4" s="1"/>
  <c r="K6" i="4"/>
  <c r="K7" i="4"/>
  <c r="M7" i="4" s="1"/>
  <c r="K8" i="4"/>
  <c r="K9" i="4"/>
  <c r="L9" i="4" s="1"/>
  <c r="K10" i="4"/>
  <c r="M10" i="4" s="1"/>
  <c r="K11" i="4"/>
  <c r="K12" i="4"/>
  <c r="K13" i="4"/>
  <c r="L13" i="4" s="1"/>
  <c r="K14" i="4"/>
  <c r="K15" i="4"/>
  <c r="K16" i="4"/>
  <c r="K17" i="4"/>
  <c r="L17" i="4" s="1"/>
  <c r="K18" i="4"/>
  <c r="L18" i="4" s="1"/>
  <c r="K19" i="4"/>
  <c r="M19" i="4" s="1"/>
  <c r="K20" i="4"/>
  <c r="K21" i="4"/>
  <c r="L21" i="4" s="1"/>
  <c r="K22" i="4"/>
  <c r="K23" i="4"/>
  <c r="M23" i="4" s="1"/>
  <c r="K24" i="4"/>
  <c r="K25" i="4"/>
  <c r="L25" i="4" s="1"/>
  <c r="K26" i="4"/>
  <c r="K27" i="4"/>
  <c r="K28" i="4"/>
  <c r="K29" i="4"/>
  <c r="L29" i="4" s="1"/>
  <c r="K30" i="4"/>
  <c r="K31" i="4"/>
  <c r="K32" i="4"/>
  <c r="K33" i="4"/>
  <c r="L33" i="4" s="1"/>
  <c r="K34" i="4"/>
  <c r="L34" i="4" s="1"/>
  <c r="K35" i="4"/>
  <c r="M35" i="4" s="1"/>
  <c r="K36" i="4"/>
  <c r="K37" i="4"/>
  <c r="L37" i="4" s="1"/>
  <c r="K38" i="4"/>
  <c r="K39" i="4"/>
  <c r="K40" i="4"/>
  <c r="K41" i="4"/>
  <c r="L41" i="4" s="1"/>
  <c r="K42" i="4"/>
  <c r="K43" i="4"/>
  <c r="K44" i="4"/>
  <c r="K45" i="4"/>
  <c r="L45" i="4" s="1"/>
  <c r="K46" i="4"/>
  <c r="M46" i="4" s="1"/>
  <c r="K47" i="4"/>
  <c r="K48" i="4"/>
  <c r="K49" i="4"/>
  <c r="K50" i="4"/>
  <c r="K51" i="4"/>
  <c r="M51" i="4" s="1"/>
  <c r="K52" i="4"/>
  <c r="K53" i="4"/>
  <c r="L53" i="4" s="1"/>
  <c r="K54" i="4"/>
  <c r="M54" i="4" s="1"/>
  <c r="K55" i="4"/>
  <c r="K56" i="4"/>
  <c r="K57" i="4"/>
  <c r="L57" i="4" s="1"/>
  <c r="K58" i="4"/>
  <c r="K59" i="4"/>
  <c r="M59" i="4" s="1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73" i="4" s="1"/>
  <c r="K74" i="4"/>
  <c r="K75" i="4"/>
  <c r="K76" i="4"/>
  <c r="K77" i="4"/>
  <c r="L77" i="4" s="1"/>
  <c r="K78" i="4"/>
  <c r="K79" i="4"/>
  <c r="M79" i="4" s="1"/>
  <c r="K80" i="4"/>
  <c r="K81" i="4"/>
  <c r="K82" i="4"/>
  <c r="M82" i="4" s="1"/>
  <c r="K83" i="4"/>
  <c r="K84" i="4"/>
  <c r="K85" i="4"/>
  <c r="L85" i="4" s="1"/>
  <c r="K86" i="4"/>
  <c r="K87" i="4"/>
  <c r="K88" i="4"/>
  <c r="K89" i="4"/>
  <c r="K90" i="4"/>
  <c r="K91" i="4"/>
  <c r="K92" i="4"/>
  <c r="K93" i="4"/>
  <c r="L93" i="4" s="1"/>
  <c r="K94" i="4"/>
  <c r="L94" i="4" s="1"/>
  <c r="K95" i="4"/>
  <c r="M95" i="4" s="1"/>
  <c r="K96" i="4"/>
  <c r="K97" i="4"/>
  <c r="K98" i="4"/>
  <c r="K99" i="4"/>
  <c r="K100" i="4"/>
  <c r="K101" i="4"/>
  <c r="L101" i="4" s="1"/>
  <c r="K102" i="4"/>
  <c r="K103" i="4"/>
  <c r="K104" i="4"/>
  <c r="K105" i="4"/>
  <c r="K106" i="4"/>
  <c r="K107" i="4"/>
  <c r="K108" i="4"/>
  <c r="K109" i="4"/>
  <c r="K110" i="4"/>
  <c r="K111" i="4"/>
  <c r="K112" i="4"/>
  <c r="K113" i="4"/>
  <c r="M113" i="4" s="1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M126" i="4" s="1"/>
  <c r="K127" i="4"/>
  <c r="K128" i="4"/>
  <c r="K129" i="4"/>
  <c r="K130" i="4"/>
  <c r="M130" i="4" s="1"/>
  <c r="K131" i="4"/>
  <c r="K132" i="4"/>
  <c r="K133" i="4"/>
  <c r="K134" i="4"/>
  <c r="K135" i="4"/>
  <c r="K136" i="4"/>
  <c r="K137" i="4"/>
  <c r="K138" i="4"/>
  <c r="K139" i="4"/>
  <c r="K140" i="4"/>
  <c r="K141" i="4"/>
  <c r="K142" i="4"/>
  <c r="M142" i="4" s="1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L157" i="4" s="1"/>
  <c r="K158" i="4"/>
  <c r="K159" i="4"/>
  <c r="K160" i="4"/>
  <c r="K161" i="4"/>
  <c r="K162" i="4"/>
  <c r="K163" i="4"/>
  <c r="K164" i="4"/>
  <c r="K165" i="4"/>
  <c r="K166" i="4"/>
  <c r="K167" i="4"/>
  <c r="K168" i="4"/>
  <c r="K169" i="4"/>
  <c r="M169" i="4" s="1"/>
  <c r="K170" i="4"/>
  <c r="K171" i="4"/>
  <c r="K172" i="4"/>
  <c r="K173" i="4"/>
  <c r="L173" i="4" s="1"/>
  <c r="K174" i="4"/>
  <c r="K175" i="4"/>
  <c r="K176" i="4"/>
  <c r="K177" i="4"/>
  <c r="K178" i="4"/>
  <c r="K179" i="4"/>
  <c r="K180" i="4"/>
  <c r="K181" i="4"/>
  <c r="M181" i="4" s="1"/>
  <c r="K182" i="4"/>
  <c r="K183" i="4"/>
  <c r="K184" i="4"/>
  <c r="K185" i="4"/>
  <c r="K186" i="4"/>
  <c r="K187" i="4"/>
  <c r="K188" i="4"/>
  <c r="K189" i="4"/>
  <c r="L189" i="4" s="1"/>
  <c r="K190" i="4"/>
  <c r="K191" i="4"/>
  <c r="K192" i="4"/>
  <c r="K193" i="4"/>
  <c r="K194" i="4"/>
  <c r="K195" i="4"/>
  <c r="K196" i="4"/>
  <c r="K197" i="4"/>
  <c r="L197" i="4" s="1"/>
  <c r="K198" i="4"/>
  <c r="K199" i="4"/>
  <c r="K200" i="4"/>
  <c r="K201" i="4"/>
  <c r="K202" i="4"/>
  <c r="K203" i="4"/>
  <c r="K204" i="4"/>
  <c r="K205" i="4"/>
  <c r="L205" i="4" s="1"/>
  <c r="K206" i="4"/>
  <c r="K207" i="4"/>
  <c r="K208" i="4"/>
  <c r="K209" i="4"/>
  <c r="K210" i="4"/>
  <c r="K211" i="4"/>
  <c r="K212" i="4"/>
  <c r="K213" i="4"/>
  <c r="M213" i="4" s="1"/>
  <c r="K214" i="4"/>
  <c r="K215" i="4"/>
  <c r="K216" i="4"/>
  <c r="K217" i="4"/>
  <c r="K218" i="4"/>
  <c r="K219" i="4"/>
  <c r="K220" i="4"/>
  <c r="K221" i="4"/>
  <c r="L221" i="4" s="1"/>
  <c r="K222" i="4"/>
  <c r="K223" i="4"/>
  <c r="K224" i="4"/>
  <c r="K225" i="4"/>
  <c r="K226" i="4"/>
  <c r="K227" i="4"/>
  <c r="K228" i="4"/>
  <c r="K229" i="4"/>
  <c r="L229" i="4" s="1"/>
  <c r="K230" i="4"/>
  <c r="K231" i="4"/>
  <c r="K232" i="4"/>
  <c r="K233" i="4"/>
  <c r="K234" i="4"/>
  <c r="K235" i="4"/>
  <c r="K236" i="4"/>
  <c r="K237" i="4"/>
  <c r="K238" i="4"/>
  <c r="K239" i="4"/>
  <c r="K240" i="4"/>
  <c r="K241" i="4"/>
  <c r="M241" i="4" s="1"/>
  <c r="K242" i="4"/>
  <c r="M242" i="4" s="1"/>
  <c r="K243" i="4"/>
  <c r="K244" i="4"/>
  <c r="K245" i="4"/>
  <c r="K246" i="4"/>
  <c r="K247" i="4"/>
  <c r="K248" i="4"/>
  <c r="K249" i="4"/>
  <c r="M249" i="4" s="1"/>
  <c r="K250" i="4"/>
  <c r="K251" i="4"/>
  <c r="K252" i="4"/>
  <c r="K253" i="4"/>
  <c r="K254" i="4"/>
  <c r="K255" i="4"/>
  <c r="K256" i="4"/>
  <c r="L256" i="4" s="1"/>
  <c r="K257" i="4"/>
  <c r="M257" i="4" s="1"/>
  <c r="K258" i="4"/>
  <c r="K259" i="4"/>
  <c r="K260" i="4"/>
  <c r="L260" i="4" s="1"/>
  <c r="K261" i="4"/>
  <c r="K262" i="4"/>
  <c r="M262" i="4" s="1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M278" i="4" s="1"/>
  <c r="K279" i="4"/>
  <c r="K280" i="4"/>
  <c r="L280" i="4" s="1"/>
  <c r="K281" i="4"/>
  <c r="L281" i="4" s="1"/>
  <c r="K282" i="4"/>
  <c r="K283" i="4"/>
  <c r="K284" i="4"/>
  <c r="K285" i="4"/>
  <c r="K286" i="4"/>
  <c r="K287" i="4"/>
  <c r="K288" i="4"/>
  <c r="K289" i="4"/>
  <c r="M289" i="4" s="1"/>
  <c r="K290" i="4"/>
  <c r="K291" i="4"/>
  <c r="K292" i="4"/>
  <c r="K293" i="4"/>
  <c r="M293" i="4" s="1"/>
  <c r="K294" i="4"/>
  <c r="K295" i="4"/>
  <c r="K296" i="4"/>
  <c r="K297" i="4"/>
  <c r="L297" i="4" s="1"/>
  <c r="K298" i="4"/>
  <c r="K299" i="4"/>
  <c r="K300" i="4"/>
  <c r="K301" i="4"/>
  <c r="K302" i="4"/>
  <c r="K303" i="4"/>
  <c r="K304" i="4"/>
  <c r="K305" i="4"/>
  <c r="M305" i="4" s="1"/>
  <c r="K306" i="4"/>
  <c r="K307" i="4"/>
  <c r="K308" i="4"/>
  <c r="K309" i="4"/>
  <c r="M309" i="4" s="1"/>
  <c r="K310" i="4"/>
  <c r="K311" i="4"/>
  <c r="K312" i="4"/>
  <c r="K313" i="4"/>
  <c r="L313" i="4" s="1"/>
  <c r="K314" i="4"/>
  <c r="K315" i="4"/>
  <c r="K316" i="4"/>
  <c r="K317" i="4"/>
  <c r="K318" i="4"/>
  <c r="K319" i="4"/>
  <c r="K320" i="4"/>
  <c r="K321" i="4"/>
  <c r="M321" i="4" s="1"/>
  <c r="K322" i="4"/>
  <c r="K323" i="4"/>
  <c r="K324" i="4"/>
  <c r="K325" i="4"/>
  <c r="M325" i="4" s="1"/>
  <c r="K326" i="4"/>
  <c r="K327" i="4"/>
  <c r="K328" i="4"/>
  <c r="K329" i="4"/>
  <c r="K330" i="4"/>
  <c r="K331" i="4"/>
  <c r="K332" i="4"/>
  <c r="K333" i="4"/>
  <c r="K334" i="4"/>
  <c r="K335" i="4"/>
  <c r="K336" i="4"/>
  <c r="K337" i="4"/>
  <c r="M337" i="4" s="1"/>
  <c r="K338" i="4"/>
  <c r="K339" i="4"/>
  <c r="K340" i="4"/>
  <c r="K341" i="4"/>
  <c r="M341" i="4" s="1"/>
  <c r="K342" i="4"/>
  <c r="K343" i="4"/>
  <c r="K344" i="4"/>
  <c r="K345" i="4"/>
  <c r="L345" i="4" s="1"/>
  <c r="K346" i="4"/>
  <c r="K347" i="4"/>
  <c r="K348" i="4"/>
  <c r="K349" i="4"/>
  <c r="K350" i="4"/>
  <c r="K351" i="4"/>
  <c r="K352" i="4"/>
  <c r="K353" i="4"/>
  <c r="M353" i="4" s="1"/>
  <c r="K354" i="4"/>
  <c r="K355" i="4"/>
  <c r="K356" i="4"/>
  <c r="K357" i="4"/>
  <c r="M357" i="4" s="1"/>
  <c r="K358" i="4"/>
  <c r="K359" i="4"/>
  <c r="K360" i="4"/>
  <c r="K361" i="4"/>
  <c r="L361" i="4" s="1"/>
  <c r="K362" i="4"/>
  <c r="M362" i="4" s="1"/>
  <c r="K363" i="4"/>
  <c r="K364" i="4"/>
  <c r="K365" i="4"/>
  <c r="K366" i="4"/>
  <c r="K367" i="4"/>
  <c r="K368" i="4"/>
  <c r="K369" i="4"/>
  <c r="M369" i="4" s="1"/>
  <c r="K370" i="4"/>
  <c r="K371" i="4"/>
  <c r="K372" i="4"/>
  <c r="K373" i="4"/>
  <c r="K374" i="4"/>
  <c r="K375" i="4"/>
  <c r="K376" i="4"/>
  <c r="K377" i="4"/>
  <c r="L377" i="4" s="1"/>
  <c r="K378" i="4"/>
  <c r="K379" i="4"/>
  <c r="K380" i="4"/>
  <c r="K381" i="4"/>
  <c r="K382" i="4"/>
  <c r="K383" i="4"/>
  <c r="K384" i="4"/>
  <c r="K385" i="4"/>
  <c r="M385" i="4" s="1"/>
  <c r="K386" i="4"/>
  <c r="K387" i="4"/>
  <c r="K388" i="4"/>
  <c r="K389" i="4"/>
  <c r="M389" i="4" s="1"/>
  <c r="K390" i="4"/>
  <c r="K391" i="4"/>
  <c r="K392" i="4"/>
  <c r="K393" i="4"/>
  <c r="L393" i="4" s="1"/>
  <c r="K394" i="4"/>
  <c r="K395" i="4"/>
  <c r="K396" i="4"/>
  <c r="K397" i="4"/>
  <c r="K398" i="4"/>
  <c r="K399" i="4"/>
  <c r="K400" i="4"/>
  <c r="K401" i="4"/>
  <c r="M401" i="4" s="1"/>
  <c r="K402" i="4"/>
  <c r="K403" i="4"/>
  <c r="K404" i="4"/>
  <c r="K405" i="4"/>
  <c r="M405" i="4" s="1"/>
  <c r="K406" i="4"/>
  <c r="K407" i="4"/>
  <c r="K408" i="4"/>
  <c r="K409" i="4"/>
  <c r="M409" i="4" s="1"/>
  <c r="K410" i="4"/>
  <c r="K411" i="4"/>
  <c r="K412" i="4"/>
  <c r="K413" i="4"/>
  <c r="M413" i="4" s="1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L429" i="4" s="1"/>
  <c r="K430" i="4"/>
  <c r="K431" i="4"/>
  <c r="K432" i="4"/>
  <c r="K433" i="4"/>
  <c r="L433" i="4" s="1"/>
  <c r="K434" i="4"/>
  <c r="M434" i="4" s="1"/>
  <c r="K435" i="4"/>
  <c r="K436" i="4"/>
  <c r="K437" i="4"/>
  <c r="L437" i="4" s="1"/>
  <c r="K438" i="4"/>
  <c r="K439" i="4"/>
  <c r="K440" i="4"/>
  <c r="K441" i="4"/>
  <c r="L441" i="4" s="1"/>
  <c r="K442" i="4"/>
  <c r="M442" i="4" s="1"/>
  <c r="K443" i="4"/>
  <c r="K444" i="4"/>
  <c r="K445" i="4"/>
  <c r="L445" i="4" s="1"/>
  <c r="K446" i="4"/>
  <c r="K447" i="4"/>
  <c r="K448" i="4"/>
  <c r="K449" i="4"/>
  <c r="L449" i="4" s="1"/>
  <c r="K450" i="4"/>
  <c r="M450" i="4" s="1"/>
  <c r="K451" i="4"/>
  <c r="K452" i="4"/>
  <c r="K453" i="4"/>
  <c r="L453" i="4" s="1"/>
  <c r="K454" i="4"/>
  <c r="K455" i="4"/>
  <c r="K456" i="4"/>
  <c r="K457" i="4"/>
  <c r="L457" i="4" s="1"/>
  <c r="K458" i="4"/>
  <c r="K459" i="4"/>
  <c r="K460" i="4"/>
  <c r="K461" i="4"/>
  <c r="K462" i="4"/>
  <c r="K463" i="4"/>
  <c r="K464" i="4"/>
  <c r="K465" i="4"/>
  <c r="K466" i="4"/>
  <c r="K467" i="4"/>
  <c r="K468" i="4"/>
  <c r="K469" i="4"/>
  <c r="L469" i="4" s="1"/>
  <c r="K470" i="4"/>
  <c r="M470" i="4" s="1"/>
  <c r="K471" i="4"/>
  <c r="K472" i="4"/>
  <c r="K473" i="4"/>
  <c r="L473" i="4" s="1"/>
  <c r="K474" i="4"/>
  <c r="K475" i="4"/>
  <c r="K476" i="4"/>
  <c r="K477" i="4"/>
  <c r="K478" i="4"/>
  <c r="K479" i="4"/>
  <c r="K480" i="4"/>
  <c r="K481" i="4"/>
  <c r="K482" i="4"/>
  <c r="L482" i="4" s="1"/>
  <c r="K483" i="4"/>
  <c r="K484" i="4"/>
  <c r="K485" i="4"/>
  <c r="K486" i="4"/>
  <c r="M486" i="4" s="1"/>
  <c r="K487" i="4"/>
  <c r="M487" i="4" s="1"/>
  <c r="K488" i="4"/>
  <c r="L488" i="4" s="1"/>
  <c r="K489" i="4"/>
  <c r="M489" i="4" s="1"/>
  <c r="K490" i="4"/>
  <c r="L490" i="4" s="1"/>
  <c r="K491" i="4"/>
  <c r="M491" i="4" s="1"/>
  <c r="K492" i="4"/>
  <c r="K493" i="4"/>
  <c r="K494" i="4"/>
  <c r="K495" i="4"/>
  <c r="K496" i="4"/>
  <c r="K497" i="4"/>
  <c r="K498" i="4"/>
  <c r="K499" i="4"/>
  <c r="L499" i="4" s="1"/>
  <c r="K500" i="4"/>
  <c r="K501" i="4"/>
  <c r="K502" i="4"/>
  <c r="K503" i="4"/>
  <c r="L503" i="4" s="1"/>
  <c r="K504" i="4"/>
  <c r="K505" i="4"/>
  <c r="K506" i="4"/>
  <c r="K507" i="4"/>
  <c r="L507" i="4" s="1"/>
  <c r="K508" i="4"/>
  <c r="K509" i="4"/>
  <c r="K510" i="4"/>
  <c r="K511" i="4"/>
  <c r="L511" i="4" s="1"/>
  <c r="K512" i="4"/>
  <c r="K513" i="4"/>
  <c r="K514" i="4"/>
  <c r="K515" i="4"/>
  <c r="L515" i="4" s="1"/>
  <c r="K516" i="4"/>
  <c r="K517" i="4"/>
  <c r="K518" i="4"/>
  <c r="K519" i="4"/>
  <c r="L519" i="4" s="1"/>
  <c r="K520" i="4"/>
  <c r="K521" i="4"/>
  <c r="K522" i="4"/>
  <c r="K523" i="4"/>
  <c r="L523" i="4" s="1"/>
  <c r="K524" i="4"/>
  <c r="K525" i="4"/>
  <c r="K526" i="4"/>
  <c r="K527" i="4"/>
  <c r="K528" i="4"/>
  <c r="K529" i="4"/>
  <c r="K530" i="4"/>
  <c r="K531" i="4"/>
  <c r="L531" i="4" s="1"/>
  <c r="K532" i="4"/>
  <c r="K533" i="4"/>
  <c r="K534" i="4"/>
  <c r="K535" i="4"/>
  <c r="L535" i="4" s="1"/>
  <c r="K536" i="4"/>
  <c r="K537" i="4"/>
  <c r="K538" i="4"/>
  <c r="K539" i="4"/>
  <c r="L539" i="4" s="1"/>
  <c r="K540" i="4"/>
  <c r="K541" i="4"/>
  <c r="K542" i="4"/>
  <c r="K543" i="4"/>
  <c r="L543" i="4" s="1"/>
  <c r="K544" i="4"/>
  <c r="K545" i="4"/>
  <c r="K546" i="4"/>
  <c r="K547" i="4"/>
  <c r="L547" i="4" s="1"/>
  <c r="K548" i="4"/>
  <c r="K549" i="4"/>
  <c r="K550" i="4"/>
  <c r="K551" i="4"/>
  <c r="L551" i="4" s="1"/>
  <c r="K552" i="4"/>
  <c r="K553" i="4"/>
  <c r="K554" i="4"/>
  <c r="K555" i="4"/>
  <c r="L555" i="4" s="1"/>
  <c r="K556" i="4"/>
  <c r="K557" i="4"/>
  <c r="K558" i="4"/>
  <c r="K559" i="4"/>
  <c r="K560" i="4"/>
  <c r="K561" i="4"/>
  <c r="K562" i="4"/>
  <c r="K563" i="4"/>
  <c r="L563" i="4" s="1"/>
  <c r="K564" i="4"/>
  <c r="K565" i="4"/>
  <c r="K566" i="4"/>
  <c r="K567" i="4"/>
  <c r="L567" i="4" s="1"/>
  <c r="K568" i="4"/>
  <c r="K569" i="4"/>
  <c r="K570" i="4"/>
  <c r="K571" i="4"/>
  <c r="L571" i="4" s="1"/>
  <c r="K572" i="4"/>
  <c r="K573" i="4"/>
  <c r="K574" i="4"/>
  <c r="K575" i="4"/>
  <c r="L575" i="4" s="1"/>
  <c r="K576" i="4"/>
  <c r="K577" i="4"/>
  <c r="K578" i="4"/>
  <c r="K579" i="4"/>
  <c r="L579" i="4" s="1"/>
  <c r="K580" i="4"/>
  <c r="K581" i="4"/>
  <c r="K582" i="4"/>
  <c r="K583" i="4"/>
  <c r="L583" i="4" s="1"/>
  <c r="K584" i="4"/>
  <c r="K585" i="4"/>
  <c r="K586" i="4"/>
  <c r="K587" i="4"/>
  <c r="L587" i="4" s="1"/>
  <c r="K588" i="4"/>
  <c r="K589" i="4"/>
  <c r="K590" i="4"/>
  <c r="K591" i="4"/>
  <c r="L591" i="4" s="1"/>
  <c r="K592" i="4"/>
  <c r="K593" i="4"/>
  <c r="K594" i="4"/>
  <c r="K595" i="4"/>
  <c r="L595" i="4" s="1"/>
  <c r="K596" i="4"/>
  <c r="K597" i="4"/>
  <c r="K598" i="4"/>
  <c r="K599" i="4"/>
  <c r="L599" i="4" s="1"/>
  <c r="K600" i="4"/>
  <c r="K601" i="4"/>
  <c r="K602" i="4"/>
  <c r="K603" i="4"/>
  <c r="L603" i="4" s="1"/>
  <c r="K604" i="4"/>
  <c r="K605" i="4"/>
  <c r="K606" i="4"/>
  <c r="K607" i="4"/>
  <c r="L607" i="4" s="1"/>
  <c r="K608" i="4"/>
  <c r="K609" i="4"/>
  <c r="K610" i="4"/>
  <c r="K611" i="4"/>
  <c r="L611" i="4" s="1"/>
  <c r="K612" i="4"/>
  <c r="K613" i="4"/>
  <c r="K614" i="4"/>
  <c r="K615" i="4"/>
  <c r="L615" i="4" s="1"/>
  <c r="K616" i="4"/>
  <c r="K617" i="4"/>
  <c r="K618" i="4"/>
  <c r="K619" i="4"/>
  <c r="L619" i="4" s="1"/>
  <c r="K620" i="4"/>
  <c r="K621" i="4"/>
  <c r="K622" i="4"/>
  <c r="K623" i="4"/>
  <c r="L623" i="4" s="1"/>
  <c r="K624" i="4"/>
  <c r="K625" i="4"/>
  <c r="K626" i="4"/>
  <c r="K627" i="4"/>
  <c r="L627" i="4" s="1"/>
  <c r="K628" i="4"/>
  <c r="K629" i="4"/>
  <c r="K630" i="4"/>
  <c r="K631" i="4"/>
  <c r="L631" i="4" s="1"/>
  <c r="K632" i="4"/>
  <c r="K633" i="4"/>
  <c r="K634" i="4"/>
  <c r="K635" i="4"/>
  <c r="L635" i="4" s="1"/>
  <c r="K636" i="4"/>
  <c r="K637" i="4"/>
  <c r="K638" i="4"/>
  <c r="K639" i="4"/>
  <c r="L639" i="4" s="1"/>
  <c r="K640" i="4"/>
  <c r="K641" i="4"/>
  <c r="K642" i="4"/>
  <c r="K643" i="4"/>
  <c r="L643" i="4" s="1"/>
  <c r="K644" i="4"/>
  <c r="K645" i="4"/>
  <c r="K646" i="4"/>
  <c r="K647" i="4"/>
  <c r="K648" i="4"/>
  <c r="K649" i="4"/>
  <c r="K650" i="4"/>
  <c r="M650" i="4" s="1"/>
  <c r="K651" i="4"/>
  <c r="K652" i="4"/>
  <c r="M652" i="4" s="1"/>
  <c r="K653" i="4"/>
  <c r="L653" i="4" s="1"/>
  <c r="K654" i="4"/>
  <c r="K655" i="4"/>
  <c r="K656" i="4"/>
  <c r="M656" i="4" s="1"/>
  <c r="K657" i="4"/>
  <c r="L657" i="4" s="1"/>
  <c r="K658" i="4"/>
  <c r="M658" i="4" s="1"/>
  <c r="K659" i="4"/>
  <c r="L659" i="4" s="1"/>
  <c r="K660" i="4"/>
  <c r="K661" i="4"/>
  <c r="K662" i="4"/>
  <c r="K663" i="4"/>
  <c r="K664" i="4"/>
  <c r="K665" i="4"/>
  <c r="K666" i="4"/>
  <c r="M666" i="4" s="1"/>
  <c r="K667" i="4"/>
  <c r="K668" i="4"/>
  <c r="L668" i="4" s="1"/>
  <c r="K669" i="4"/>
  <c r="K670" i="4"/>
  <c r="K671" i="4"/>
  <c r="K672" i="4"/>
  <c r="K673" i="4"/>
  <c r="K674" i="4"/>
  <c r="K675" i="4"/>
  <c r="K676" i="4"/>
  <c r="M676" i="4" s="1"/>
  <c r="K677" i="4"/>
  <c r="K678" i="4"/>
  <c r="K679" i="4"/>
  <c r="K680" i="4"/>
  <c r="K681" i="4"/>
  <c r="L681" i="4" s="1"/>
  <c r="K682" i="4"/>
  <c r="K683" i="4"/>
  <c r="K684" i="4"/>
  <c r="K685" i="4"/>
  <c r="L685" i="4" s="1"/>
  <c r="K686" i="4"/>
  <c r="M686" i="4" s="1"/>
  <c r="K687" i="4"/>
  <c r="K688" i="4"/>
  <c r="K689" i="4"/>
  <c r="M689" i="4" s="1"/>
  <c r="K690" i="4"/>
  <c r="M690" i="4" s="1"/>
  <c r="K691" i="4"/>
  <c r="K692" i="4"/>
  <c r="K693" i="4"/>
  <c r="K694" i="4"/>
  <c r="M694" i="4" s="1"/>
  <c r="K695" i="4"/>
  <c r="K696" i="4"/>
  <c r="K697" i="4"/>
  <c r="L697" i="4" s="1"/>
  <c r="K698" i="4"/>
  <c r="K699" i="4"/>
  <c r="K700" i="4"/>
  <c r="K701" i="4"/>
  <c r="K702" i="4"/>
  <c r="M702" i="4" s="1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L717" i="4" s="1"/>
  <c r="K718" i="4"/>
  <c r="M718" i="4" s="1"/>
  <c r="K719" i="4"/>
  <c r="K720" i="4"/>
  <c r="K721" i="4"/>
  <c r="M721" i="4" s="1"/>
  <c r="K722" i="4"/>
  <c r="M722" i="4" s="1"/>
  <c r="K723" i="4"/>
  <c r="K724" i="4"/>
  <c r="K725" i="4"/>
  <c r="K726" i="4"/>
  <c r="M726" i="4" s="1"/>
  <c r="K727" i="4"/>
  <c r="K728" i="4"/>
  <c r="K729" i="4"/>
  <c r="L729" i="4" s="1"/>
  <c r="K730" i="4"/>
  <c r="K731" i="4"/>
  <c r="K732" i="4"/>
  <c r="K733" i="4"/>
  <c r="K734" i="4"/>
  <c r="M734" i="4" s="1"/>
  <c r="K735" i="4"/>
  <c r="K736" i="4"/>
  <c r="K737" i="4"/>
  <c r="M737" i="4" s="1"/>
  <c r="K738" i="4"/>
  <c r="K739" i="4"/>
  <c r="K740" i="4"/>
  <c r="K741" i="4"/>
  <c r="K742" i="4"/>
  <c r="K743" i="4"/>
  <c r="K744" i="4"/>
  <c r="K745" i="4"/>
  <c r="L745" i="4" s="1"/>
  <c r="K746" i="4"/>
  <c r="M746" i="4" s="1"/>
  <c r="K747" i="4"/>
  <c r="K748" i="4"/>
  <c r="K749" i="4"/>
  <c r="L749" i="4" s="1"/>
  <c r="K750" i="4"/>
  <c r="K751" i="4"/>
  <c r="K752" i="4"/>
  <c r="K753" i="4"/>
  <c r="K754" i="4"/>
  <c r="K755" i="4"/>
  <c r="K756" i="4"/>
  <c r="K757" i="4"/>
  <c r="K758" i="4"/>
  <c r="M758" i="4" s="1"/>
  <c r="K759" i="4"/>
  <c r="K760" i="4"/>
  <c r="K761" i="4"/>
  <c r="L761" i="4" s="1"/>
  <c r="K762" i="4"/>
  <c r="M762" i="4" s="1"/>
  <c r="K763" i="4"/>
  <c r="K764" i="4"/>
  <c r="K765" i="4"/>
  <c r="L765" i="4" s="1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M786" i="4" s="1"/>
  <c r="K787" i="4"/>
  <c r="K788" i="4"/>
  <c r="K789" i="4"/>
  <c r="L789" i="4" s="1"/>
  <c r="K790" i="4"/>
  <c r="K791" i="4"/>
  <c r="K792" i="4"/>
  <c r="K793" i="4"/>
  <c r="K794" i="4"/>
  <c r="M794" i="4" s="1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M814" i="4" s="1"/>
  <c r="K815" i="4"/>
  <c r="K816" i="4"/>
  <c r="K817" i="4"/>
  <c r="M817" i="4" s="1"/>
  <c r="K818" i="4"/>
  <c r="K819" i="4"/>
  <c r="K820" i="4"/>
  <c r="K821" i="4"/>
  <c r="L821" i="4" s="1"/>
  <c r="K822" i="4"/>
  <c r="K823" i="4"/>
  <c r="K824" i="4"/>
  <c r="L824" i="4" s="1"/>
  <c r="K825" i="4"/>
  <c r="K826" i="4"/>
  <c r="K827" i="4"/>
  <c r="K828" i="4"/>
  <c r="L828" i="4" s="1"/>
  <c r="K829" i="4"/>
  <c r="K830" i="4"/>
  <c r="M830" i="4" s="1"/>
  <c r="K831" i="4"/>
  <c r="K832" i="4"/>
  <c r="L832" i="4" s="1"/>
  <c r="K833" i="4"/>
  <c r="M833" i="4" s="1"/>
  <c r="K834" i="4"/>
  <c r="K835" i="4"/>
  <c r="K836" i="4"/>
  <c r="K837" i="4"/>
  <c r="K838" i="4"/>
  <c r="M838" i="4" s="1"/>
  <c r="K839" i="4"/>
  <c r="K840" i="4"/>
  <c r="L840" i="4" s="1"/>
  <c r="K841" i="4"/>
  <c r="K842" i="4"/>
  <c r="K843" i="4"/>
  <c r="K844" i="4"/>
  <c r="L844" i="4" s="1"/>
  <c r="K845" i="4"/>
  <c r="M845" i="4" s="1"/>
  <c r="K846" i="4"/>
  <c r="M846" i="4" s="1"/>
  <c r="K847" i="4"/>
  <c r="K848" i="4"/>
  <c r="L848" i="4" s="1"/>
  <c r="K849" i="4"/>
  <c r="K850" i="4"/>
  <c r="K851" i="4"/>
  <c r="K852" i="4"/>
  <c r="L852" i="4" s="1"/>
  <c r="K853" i="4"/>
  <c r="L853" i="4" s="1"/>
  <c r="K854" i="4"/>
  <c r="M854" i="4" s="1"/>
  <c r="K855" i="4"/>
  <c r="L855" i="4" s="1"/>
  <c r="K856" i="4"/>
  <c r="K857" i="4"/>
  <c r="L857" i="4" s="1"/>
  <c r="K858" i="4"/>
  <c r="K859" i="4"/>
  <c r="K860" i="4"/>
  <c r="L860" i="4" s="1"/>
  <c r="K861" i="4"/>
  <c r="M861" i="4" s="1"/>
  <c r="K862" i="4"/>
  <c r="M862" i="4" s="1"/>
  <c r="K863" i="4"/>
  <c r="L863" i="4" s="1"/>
  <c r="K864" i="4"/>
  <c r="K865" i="4"/>
  <c r="K866" i="4"/>
  <c r="K867" i="4"/>
  <c r="K868" i="4"/>
  <c r="K869" i="4"/>
  <c r="L869" i="4" s="1"/>
  <c r="K870" i="4"/>
  <c r="M870" i="4" s="1"/>
  <c r="K871" i="4"/>
  <c r="L871" i="4" s="1"/>
  <c r="K872" i="4"/>
  <c r="L872" i="4" s="1"/>
  <c r="K873" i="4"/>
  <c r="K874" i="4"/>
  <c r="K875" i="4"/>
  <c r="K876" i="4"/>
  <c r="L876" i="4" s="1"/>
  <c r="K877" i="4"/>
  <c r="K878" i="4"/>
  <c r="K879" i="4"/>
  <c r="K880" i="4"/>
  <c r="L880" i="4" s="1"/>
  <c r="K881" i="4"/>
  <c r="K882" i="4"/>
  <c r="K883" i="4"/>
  <c r="K884" i="4"/>
  <c r="L884" i="4" s="1"/>
  <c r="K885" i="4"/>
  <c r="K886" i="4"/>
  <c r="K887" i="4"/>
  <c r="K888" i="4"/>
  <c r="L888" i="4" s="1"/>
  <c r="K889" i="4"/>
  <c r="K890" i="4"/>
  <c r="L890" i="4" s="1"/>
  <c r="K891" i="4"/>
  <c r="K892" i="4"/>
  <c r="L892" i="4" s="1"/>
  <c r="K893" i="4"/>
  <c r="K894" i="4"/>
  <c r="K895" i="4"/>
  <c r="K896" i="4"/>
  <c r="L896" i="4" s="1"/>
  <c r="K897" i="4"/>
  <c r="K898" i="4"/>
  <c r="K899" i="4"/>
  <c r="K900" i="4"/>
  <c r="L900" i="4" s="1"/>
  <c r="K901" i="4"/>
  <c r="K902" i="4"/>
  <c r="L902" i="4" s="1"/>
  <c r="K903" i="4"/>
  <c r="K904" i="4"/>
  <c r="L904" i="4" s="1"/>
  <c r="K905" i="4"/>
  <c r="K906" i="4"/>
  <c r="K907" i="4"/>
  <c r="K908" i="4"/>
  <c r="L908" i="4" s="1"/>
  <c r="K909" i="4"/>
  <c r="K910" i="4"/>
  <c r="K911" i="4"/>
  <c r="K912" i="4"/>
  <c r="L912" i="4" s="1"/>
  <c r="K913" i="4"/>
  <c r="K914" i="4"/>
  <c r="K915" i="4"/>
  <c r="K916" i="4"/>
  <c r="L916" i="4" s="1"/>
  <c r="K917" i="4"/>
  <c r="K918" i="4"/>
  <c r="K919" i="4"/>
  <c r="K920" i="4"/>
  <c r="L920" i="4" s="1"/>
  <c r="K921" i="4"/>
  <c r="K922" i="4"/>
  <c r="L922" i="4" s="1"/>
  <c r="K923" i="4"/>
  <c r="K924" i="4"/>
  <c r="L924" i="4" s="1"/>
  <c r="K925" i="4"/>
  <c r="K926" i="4"/>
  <c r="K927" i="4"/>
  <c r="K928" i="4"/>
  <c r="L928" i="4" s="1"/>
  <c r="K929" i="4"/>
  <c r="K930" i="4"/>
  <c r="K931" i="4"/>
  <c r="K932" i="4"/>
  <c r="L932" i="4" s="1"/>
  <c r="K933" i="4"/>
  <c r="K934" i="4"/>
  <c r="L934" i="4" s="1"/>
  <c r="K935" i="4"/>
  <c r="K936" i="4"/>
  <c r="L936" i="4" s="1"/>
  <c r="K937" i="4"/>
  <c r="K938" i="4"/>
  <c r="K939" i="4"/>
  <c r="K940" i="4"/>
  <c r="L940" i="4" s="1"/>
  <c r="K941" i="4"/>
  <c r="K942" i="4"/>
  <c r="K943" i="4"/>
  <c r="K944" i="4"/>
  <c r="L944" i="4" s="1"/>
  <c r="K945" i="4"/>
  <c r="K946" i="4"/>
  <c r="K947" i="4"/>
  <c r="K948" i="4"/>
  <c r="L948" i="4" s="1"/>
  <c r="K949" i="4"/>
  <c r="K950" i="4"/>
  <c r="K951" i="4"/>
  <c r="K952" i="4"/>
  <c r="L952" i="4" s="1"/>
  <c r="K953" i="4"/>
  <c r="K954" i="4"/>
  <c r="L954" i="4" s="1"/>
  <c r="K955" i="4"/>
  <c r="K956" i="4"/>
  <c r="L956" i="4" s="1"/>
  <c r="K957" i="4"/>
  <c r="K958" i="4"/>
  <c r="K959" i="4"/>
  <c r="K960" i="4"/>
  <c r="L960" i="4" s="1"/>
  <c r="K961" i="4"/>
  <c r="K962" i="4"/>
  <c r="K963" i="4"/>
  <c r="K964" i="4"/>
  <c r="L964" i="4" s="1"/>
  <c r="K965" i="4"/>
  <c r="K966" i="4"/>
  <c r="L966" i="4" s="1"/>
  <c r="K967" i="4"/>
  <c r="K968" i="4"/>
  <c r="L968" i="4" s="1"/>
  <c r="K969" i="4"/>
  <c r="K970" i="4"/>
  <c r="K971" i="4"/>
  <c r="K972" i="4"/>
  <c r="L972" i="4" s="1"/>
  <c r="K973" i="4"/>
  <c r="K974" i="4"/>
  <c r="K975" i="4"/>
  <c r="K976" i="4"/>
  <c r="L976" i="4" s="1"/>
  <c r="K977" i="4"/>
  <c r="K978" i="4"/>
  <c r="K979" i="4"/>
  <c r="K980" i="4"/>
  <c r="L980" i="4" s="1"/>
  <c r="K981" i="4"/>
  <c r="K982" i="4"/>
  <c r="K983" i="4"/>
  <c r="K984" i="4"/>
  <c r="L984" i="4" s="1"/>
  <c r="K985" i="4"/>
  <c r="K986" i="4"/>
  <c r="L986" i="4" s="1"/>
  <c r="K987" i="4"/>
  <c r="K988" i="4"/>
  <c r="L988" i="4" s="1"/>
  <c r="K989" i="4"/>
  <c r="K990" i="4"/>
  <c r="K991" i="4"/>
  <c r="K992" i="4"/>
  <c r="L992" i="4" s="1"/>
  <c r="K993" i="4"/>
  <c r="K994" i="4"/>
  <c r="K995" i="4"/>
  <c r="K996" i="4"/>
  <c r="L996" i="4" s="1"/>
  <c r="K997" i="4"/>
  <c r="K998" i="4"/>
  <c r="L998" i="4" s="1"/>
  <c r="K999" i="4"/>
  <c r="K1000" i="4"/>
  <c r="L1000" i="4" s="1"/>
  <c r="K1001" i="4"/>
  <c r="K1002" i="4"/>
  <c r="K1003" i="4"/>
  <c r="K1004" i="4"/>
  <c r="L1004" i="4" s="1"/>
  <c r="K1005" i="4"/>
  <c r="K1006" i="4"/>
  <c r="K1007" i="4"/>
  <c r="K1008" i="4"/>
  <c r="L1008" i="4" s="1"/>
  <c r="K1009" i="4"/>
  <c r="K1010" i="4"/>
  <c r="K1011" i="4"/>
  <c r="K1012" i="4"/>
  <c r="L1012" i="4" s="1"/>
  <c r="K1013" i="4"/>
  <c r="K1014" i="4"/>
  <c r="K1015" i="4"/>
  <c r="K1016" i="4"/>
  <c r="L1016" i="4" s="1"/>
  <c r="K1017" i="4"/>
  <c r="K1018" i="4"/>
  <c r="L1018" i="4" s="1"/>
  <c r="K1019" i="4"/>
  <c r="K1020" i="4"/>
  <c r="L1020" i="4" s="1"/>
  <c r="K1021" i="4"/>
  <c r="K1022" i="4"/>
  <c r="K1023" i="4"/>
  <c r="K1024" i="4"/>
  <c r="L1024" i="4" s="1"/>
  <c r="K1025" i="4"/>
  <c r="K1026" i="4"/>
  <c r="K1027" i="4"/>
  <c r="K1028" i="4"/>
  <c r="L1028" i="4" s="1"/>
  <c r="K1029" i="4"/>
  <c r="K1030" i="4"/>
  <c r="L1030" i="4" s="1"/>
  <c r="K1031" i="4"/>
  <c r="K1032" i="4"/>
  <c r="L1032" i="4" s="1"/>
  <c r="K1033" i="4"/>
  <c r="K1034" i="4"/>
  <c r="K1035" i="4"/>
  <c r="K1036" i="4"/>
  <c r="L1036" i="4" s="1"/>
  <c r="K1037" i="4"/>
  <c r="K1038" i="4"/>
  <c r="K1039" i="4"/>
  <c r="K1040" i="4"/>
  <c r="L1040" i="4" s="1"/>
  <c r="K1041" i="4"/>
  <c r="K1042" i="4"/>
  <c r="K1043" i="4"/>
  <c r="K1044" i="4"/>
  <c r="L1044" i="4" s="1"/>
  <c r="K1045" i="4"/>
  <c r="K1046" i="4"/>
  <c r="K1047" i="4"/>
  <c r="K1048" i="4"/>
  <c r="L1048" i="4" s="1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M1059" i="4" s="1"/>
  <c r="K1060" i="4"/>
  <c r="K1061" i="4"/>
  <c r="K1062" i="4"/>
  <c r="K1063" i="4"/>
  <c r="M1063" i="4" s="1"/>
  <c r="K1064" i="4"/>
  <c r="K1065" i="4"/>
  <c r="K1066" i="4"/>
  <c r="K1067" i="4"/>
  <c r="M1067" i="4" s="1"/>
  <c r="K1068" i="4"/>
  <c r="K1069" i="4"/>
  <c r="K1070" i="4"/>
  <c r="K1071" i="4"/>
  <c r="M1071" i="4" s="1"/>
  <c r="K1072" i="4"/>
  <c r="K1073" i="4"/>
  <c r="K1074" i="4"/>
  <c r="L1074" i="4" s="1"/>
  <c r="K1075" i="4"/>
  <c r="M1075" i="4" s="1"/>
  <c r="K1076" i="4"/>
  <c r="K1077" i="4"/>
  <c r="K1078" i="4"/>
  <c r="K1079" i="4"/>
  <c r="M1079" i="4" s="1"/>
  <c r="K1080" i="4"/>
  <c r="K1081" i="4"/>
  <c r="K1082" i="4"/>
  <c r="L1082" i="4" s="1"/>
  <c r="K1083" i="4"/>
  <c r="M1083" i="4" s="1"/>
  <c r="K1084" i="4"/>
  <c r="K1085" i="4"/>
  <c r="K1086" i="4"/>
  <c r="L1086" i="4" s="1"/>
  <c r="K1087" i="4"/>
  <c r="M1087" i="4" s="1"/>
  <c r="K1088" i="4"/>
  <c r="K1089" i="4"/>
  <c r="K1090" i="4"/>
  <c r="L1090" i="4" s="1"/>
  <c r="K1091" i="4"/>
  <c r="M1091" i="4" s="1"/>
  <c r="K1092" i="4"/>
  <c r="K1093" i="4"/>
  <c r="K1094" i="4"/>
  <c r="K1095" i="4"/>
  <c r="M1095" i="4" s="1"/>
  <c r="K1096" i="4"/>
  <c r="K1097" i="4"/>
  <c r="K1098" i="4"/>
  <c r="K1099" i="4"/>
  <c r="M1099" i="4" s="1"/>
  <c r="K1100" i="4"/>
  <c r="K1101" i="4"/>
  <c r="K1102" i="4"/>
  <c r="K1103" i="4"/>
  <c r="M1103" i="4" s="1"/>
  <c r="K1104" i="4"/>
  <c r="K1105" i="4"/>
  <c r="K1106" i="4"/>
  <c r="K1107" i="4"/>
  <c r="M1107" i="4" s="1"/>
  <c r="K1108" i="4"/>
  <c r="K1109" i="4"/>
  <c r="K1110" i="4"/>
  <c r="K1111" i="4"/>
  <c r="M1111" i="4" s="1"/>
  <c r="K1112" i="4"/>
  <c r="K1113" i="4"/>
  <c r="K1114" i="4"/>
  <c r="K1115" i="4"/>
  <c r="M1115" i="4" s="1"/>
  <c r="K1116" i="4"/>
  <c r="K1117" i="4"/>
  <c r="K1118" i="4"/>
  <c r="K1119" i="4"/>
  <c r="M1119" i="4" s="1"/>
  <c r="K1120" i="4"/>
  <c r="K1121" i="4"/>
  <c r="K1122" i="4"/>
  <c r="L1122" i="4" s="1"/>
  <c r="K1123" i="4"/>
  <c r="M1123" i="4" s="1"/>
  <c r="K1124" i="4"/>
  <c r="K1125" i="4"/>
  <c r="K1126" i="4"/>
  <c r="L1126" i="4" s="1"/>
  <c r="K1127" i="4"/>
  <c r="M1127" i="4" s="1"/>
  <c r="K1128" i="4"/>
  <c r="K1129" i="4"/>
  <c r="K1130" i="4"/>
  <c r="K1131" i="4"/>
  <c r="M1131" i="4" s="1"/>
  <c r="K1132" i="4"/>
  <c r="K1133" i="4"/>
  <c r="K1134" i="4"/>
  <c r="K1135" i="4"/>
  <c r="M1135" i="4" s="1"/>
  <c r="K1136" i="4"/>
  <c r="K1137" i="4"/>
  <c r="K1138" i="4"/>
  <c r="K1139" i="4"/>
  <c r="M1139" i="4" s="1"/>
  <c r="K1140" i="4"/>
  <c r="K1141" i="4"/>
  <c r="K1142" i="4"/>
  <c r="L1142" i="4" s="1"/>
  <c r="K1143" i="4"/>
  <c r="M1143" i="4" s="1"/>
  <c r="K1144" i="4"/>
  <c r="K1145" i="4"/>
  <c r="K1146" i="4"/>
  <c r="K1147" i="4"/>
  <c r="M1147" i="4" s="1"/>
  <c r="K1148" i="4"/>
  <c r="K1149" i="4"/>
  <c r="K1150" i="4"/>
  <c r="K1151" i="4"/>
  <c r="M1151" i="4" s="1"/>
  <c r="K1152" i="4"/>
  <c r="K1153" i="4"/>
  <c r="K1154" i="4"/>
  <c r="L1154" i="4" s="1"/>
  <c r="K1155" i="4"/>
  <c r="M1155" i="4" s="1"/>
  <c r="K1156" i="4"/>
  <c r="K1157" i="4"/>
  <c r="K1158" i="4"/>
  <c r="L1158" i="4" s="1"/>
  <c r="K1159" i="4"/>
  <c r="M1159" i="4" s="1"/>
  <c r="K1160" i="4"/>
  <c r="K1161" i="4"/>
  <c r="K1162" i="4"/>
  <c r="K1163" i="4"/>
  <c r="M1163" i="4" s="1"/>
  <c r="K1164" i="4"/>
  <c r="K1165" i="4"/>
  <c r="K1166" i="4"/>
  <c r="K1167" i="4"/>
  <c r="M1167" i="4" s="1"/>
  <c r="K1168" i="4"/>
  <c r="K1169" i="4"/>
  <c r="K1170" i="4"/>
  <c r="L1170" i="4" s="1"/>
  <c r="K1171" i="4"/>
  <c r="M1171" i="4" s="1"/>
  <c r="K1172" i="4"/>
  <c r="K1173" i="4"/>
  <c r="K1174" i="4"/>
  <c r="K1175" i="4"/>
  <c r="M1175" i="4" s="1"/>
  <c r="K1176" i="4"/>
  <c r="K1177" i="4"/>
  <c r="M1177" i="4" s="1"/>
  <c r="K1178" i="4"/>
  <c r="L1178" i="4" s="1"/>
  <c r="K1179" i="4"/>
  <c r="M1179" i="4" s="1"/>
  <c r="K1180" i="4"/>
  <c r="L1180" i="4" s="1"/>
  <c r="K1181" i="4"/>
  <c r="M1181" i="4" s="1"/>
  <c r="K1182" i="4"/>
  <c r="L1182" i="4" s="1"/>
  <c r="K1183" i="4"/>
  <c r="M1183" i="4" s="1"/>
  <c r="K1184" i="4"/>
  <c r="K1185" i="4"/>
  <c r="M1185" i="4" s="1"/>
  <c r="K1186" i="4"/>
  <c r="L1186" i="4" s="1"/>
  <c r="K1187" i="4"/>
  <c r="M1187" i="4" s="1"/>
  <c r="K1188" i="4"/>
  <c r="L1188" i="4" s="1"/>
  <c r="K1189" i="4"/>
  <c r="M1189" i="4" s="1"/>
  <c r="K1190" i="4"/>
  <c r="L1190" i="4" s="1"/>
  <c r="K1191" i="4"/>
  <c r="M1191" i="4" s="1"/>
  <c r="K1192" i="4"/>
  <c r="M1192" i="4" s="1"/>
  <c r="K1193" i="4"/>
  <c r="M1193" i="4" s="1"/>
  <c r="K1194" i="4"/>
  <c r="L1194" i="4" s="1"/>
  <c r="K1195" i="4"/>
  <c r="L1195" i="4" s="1"/>
  <c r="K1196" i="4"/>
  <c r="L1196" i="4" s="1"/>
  <c r="K1197" i="4"/>
  <c r="K1198" i="4"/>
  <c r="K1199" i="4"/>
  <c r="L1199" i="4" s="1"/>
  <c r="K1200" i="4"/>
  <c r="L1200" i="4" s="1"/>
  <c r="K1201" i="4"/>
  <c r="K1202" i="4"/>
  <c r="K1203" i="4"/>
  <c r="L1203" i="4" s="1"/>
  <c r="K1204" i="4"/>
  <c r="K1205" i="4"/>
  <c r="K1206" i="4"/>
  <c r="K1207" i="4"/>
  <c r="L1207" i="4" s="1"/>
  <c r="K1208" i="4"/>
  <c r="M1208" i="4" s="1"/>
  <c r="K1209" i="4"/>
  <c r="M1209" i="4" s="1"/>
  <c r="K1210" i="4"/>
  <c r="L1210" i="4" s="1"/>
  <c r="K1211" i="4"/>
  <c r="L1211" i="4" s="1"/>
  <c r="K1212" i="4"/>
  <c r="L1212" i="4" s="1"/>
  <c r="K1213" i="4"/>
  <c r="K1214" i="4"/>
  <c r="K1215" i="4"/>
  <c r="L1215" i="4" s="1"/>
  <c r="K1216" i="4"/>
  <c r="L1216" i="4" s="1"/>
  <c r="K1217" i="4"/>
  <c r="K1218" i="4"/>
  <c r="K1219" i="4"/>
  <c r="L1219" i="4" s="1"/>
  <c r="K1220" i="4"/>
  <c r="K1221" i="4"/>
  <c r="K1222" i="4"/>
  <c r="K1223" i="4"/>
  <c r="L1223" i="4" s="1"/>
  <c r="K1224" i="4"/>
  <c r="K1225" i="4"/>
  <c r="M1225" i="4" s="1"/>
  <c r="K1226" i="4"/>
  <c r="L1226" i="4" s="1"/>
  <c r="K1227" i="4"/>
  <c r="L1227" i="4" s="1"/>
  <c r="K1228" i="4"/>
  <c r="L1228" i="4" s="1"/>
  <c r="K1229" i="4"/>
  <c r="K1230" i="4"/>
  <c r="K1231" i="4"/>
  <c r="L1231" i="4" s="1"/>
  <c r="K1232" i="4"/>
  <c r="L1232" i="4" s="1"/>
  <c r="K1233" i="4"/>
  <c r="K1234" i="4"/>
  <c r="K1235" i="4"/>
  <c r="L1235" i="4" s="1"/>
  <c r="K1236" i="4"/>
  <c r="K1237" i="4"/>
  <c r="K1238" i="4"/>
  <c r="K1239" i="4"/>
  <c r="K1240" i="4"/>
  <c r="K1241" i="4"/>
  <c r="M1241" i="4" s="1"/>
  <c r="K1242" i="4"/>
  <c r="L1242" i="4" s="1"/>
  <c r="K1243" i="4"/>
  <c r="K1244" i="4"/>
  <c r="L1244" i="4" s="1"/>
  <c r="K1245" i="4"/>
  <c r="K1246" i="4"/>
  <c r="K1247" i="4"/>
  <c r="L1247" i="4" s="1"/>
  <c r="K1248" i="4"/>
  <c r="L1248" i="4" s="1"/>
  <c r="K1249" i="4"/>
  <c r="K1250" i="4"/>
  <c r="K1251" i="4"/>
  <c r="L1251" i="4" s="1"/>
  <c r="K1252" i="4"/>
  <c r="K1253" i="4"/>
  <c r="K1254" i="4"/>
  <c r="K1255" i="4"/>
  <c r="L1255" i="4" s="1"/>
  <c r="K1256" i="4"/>
  <c r="K1257" i="4"/>
  <c r="M1257" i="4" s="1"/>
  <c r="K1258" i="4"/>
  <c r="K1259" i="4"/>
  <c r="L1259" i="4" s="1"/>
  <c r="K1260" i="4"/>
  <c r="K1261" i="4"/>
  <c r="K1262" i="4"/>
  <c r="K1263" i="4"/>
  <c r="K1264" i="4"/>
  <c r="L1264" i="4" s="1"/>
  <c r="K1265" i="4"/>
  <c r="K1266" i="4"/>
  <c r="K1267" i="4"/>
  <c r="L1267" i="4" s="1"/>
  <c r="K1268" i="4"/>
  <c r="K1269" i="4"/>
  <c r="M1269" i="4" s="1"/>
  <c r="K1270" i="4"/>
  <c r="K1271" i="4"/>
  <c r="K1272" i="4"/>
  <c r="L1272" i="4" s="1"/>
  <c r="K1273" i="4"/>
  <c r="M1273" i="4" s="1"/>
  <c r="K1274" i="4"/>
  <c r="K1275" i="4"/>
  <c r="K1276" i="4"/>
  <c r="L1276" i="4" s="1"/>
  <c r="K1277" i="4"/>
  <c r="M1277" i="4" s="1"/>
  <c r="K1278" i="4"/>
  <c r="K1279" i="4"/>
  <c r="K1280" i="4"/>
  <c r="L1280" i="4" s="1"/>
  <c r="K1281" i="4"/>
  <c r="K1282" i="4"/>
  <c r="K1283" i="4"/>
  <c r="K1284" i="4"/>
  <c r="L1284" i="4" s="1"/>
  <c r="K1285" i="4"/>
  <c r="L1285" i="4" s="1"/>
  <c r="K1286" i="4"/>
  <c r="M1286" i="4" s="1"/>
  <c r="K1287" i="4"/>
  <c r="K1288" i="4"/>
  <c r="L1288" i="4" s="1"/>
  <c r="K1289" i="4"/>
  <c r="K1290" i="4"/>
  <c r="M1290" i="4" s="1"/>
  <c r="K1291" i="4"/>
  <c r="K1292" i="4"/>
  <c r="L1292" i="4" s="1"/>
  <c r="K1293" i="4"/>
  <c r="L1293" i="4" s="1"/>
  <c r="K1294" i="4"/>
  <c r="M1294" i="4" s="1"/>
  <c r="K1295" i="4"/>
  <c r="K1296" i="4"/>
  <c r="L1296" i="4" s="1"/>
  <c r="K1297" i="4"/>
  <c r="K1298" i="4"/>
  <c r="K1299" i="4"/>
  <c r="M1299" i="4" s="1"/>
  <c r="K1300" i="4"/>
  <c r="L1300" i="4" s="1"/>
  <c r="K1301" i="4"/>
  <c r="K1302" i="4"/>
  <c r="K1303" i="4"/>
  <c r="K1304" i="4"/>
  <c r="K1305" i="4"/>
  <c r="L1305" i="4" s="1"/>
  <c r="K1306" i="4"/>
  <c r="L1306" i="4" s="1"/>
  <c r="K1307" i="4"/>
  <c r="K1308" i="4"/>
  <c r="K1309" i="4"/>
  <c r="L1309" i="4" s="1"/>
  <c r="K1310" i="4"/>
  <c r="K1311" i="4"/>
  <c r="M1311" i="4" s="1"/>
  <c r="K1312" i="4"/>
  <c r="K1313" i="4"/>
  <c r="K1314" i="4"/>
  <c r="M1314" i="4" s="1"/>
  <c r="K1315" i="4"/>
  <c r="M1315" i="4" s="1"/>
  <c r="K1316" i="4"/>
  <c r="L1316" i="4" s="1"/>
  <c r="K1317" i="4"/>
  <c r="L1317" i="4" s="1"/>
  <c r="K1318" i="4"/>
  <c r="K1319" i="4"/>
  <c r="K1320" i="4"/>
  <c r="K1321" i="4"/>
  <c r="L1321" i="4" s="1"/>
  <c r="K1322" i="4"/>
  <c r="K1323" i="4"/>
  <c r="K1324" i="4"/>
  <c r="K1325" i="4"/>
  <c r="L1325" i="4" s="1"/>
  <c r="K1326" i="4"/>
  <c r="K1327" i="4"/>
  <c r="K1328" i="4"/>
  <c r="K1329" i="4"/>
  <c r="L1329" i="4" s="1"/>
  <c r="K1330" i="4"/>
  <c r="K1331" i="4"/>
  <c r="K1332" i="4"/>
  <c r="K1333" i="4"/>
  <c r="L1333" i="4" s="1"/>
  <c r="K1334" i="4"/>
  <c r="K1335" i="4"/>
  <c r="K1336" i="4"/>
  <c r="K1337" i="4"/>
  <c r="L1337" i="4" s="1"/>
  <c r="K1338" i="4"/>
  <c r="K1339" i="4"/>
  <c r="K1340" i="4"/>
  <c r="K1341" i="4"/>
  <c r="L1341" i="4" s="1"/>
  <c r="K1342" i="4"/>
  <c r="K1343" i="4"/>
  <c r="K1344" i="4"/>
  <c r="K1345" i="4"/>
  <c r="L1345" i="4" s="1"/>
  <c r="K1346" i="4"/>
  <c r="K1347" i="4"/>
  <c r="K1348" i="4"/>
  <c r="K1349" i="4"/>
  <c r="L1349" i="4" s="1"/>
  <c r="K1350" i="4"/>
  <c r="K1351" i="4"/>
  <c r="K1352" i="4"/>
  <c r="K1353" i="4"/>
  <c r="L1353" i="4" s="1"/>
  <c r="K1354" i="4"/>
  <c r="K1355" i="4"/>
  <c r="K1356" i="4"/>
  <c r="K1357" i="4"/>
  <c r="L1357" i="4" s="1"/>
  <c r="K1358" i="4"/>
  <c r="K1359" i="4"/>
  <c r="K1360" i="4"/>
  <c r="K1361" i="4"/>
  <c r="L1361" i="4" s="1"/>
  <c r="K1362" i="4"/>
  <c r="K1363" i="4"/>
  <c r="K1364" i="4"/>
  <c r="K1365" i="4"/>
  <c r="L1365" i="4" s="1"/>
  <c r="K1366" i="4"/>
  <c r="K1367" i="4"/>
  <c r="K1368" i="4"/>
  <c r="K1369" i="4"/>
  <c r="L1369" i="4" s="1"/>
  <c r="K1370" i="4"/>
  <c r="K1371" i="4"/>
  <c r="K1372" i="4"/>
  <c r="K1373" i="4"/>
  <c r="L1373" i="4" s="1"/>
  <c r="K1374" i="4"/>
  <c r="K1375" i="4"/>
  <c r="K1376" i="4"/>
  <c r="K1377" i="4"/>
  <c r="L1377" i="4" s="1"/>
  <c r="K1378" i="4"/>
  <c r="K1379" i="4"/>
  <c r="K1380" i="4"/>
  <c r="K1381" i="4"/>
  <c r="L1381" i="4" s="1"/>
  <c r="K1382" i="4"/>
  <c r="K1383" i="4"/>
  <c r="K1384" i="4"/>
  <c r="K1385" i="4"/>
  <c r="L1385" i="4" s="1"/>
  <c r="K1386" i="4"/>
  <c r="K1387" i="4"/>
  <c r="K1388" i="4"/>
  <c r="K1389" i="4"/>
  <c r="L1389" i="4" s="1"/>
  <c r="K1390" i="4"/>
  <c r="K1391" i="4"/>
  <c r="K1392" i="4"/>
  <c r="K1393" i="4"/>
  <c r="L1393" i="4" s="1"/>
  <c r="K1394" i="4"/>
  <c r="K1395" i="4"/>
  <c r="K1396" i="4"/>
  <c r="K1397" i="4"/>
  <c r="L1397" i="4" s="1"/>
  <c r="K1398" i="4"/>
  <c r="K1399" i="4"/>
  <c r="K1400" i="4"/>
  <c r="K1401" i="4"/>
  <c r="L1401" i="4" s="1"/>
  <c r="K1402" i="4"/>
  <c r="K1403" i="4"/>
  <c r="K1404" i="4"/>
  <c r="K1405" i="4"/>
  <c r="L1405" i="4" s="1"/>
  <c r="K1406" i="4"/>
  <c r="K1407" i="4"/>
  <c r="K1408" i="4"/>
  <c r="K1409" i="4"/>
  <c r="L1409" i="4" s="1"/>
  <c r="K1410" i="4"/>
  <c r="K1411" i="4"/>
  <c r="K1412" i="4"/>
  <c r="K1413" i="4"/>
  <c r="L1413" i="4" s="1"/>
  <c r="K1414" i="4"/>
  <c r="K1415" i="4"/>
  <c r="K1416" i="4"/>
  <c r="K1417" i="4"/>
  <c r="L1417" i="4" s="1"/>
  <c r="K1418" i="4"/>
  <c r="K1419" i="4"/>
  <c r="K1420" i="4"/>
  <c r="K1421" i="4"/>
  <c r="L1421" i="4" s="1"/>
  <c r="K1422" i="4"/>
  <c r="K1423" i="4"/>
  <c r="K1424" i="4"/>
  <c r="K1425" i="4"/>
  <c r="L1425" i="4" s="1"/>
  <c r="K1426" i="4"/>
  <c r="K1427" i="4"/>
  <c r="K1428" i="4"/>
  <c r="K1429" i="4"/>
  <c r="L1429" i="4" s="1"/>
  <c r="K1430" i="4"/>
  <c r="K1431" i="4"/>
  <c r="K1432" i="4"/>
  <c r="K1433" i="4"/>
  <c r="L1433" i="4" s="1"/>
  <c r="K1434" i="4"/>
  <c r="K1435" i="4"/>
  <c r="K1436" i="4"/>
  <c r="K1437" i="4"/>
  <c r="L1437" i="4" s="1"/>
  <c r="K1438" i="4"/>
  <c r="K1439" i="4"/>
  <c r="K1440" i="4"/>
  <c r="K1441" i="4"/>
  <c r="L1441" i="4" s="1"/>
  <c r="K1442" i="4"/>
  <c r="K1443" i="4"/>
  <c r="K1444" i="4"/>
  <c r="K1445" i="4"/>
  <c r="L1445" i="4" s="1"/>
  <c r="K1446" i="4"/>
  <c r="K1447" i="4"/>
  <c r="K1448" i="4"/>
  <c r="K1449" i="4"/>
  <c r="L1449" i="4" s="1"/>
  <c r="K1450" i="4"/>
  <c r="K1451" i="4"/>
  <c r="K1452" i="4"/>
  <c r="K1453" i="4"/>
  <c r="L1453" i="4" s="1"/>
  <c r="K1454" i="4"/>
  <c r="K1455" i="4"/>
  <c r="K1456" i="4"/>
  <c r="K1457" i="4"/>
  <c r="L1457" i="4" s="1"/>
  <c r="K1458" i="4"/>
  <c r="K1459" i="4"/>
  <c r="L1459" i="4" s="1"/>
  <c r="K1460" i="4"/>
  <c r="M1460" i="4" s="1"/>
  <c r="K1461" i="4"/>
  <c r="K1462" i="4"/>
  <c r="K1463" i="4"/>
  <c r="L1463" i="4" s="1"/>
  <c r="K1464" i="4"/>
  <c r="M1464" i="4" s="1"/>
  <c r="K1465" i="4"/>
  <c r="K1466" i="4"/>
  <c r="K1467" i="4"/>
  <c r="L1467" i="4" s="1"/>
  <c r="K1468" i="4"/>
  <c r="M1468" i="4" s="1"/>
  <c r="K1469" i="4"/>
  <c r="K1470" i="4"/>
  <c r="K1471" i="4"/>
  <c r="L1471" i="4" s="1"/>
  <c r="K1472" i="4"/>
  <c r="M1472" i="4" s="1"/>
  <c r="K1473" i="4"/>
  <c r="K1474" i="4"/>
  <c r="K1475" i="4"/>
  <c r="L1475" i="4" s="1"/>
  <c r="K1476" i="4"/>
  <c r="M1476" i="4" s="1"/>
  <c r="K1477" i="4"/>
  <c r="K1478" i="4"/>
  <c r="K1479" i="4"/>
  <c r="L1479" i="4" s="1"/>
  <c r="K1480" i="4"/>
  <c r="M1480" i="4" s="1"/>
  <c r="K1481" i="4"/>
  <c r="M1481" i="4" s="1"/>
  <c r="K1482" i="4"/>
  <c r="K1483" i="4"/>
  <c r="K1484" i="4"/>
  <c r="L1484" i="4" s="1"/>
  <c r="K1485" i="4"/>
  <c r="M1485" i="4" s="1"/>
  <c r="K1486" i="4"/>
  <c r="K1487" i="4"/>
  <c r="L1487" i="4" s="1"/>
  <c r="K1488" i="4"/>
  <c r="L1488" i="4" s="1"/>
  <c r="K1489" i="4"/>
  <c r="M1489" i="4" s="1"/>
  <c r="K1490" i="4"/>
  <c r="K1491" i="4"/>
  <c r="L1491" i="4" s="1"/>
  <c r="K1492" i="4"/>
  <c r="L1492" i="4" s="1"/>
  <c r="K1493" i="4"/>
  <c r="K1494" i="4"/>
  <c r="K1495" i="4"/>
  <c r="L1495" i="4" s="1"/>
  <c r="K1496" i="4"/>
  <c r="K1497" i="4"/>
  <c r="M1497" i="4" s="1"/>
  <c r="K1498" i="4"/>
  <c r="K1499" i="4"/>
  <c r="L1499" i="4" s="1"/>
  <c r="K1500" i="4"/>
  <c r="L1500" i="4" s="1"/>
  <c r="K1501" i="4"/>
  <c r="K1502" i="4"/>
  <c r="K1503" i="4"/>
  <c r="L1503" i="4" s="1"/>
  <c r="K1504" i="4"/>
  <c r="M1504" i="4" s="1"/>
  <c r="K1505" i="4"/>
  <c r="M1505" i="4" s="1"/>
  <c r="K1506" i="4"/>
  <c r="K1507" i="4"/>
  <c r="L1507" i="4" s="1"/>
  <c r="K1508" i="4"/>
  <c r="L1508" i="4" s="1"/>
  <c r="K1509" i="4"/>
  <c r="M1509" i="4" s="1"/>
  <c r="K1510" i="4"/>
  <c r="K1511" i="4"/>
  <c r="L1511" i="4" s="1"/>
  <c r="K1512" i="4"/>
  <c r="L1512" i="4" s="1"/>
  <c r="K1513" i="4"/>
  <c r="M1513" i="4" s="1"/>
  <c r="K1514" i="4"/>
  <c r="K1515" i="4"/>
  <c r="L1515" i="4" s="1"/>
  <c r="K1516" i="4"/>
  <c r="L1516" i="4" s="1"/>
  <c r="K1517" i="4"/>
  <c r="M1517" i="4" s="1"/>
  <c r="K1518" i="4"/>
  <c r="K1519" i="4"/>
  <c r="L1519" i="4" s="1"/>
  <c r="K1520" i="4"/>
  <c r="M1520" i="4" s="1"/>
  <c r="K1521" i="4"/>
  <c r="M1521" i="4" s="1"/>
  <c r="K1522" i="4"/>
  <c r="K1523" i="4"/>
  <c r="L1523" i="4" s="1"/>
  <c r="K1524" i="4"/>
  <c r="L1524" i="4" s="1"/>
  <c r="K1525" i="4"/>
  <c r="M1525" i="4" s="1"/>
  <c r="K1526" i="4"/>
  <c r="K1527" i="4"/>
  <c r="L1527" i="4" s="1"/>
  <c r="K1528" i="4"/>
  <c r="M1528" i="4" s="1"/>
  <c r="K1529" i="4"/>
  <c r="M1529" i="4" s="1"/>
  <c r="K1530" i="4"/>
  <c r="K1531" i="4"/>
  <c r="L1531" i="4" s="1"/>
  <c r="K1532" i="4"/>
  <c r="L1532" i="4" s="1"/>
  <c r="K1533" i="4"/>
  <c r="M1533" i="4" s="1"/>
  <c r="K1534" i="4"/>
  <c r="K1535" i="4"/>
  <c r="L1535" i="4" s="1"/>
  <c r="K1536" i="4"/>
  <c r="K1537" i="4"/>
  <c r="M1537" i="4" s="1"/>
  <c r="K1538" i="4"/>
  <c r="K1539" i="4"/>
  <c r="L1539" i="4" s="1"/>
  <c r="K1540" i="4"/>
  <c r="L1540" i="4" s="1"/>
  <c r="K1541" i="4"/>
  <c r="M1541" i="4" s="1"/>
  <c r="K1542" i="4"/>
  <c r="K1543" i="4"/>
  <c r="L1543" i="4" s="1"/>
  <c r="K1544" i="4"/>
  <c r="L1544" i="4" s="1"/>
  <c r="K1545" i="4"/>
  <c r="M1545" i="4" s="1"/>
  <c r="K1546" i="4"/>
  <c r="K1547" i="4"/>
  <c r="K1548" i="4"/>
  <c r="K1549" i="4"/>
  <c r="L1549" i="4" s="1"/>
  <c r="K1550" i="4"/>
  <c r="K1551" i="4"/>
  <c r="K1552" i="4"/>
  <c r="K1553" i="4"/>
  <c r="L1553" i="4" s="1"/>
  <c r="K1554" i="4"/>
  <c r="K1555" i="4"/>
  <c r="K1556" i="4"/>
  <c r="K1557" i="4"/>
  <c r="L1557" i="4" s="1"/>
  <c r="K1558" i="4"/>
  <c r="K1559" i="4"/>
  <c r="K1560" i="4"/>
  <c r="K1561" i="4"/>
  <c r="L1561" i="4" s="1"/>
  <c r="K1562" i="4"/>
  <c r="K1563" i="4"/>
  <c r="K1564" i="4"/>
  <c r="K1565" i="4"/>
  <c r="L1565" i="4" s="1"/>
  <c r="K1566" i="4"/>
  <c r="K1567" i="4"/>
  <c r="K1568" i="4"/>
  <c r="K1569" i="4"/>
  <c r="L1569" i="4" s="1"/>
  <c r="K1570" i="4"/>
  <c r="K1571" i="4"/>
  <c r="K1572" i="4"/>
  <c r="K1573" i="4"/>
  <c r="L1573" i="4" s="1"/>
  <c r="K1574" i="4"/>
  <c r="K1575" i="4"/>
  <c r="K1576" i="4"/>
  <c r="K1577" i="4"/>
  <c r="L1577" i="4" s="1"/>
  <c r="K1578" i="4"/>
  <c r="K1579" i="4"/>
  <c r="K1580" i="4"/>
  <c r="K1581" i="4"/>
  <c r="L1581" i="4" s="1"/>
  <c r="K1582" i="4"/>
  <c r="K1583" i="4"/>
  <c r="K1584" i="4"/>
  <c r="K1585" i="4"/>
  <c r="L1585" i="4" s="1"/>
  <c r="K1586" i="4"/>
  <c r="K1587" i="4"/>
  <c r="K1588" i="4"/>
  <c r="K1589" i="4"/>
  <c r="L1589" i="4" s="1"/>
  <c r="K1590" i="4"/>
  <c r="K1591" i="4"/>
  <c r="K1592" i="4"/>
  <c r="K1593" i="4"/>
  <c r="L1593" i="4" s="1"/>
  <c r="K1594" i="4"/>
  <c r="K1595" i="4"/>
  <c r="K1596" i="4"/>
  <c r="K1597" i="4"/>
  <c r="L1597" i="4" s="1"/>
  <c r="K1598" i="4"/>
  <c r="K1599" i="4"/>
  <c r="K1600" i="4"/>
  <c r="K1601" i="4"/>
  <c r="L1601" i="4" s="1"/>
  <c r="K1602" i="4"/>
  <c r="K1603" i="4"/>
  <c r="K1604" i="4"/>
  <c r="K1605" i="4"/>
  <c r="L1605" i="4" s="1"/>
  <c r="K1606" i="4"/>
  <c r="K1607" i="4"/>
  <c r="K1608" i="4"/>
  <c r="K1609" i="4"/>
  <c r="L1609" i="4" s="1"/>
  <c r="K1610" i="4"/>
  <c r="K1611" i="4"/>
  <c r="K1612" i="4"/>
  <c r="K1613" i="4"/>
  <c r="L1613" i="4" s="1"/>
  <c r="K1614" i="4"/>
  <c r="K1615" i="4"/>
  <c r="K1616" i="4"/>
  <c r="K1617" i="4"/>
  <c r="L1617" i="4" s="1"/>
  <c r="K1618" i="4"/>
  <c r="K1619" i="4"/>
  <c r="K1620" i="4"/>
  <c r="K1621" i="4"/>
  <c r="L1621" i="4" s="1"/>
  <c r="K1622" i="4"/>
  <c r="K1623" i="4"/>
  <c r="K1624" i="4"/>
  <c r="K1625" i="4"/>
  <c r="L1625" i="4" s="1"/>
  <c r="K1626" i="4"/>
  <c r="K1627" i="4"/>
  <c r="K1628" i="4"/>
  <c r="K1629" i="4"/>
  <c r="L1629" i="4" s="1"/>
  <c r="K1630" i="4"/>
  <c r="K1631" i="4"/>
  <c r="K1632" i="4"/>
  <c r="K1633" i="4"/>
  <c r="L1633" i="4" s="1"/>
  <c r="K1634" i="4"/>
  <c r="K1635" i="4"/>
  <c r="K1636" i="4"/>
  <c r="K1637" i="4"/>
  <c r="L1637" i="4" s="1"/>
  <c r="K1638" i="4"/>
  <c r="K1639" i="4"/>
  <c r="K1640" i="4"/>
  <c r="K1641" i="4"/>
  <c r="L1641" i="4" s="1"/>
  <c r="K1642" i="4"/>
  <c r="K1643" i="4"/>
  <c r="K1644" i="4"/>
  <c r="K1645" i="4"/>
  <c r="L1645" i="4" s="1"/>
  <c r="K1646" i="4"/>
  <c r="K1647" i="4"/>
  <c r="K1648" i="4"/>
  <c r="K1649" i="4"/>
  <c r="L1649" i="4" s="1"/>
  <c r="K1650" i="4"/>
  <c r="K1651" i="4"/>
  <c r="K1652" i="4"/>
  <c r="K1653" i="4"/>
  <c r="L1653" i="4" s="1"/>
  <c r="K1654" i="4"/>
  <c r="K1655" i="4"/>
  <c r="K1656" i="4"/>
  <c r="K1657" i="4"/>
  <c r="L1657" i="4" s="1"/>
  <c r="K1658" i="4"/>
  <c r="K1659" i="4"/>
  <c r="K1660" i="4"/>
  <c r="K1661" i="4"/>
  <c r="L1661" i="4" s="1"/>
  <c r="K1662" i="4"/>
  <c r="K1663" i="4"/>
  <c r="K1664" i="4"/>
  <c r="K1665" i="4"/>
  <c r="L1665" i="4" s="1"/>
  <c r="K1666" i="4"/>
  <c r="K1667" i="4"/>
  <c r="K1668" i="4"/>
  <c r="K1669" i="4"/>
  <c r="L1669" i="4" s="1"/>
  <c r="K1670" i="4"/>
  <c r="K1671" i="4"/>
  <c r="K1672" i="4"/>
  <c r="K1673" i="4"/>
  <c r="L1673" i="4" s="1"/>
  <c r="K1674" i="4"/>
  <c r="K1675" i="4"/>
  <c r="K1676" i="4"/>
  <c r="K1677" i="4"/>
  <c r="L1677" i="4" s="1"/>
  <c r="K1678" i="4"/>
  <c r="K1679" i="4"/>
  <c r="K1680" i="4"/>
  <c r="K1681" i="4"/>
  <c r="L1681" i="4" s="1"/>
  <c r="K1682" i="4"/>
  <c r="K1683" i="4"/>
  <c r="K1684" i="4"/>
  <c r="K1685" i="4"/>
  <c r="L1685" i="4" s="1"/>
  <c r="K1686" i="4"/>
  <c r="K1687" i="4"/>
  <c r="K1688" i="4"/>
  <c r="K1689" i="4"/>
  <c r="L1689" i="4" s="1"/>
  <c r="K1690" i="4"/>
  <c r="K1691" i="4"/>
  <c r="K1692" i="4"/>
  <c r="K1693" i="4"/>
  <c r="L1693" i="4" s="1"/>
  <c r="K1694" i="4"/>
  <c r="K1695" i="4"/>
  <c r="K1696" i="4"/>
  <c r="K1697" i="4"/>
  <c r="L1697" i="4" s="1"/>
  <c r="K1698" i="4"/>
  <c r="K1699" i="4"/>
  <c r="K1700" i="4"/>
  <c r="K1701" i="4"/>
  <c r="L1701" i="4" s="1"/>
  <c r="K1702" i="4"/>
  <c r="K1703" i="4"/>
  <c r="K1704" i="4"/>
  <c r="K1705" i="4"/>
  <c r="L1705" i="4" s="1"/>
  <c r="K1706" i="4"/>
  <c r="K1707" i="4"/>
  <c r="K1708" i="4"/>
  <c r="K1709" i="4"/>
  <c r="L1709" i="4" s="1"/>
  <c r="K1710" i="4"/>
  <c r="K1711" i="4"/>
  <c r="K1712" i="4"/>
  <c r="K1713" i="4"/>
  <c r="L1713" i="4" s="1"/>
  <c r="K1714" i="4"/>
  <c r="K1715" i="4"/>
  <c r="K1716" i="4"/>
  <c r="K1717" i="4"/>
  <c r="L1717" i="4" s="1"/>
  <c r="K1718" i="4"/>
  <c r="K1719" i="4"/>
  <c r="K1720" i="4"/>
  <c r="K1721" i="4"/>
  <c r="L1721" i="4" s="1"/>
  <c r="K1722" i="4"/>
  <c r="K1723" i="4"/>
  <c r="K1724" i="4"/>
  <c r="K1725" i="4"/>
  <c r="L1725" i="4" s="1"/>
  <c r="K1726" i="4"/>
  <c r="K1727" i="4"/>
  <c r="K1728" i="4"/>
  <c r="K1729" i="4"/>
  <c r="L1729" i="4" s="1"/>
  <c r="K1730" i="4"/>
  <c r="K1731" i="4"/>
  <c r="K1732" i="4"/>
  <c r="K1733" i="4"/>
  <c r="L1733" i="4" s="1"/>
  <c r="K1734" i="4"/>
  <c r="K1735" i="4"/>
  <c r="K1736" i="4"/>
  <c r="K1737" i="4"/>
  <c r="L1737" i="4" s="1"/>
  <c r="K1738" i="4"/>
  <c r="K1739" i="4"/>
  <c r="K1740" i="4"/>
  <c r="K1741" i="4"/>
  <c r="L1741" i="4" s="1"/>
  <c r="K1742" i="4"/>
  <c r="K1743" i="4"/>
  <c r="K1744" i="4"/>
  <c r="K1745" i="4"/>
  <c r="L1745" i="4" s="1"/>
  <c r="K1746" i="4"/>
  <c r="K1747" i="4"/>
  <c r="K1748" i="4"/>
  <c r="K1749" i="4"/>
  <c r="L1749" i="4" s="1"/>
  <c r="K1750" i="4"/>
  <c r="K1751" i="4"/>
  <c r="K1752" i="4"/>
  <c r="K1753" i="4"/>
  <c r="L1753" i="4" s="1"/>
  <c r="K1754" i="4"/>
  <c r="K1755" i="4"/>
  <c r="K1756" i="4"/>
  <c r="K1757" i="4"/>
  <c r="L1757" i="4" s="1"/>
  <c r="K1758" i="4"/>
  <c r="K1759" i="4"/>
  <c r="K1760" i="4"/>
  <c r="K1761" i="4"/>
  <c r="L1761" i="4" s="1"/>
  <c r="K1762" i="4"/>
  <c r="K1763" i="4"/>
  <c r="K1764" i="4"/>
  <c r="K1765" i="4"/>
  <c r="L1765" i="4" s="1"/>
  <c r="K1766" i="4"/>
  <c r="K1767" i="4"/>
  <c r="K1768" i="4"/>
  <c r="K1769" i="4"/>
  <c r="L1769" i="4" s="1"/>
  <c r="K1770" i="4"/>
  <c r="K1771" i="4"/>
  <c r="K1772" i="4"/>
  <c r="K1773" i="4"/>
  <c r="L1773" i="4" s="1"/>
  <c r="K1774" i="4"/>
  <c r="K1775" i="4"/>
  <c r="K1776" i="4"/>
  <c r="K1777" i="4"/>
  <c r="L1777" i="4" s="1"/>
  <c r="K1778" i="4"/>
  <c r="K1779" i="4"/>
  <c r="K1780" i="4"/>
  <c r="K1781" i="4"/>
  <c r="L1781" i="4" s="1"/>
  <c r="K1782" i="4"/>
  <c r="K1783" i="4"/>
  <c r="K1784" i="4"/>
  <c r="K1785" i="4"/>
  <c r="L1785" i="4" s="1"/>
  <c r="K1786" i="4"/>
  <c r="K1787" i="4"/>
  <c r="K1788" i="4"/>
  <c r="K1789" i="4"/>
  <c r="L1789" i="4" s="1"/>
  <c r="K1790" i="4"/>
  <c r="K1791" i="4"/>
  <c r="K1792" i="4"/>
  <c r="K1793" i="4"/>
  <c r="L1793" i="4" s="1"/>
  <c r="K1794" i="4"/>
  <c r="K1795" i="4"/>
  <c r="K1796" i="4"/>
  <c r="K1797" i="4"/>
  <c r="L1797" i="4" s="1"/>
  <c r="K1798" i="4"/>
  <c r="K1799" i="4"/>
  <c r="K1800" i="4"/>
  <c r="K1801" i="4"/>
  <c r="L1801" i="4" s="1"/>
  <c r="K1802" i="4"/>
  <c r="K1803" i="4"/>
  <c r="K1804" i="4"/>
  <c r="K1805" i="4"/>
  <c r="L1805" i="4" s="1"/>
  <c r="K1806" i="4"/>
  <c r="K1807" i="4"/>
  <c r="K1808" i="4"/>
  <c r="K1809" i="4"/>
  <c r="L1809" i="4" s="1"/>
  <c r="K1810" i="4"/>
  <c r="K1811" i="4"/>
  <c r="K1812" i="4"/>
  <c r="K1813" i="4"/>
  <c r="L1813" i="4" s="1"/>
  <c r="K1814" i="4"/>
  <c r="K1815" i="4"/>
  <c r="K1816" i="4"/>
  <c r="K1817" i="4"/>
  <c r="L1817" i="4" s="1"/>
  <c r="K1818" i="4"/>
  <c r="K1819" i="4"/>
  <c r="K1820" i="4"/>
  <c r="K1821" i="4"/>
  <c r="L1821" i="4" s="1"/>
  <c r="K1822" i="4"/>
  <c r="K1823" i="4"/>
  <c r="K1824" i="4"/>
  <c r="K1825" i="4"/>
  <c r="L1825" i="4" s="1"/>
  <c r="K1826" i="4"/>
  <c r="K1827" i="4"/>
  <c r="K1828" i="4"/>
  <c r="K1829" i="4"/>
  <c r="L1829" i="4" s="1"/>
  <c r="K1830" i="4"/>
  <c r="K1831" i="4"/>
  <c r="K1832" i="4"/>
  <c r="K1833" i="4"/>
  <c r="L1833" i="4" s="1"/>
  <c r="K1834" i="4"/>
  <c r="K1835" i="4"/>
  <c r="K1836" i="4"/>
  <c r="K1837" i="4"/>
  <c r="L1837" i="4" s="1"/>
  <c r="K1838" i="4"/>
  <c r="K1839" i="4"/>
  <c r="K1840" i="4"/>
  <c r="K1841" i="4"/>
  <c r="L1841" i="4" s="1"/>
  <c r="K1842" i="4"/>
  <c r="K1843" i="4"/>
  <c r="L1843" i="4" s="1"/>
  <c r="K1844" i="4"/>
  <c r="M1844" i="4" s="1"/>
  <c r="K1845" i="4"/>
  <c r="K1846" i="4"/>
  <c r="K1847" i="4"/>
  <c r="L1847" i="4" s="1"/>
  <c r="K1848" i="4"/>
  <c r="M1848" i="4" s="1"/>
  <c r="K1849" i="4"/>
  <c r="K1850" i="4"/>
  <c r="K1851" i="4"/>
  <c r="L1851" i="4" s="1"/>
  <c r="K1852" i="4"/>
  <c r="K1853" i="4"/>
  <c r="K1854" i="4"/>
  <c r="K1855" i="4"/>
  <c r="K1856" i="4"/>
  <c r="M1856" i="4" s="1"/>
  <c r="K1857" i="4"/>
  <c r="K1858" i="4"/>
  <c r="K1859" i="4"/>
  <c r="L1859" i="4" s="1"/>
  <c r="K1860" i="4"/>
  <c r="M1860" i="4" s="1"/>
  <c r="K1861" i="4"/>
  <c r="K1862" i="4"/>
  <c r="K1863" i="4"/>
  <c r="L1863" i="4" s="1"/>
  <c r="K1864" i="4"/>
  <c r="M1864" i="4" s="1"/>
  <c r="K1865" i="4"/>
  <c r="K1866" i="4"/>
  <c r="K1867" i="4"/>
  <c r="L1867" i="4" s="1"/>
  <c r="K1868" i="4"/>
  <c r="M1868" i="4" s="1"/>
  <c r="K1869" i="4"/>
  <c r="K1870" i="4"/>
  <c r="K1871" i="4"/>
  <c r="L1871" i="4" s="1"/>
  <c r="K1872" i="4"/>
  <c r="M1872" i="4" s="1"/>
  <c r="K1873" i="4"/>
  <c r="K1874" i="4"/>
  <c r="K1875" i="4"/>
  <c r="L1875" i="4" s="1"/>
  <c r="K1876" i="4"/>
  <c r="M1876" i="4" s="1"/>
  <c r="K1877" i="4"/>
  <c r="K1878" i="4"/>
  <c r="K1879" i="4"/>
  <c r="L1879" i="4" s="1"/>
  <c r="K1880" i="4"/>
  <c r="M1880" i="4" s="1"/>
  <c r="K1881" i="4"/>
  <c r="K1882" i="4"/>
  <c r="K1883" i="4"/>
  <c r="L1883" i="4" s="1"/>
  <c r="K1884" i="4"/>
  <c r="K1885" i="4"/>
  <c r="K1886" i="4"/>
  <c r="K1887" i="4"/>
  <c r="K1888" i="4"/>
  <c r="M1888" i="4" s="1"/>
  <c r="K1889" i="4"/>
  <c r="K1890" i="4"/>
  <c r="K1891" i="4"/>
  <c r="L1891" i="4" s="1"/>
  <c r="K1892" i="4"/>
  <c r="M1892" i="4" s="1"/>
  <c r="K1893" i="4"/>
  <c r="K1894" i="4"/>
  <c r="K1895" i="4"/>
  <c r="L1895" i="4" s="1"/>
  <c r="K1896" i="4"/>
  <c r="L1896" i="4" s="1"/>
  <c r="K1897" i="4"/>
  <c r="M1897" i="4" s="1"/>
  <c r="K1898" i="4"/>
  <c r="K1899" i="4"/>
  <c r="K1900" i="4"/>
  <c r="L1900" i="4" s="1"/>
  <c r="K1901" i="4"/>
  <c r="K1902" i="4"/>
  <c r="K1903" i="4"/>
  <c r="L1903" i="4" s="1"/>
  <c r="K1904" i="4"/>
  <c r="L1904" i="4" s="1"/>
  <c r="K1905" i="4"/>
  <c r="K1906" i="4"/>
  <c r="K1907" i="4"/>
  <c r="L1907" i="4" s="1"/>
  <c r="K1908" i="4"/>
  <c r="L1908" i="4" s="1"/>
  <c r="K1909" i="4"/>
  <c r="K1910" i="4"/>
  <c r="K1911" i="4"/>
  <c r="L1911" i="4" s="1"/>
  <c r="K1912" i="4"/>
  <c r="K1913" i="4"/>
  <c r="K1914" i="4"/>
  <c r="K1915" i="4"/>
  <c r="L1915" i="4" s="1"/>
  <c r="K1916" i="4"/>
  <c r="L1916" i="4" s="1"/>
  <c r="K1917" i="4"/>
  <c r="K1918" i="4"/>
  <c r="K1919" i="4"/>
  <c r="K1920" i="4"/>
  <c r="L1920" i="4" s="1"/>
  <c r="K1921" i="4"/>
  <c r="M1921" i="4" s="1"/>
  <c r="K1922" i="4"/>
  <c r="K1923" i="4"/>
  <c r="K1924" i="4"/>
  <c r="L1924" i="4" s="1"/>
  <c r="K1925" i="4"/>
  <c r="K1926" i="4"/>
  <c r="K1927" i="4"/>
  <c r="L1927" i="4" s="1"/>
  <c r="K1928" i="4"/>
  <c r="K1929" i="4"/>
  <c r="M1929" i="4" s="1"/>
  <c r="K1930" i="4"/>
  <c r="K1931" i="4"/>
  <c r="K1932" i="4"/>
  <c r="L1932" i="4" s="1"/>
  <c r="K1933" i="4"/>
  <c r="K1934" i="4"/>
  <c r="K1935" i="4"/>
  <c r="L1935" i="4" s="1"/>
  <c r="K1936" i="4"/>
  <c r="L1936" i="4" s="1"/>
  <c r="K1937" i="4"/>
  <c r="K1938" i="4"/>
  <c r="K1939" i="4"/>
  <c r="K1940" i="4"/>
  <c r="L1940" i="4" s="1"/>
  <c r="K1941" i="4"/>
  <c r="K1942" i="4"/>
  <c r="K1943" i="4"/>
  <c r="L1943" i="4" s="1"/>
  <c r="K1944" i="4"/>
  <c r="K1945" i="4"/>
  <c r="K1946" i="4"/>
  <c r="K1947" i="4"/>
  <c r="L1947" i="4" s="1"/>
  <c r="K1948" i="4"/>
  <c r="L1948" i="4" s="1"/>
  <c r="K1949" i="4"/>
  <c r="K1950" i="4"/>
  <c r="K1951" i="4"/>
  <c r="K1952" i="4"/>
  <c r="L1952" i="4" s="1"/>
  <c r="K1953" i="4"/>
  <c r="K1954" i="4"/>
  <c r="K1955" i="4"/>
  <c r="K1956" i="4"/>
  <c r="L1956" i="4" s="1"/>
  <c r="K1957" i="4"/>
  <c r="M1957" i="4" s="1"/>
  <c r="K1958" i="4"/>
  <c r="K1959" i="4"/>
  <c r="K1960" i="4"/>
  <c r="L1960" i="4" s="1"/>
  <c r="K1961" i="4"/>
  <c r="M1961" i="4" s="1"/>
  <c r="K1962" i="4"/>
  <c r="K1963" i="4"/>
  <c r="L1963" i="4" s="1"/>
  <c r="K1964" i="4"/>
  <c r="K1965" i="4"/>
  <c r="K1966" i="4"/>
  <c r="L1966" i="4" s="1"/>
  <c r="K1967" i="4"/>
  <c r="K1968" i="4"/>
  <c r="L1968" i="4" s="1"/>
  <c r="K1969" i="4"/>
  <c r="K1970" i="4"/>
  <c r="L1970" i="4" s="1"/>
  <c r="K1971" i="4"/>
  <c r="K1972" i="4"/>
  <c r="K1973" i="4"/>
  <c r="K1974" i="4"/>
  <c r="L1974" i="4" s="1"/>
  <c r="K1975" i="4"/>
  <c r="K1976" i="4"/>
  <c r="K1977" i="4"/>
  <c r="K1978" i="4"/>
  <c r="L1978" i="4" s="1"/>
  <c r="K1979" i="4"/>
  <c r="K1980" i="4"/>
  <c r="K1981" i="4"/>
  <c r="K1982" i="4"/>
  <c r="L1982" i="4" s="1"/>
  <c r="K1983" i="4"/>
  <c r="K1984" i="4"/>
  <c r="L1984" i="4" s="1"/>
  <c r="K1985" i="4"/>
  <c r="K1986" i="4"/>
  <c r="L1986" i="4" s="1"/>
  <c r="K1987" i="4"/>
  <c r="K1988" i="4"/>
  <c r="K1989" i="4"/>
  <c r="K1990" i="4"/>
  <c r="L1990" i="4" s="1"/>
  <c r="K1991" i="4"/>
  <c r="K1992" i="4"/>
  <c r="K1993" i="4"/>
  <c r="K1994" i="4"/>
  <c r="L1994" i="4" s="1"/>
  <c r="K1995" i="4"/>
  <c r="K1996" i="4"/>
  <c r="L1996" i="4" s="1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L2032" i="4" s="1"/>
  <c r="K2033" i="4"/>
  <c r="K2034" i="4"/>
  <c r="L2034" i="4" s="1"/>
  <c r="K2035" i="4"/>
  <c r="K2036" i="4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L2060" i="4" s="1"/>
  <c r="K2061" i="4"/>
  <c r="K2062" i="4"/>
  <c r="L2062" i="4" s="1"/>
  <c r="K2063" i="4"/>
  <c r="K2064" i="4"/>
  <c r="K2065" i="4"/>
  <c r="K2066" i="4"/>
  <c r="L2066" i="4" s="1"/>
  <c r="K2067" i="4"/>
  <c r="K2068" i="4"/>
  <c r="K2069" i="4"/>
  <c r="K2070" i="4"/>
  <c r="L2070" i="4" s="1"/>
  <c r="K2071" i="4"/>
  <c r="K2072" i="4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L2088" i="4" s="1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L2128" i="4" s="1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K2141" i="4"/>
  <c r="K2142" i="4"/>
  <c r="L2142" i="4" s="1"/>
  <c r="K2143" i="4"/>
  <c r="K2144" i="4"/>
  <c r="K2145" i="4"/>
  <c r="K2146" i="4"/>
  <c r="L2146" i="4" s="1"/>
  <c r="K2147" i="4"/>
  <c r="K2148" i="4"/>
  <c r="K2149" i="4"/>
  <c r="K2150" i="4"/>
  <c r="L2150" i="4" s="1"/>
  <c r="K2151" i="4"/>
  <c r="K2152" i="4"/>
  <c r="L2152" i="4" s="1"/>
  <c r="K2153" i="4"/>
  <c r="K2154" i="4"/>
  <c r="L2154" i="4" s="1"/>
  <c r="K2155" i="4"/>
  <c r="K2156" i="4"/>
  <c r="K2157" i="4"/>
  <c r="K2158" i="4"/>
  <c r="L2158" i="4" s="1"/>
  <c r="K2159" i="4"/>
  <c r="K2160" i="4"/>
  <c r="L2160" i="4" s="1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L2192" i="4" s="1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L2224" i="4" s="1"/>
  <c r="K2225" i="4"/>
  <c r="K2226" i="4"/>
  <c r="L2226" i="4" s="1"/>
  <c r="K2227" i="4"/>
  <c r="K2228" i="4"/>
  <c r="L2228" i="4" s="1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L2240" i="4" s="1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L2256" i="4" s="1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L2266" i="4" s="1"/>
  <c r="K2267" i="4"/>
  <c r="K2268" i="4"/>
  <c r="K2269" i="4"/>
  <c r="M2269" i="4" s="1"/>
  <c r="K2270" i="4"/>
  <c r="K2271" i="4"/>
  <c r="K2272" i="4"/>
  <c r="L2272" i="4" s="1"/>
  <c r="K2273" i="4"/>
  <c r="M2273" i="4" s="1"/>
  <c r="K2274" i="4"/>
  <c r="K2275" i="4"/>
  <c r="K2276" i="4"/>
  <c r="K2277" i="4"/>
  <c r="M2277" i="4" s="1"/>
  <c r="K2278" i="4"/>
  <c r="K2279" i="4"/>
  <c r="K2280" i="4"/>
  <c r="K2281" i="4"/>
  <c r="M2281" i="4" s="1"/>
  <c r="K2282" i="4"/>
  <c r="K2283" i="4"/>
  <c r="K2284" i="4"/>
  <c r="K2285" i="4"/>
  <c r="M2285" i="4" s="1"/>
  <c r="K2286" i="4"/>
  <c r="K2287" i="4"/>
  <c r="K2288" i="4"/>
  <c r="L2288" i="4" s="1"/>
  <c r="K2289" i="4"/>
  <c r="M2289" i="4" s="1"/>
  <c r="K2290" i="4"/>
  <c r="K2291" i="4"/>
  <c r="K2292" i="4"/>
  <c r="K2293" i="4"/>
  <c r="M2293" i="4" s="1"/>
  <c r="K2294" i="4"/>
  <c r="K2295" i="4"/>
  <c r="K2296" i="4"/>
  <c r="K2297" i="4"/>
  <c r="M2297" i="4" s="1"/>
  <c r="K2298" i="4"/>
  <c r="K2299" i="4"/>
  <c r="K2300" i="4"/>
  <c r="K2301" i="4"/>
  <c r="M2301" i="4" s="1"/>
  <c r="K2302" i="4"/>
  <c r="K2303" i="4"/>
  <c r="K2304" i="4"/>
  <c r="L2304" i="4" s="1"/>
  <c r="K2305" i="4"/>
  <c r="M2305" i="4" s="1"/>
  <c r="K2306" i="4"/>
  <c r="K2307" i="4"/>
  <c r="K2308" i="4"/>
  <c r="K2309" i="4"/>
  <c r="M2309" i="4" s="1"/>
  <c r="K2310" i="4"/>
  <c r="K2311" i="4"/>
  <c r="K2312" i="4"/>
  <c r="K2313" i="4"/>
  <c r="M2313" i="4" s="1"/>
  <c r="K2314" i="4"/>
  <c r="L2314" i="4" s="1"/>
  <c r="K2315" i="4"/>
  <c r="M2315" i="4" s="1"/>
  <c r="K2316" i="4"/>
  <c r="K2317" i="4"/>
  <c r="M2317" i="4" s="1"/>
  <c r="K2318" i="4"/>
  <c r="L2318" i="4" s="1"/>
  <c r="K2319" i="4"/>
  <c r="K2320" i="4"/>
  <c r="K2321" i="4"/>
  <c r="M2321" i="4" s="1"/>
  <c r="K2322" i="4"/>
  <c r="L2322" i="4" s="1"/>
  <c r="K2323" i="4"/>
  <c r="M2323" i="4" s="1"/>
  <c r="K2324" i="4"/>
  <c r="K2325" i="4"/>
  <c r="M2325" i="4" s="1"/>
  <c r="K2326" i="4"/>
  <c r="L2326" i="4" s="1"/>
  <c r="K2327" i="4"/>
  <c r="K2328" i="4"/>
  <c r="K2329" i="4"/>
  <c r="M2329" i="4" s="1"/>
  <c r="K2330" i="4"/>
  <c r="L2330" i="4" s="1"/>
  <c r="K2331" i="4"/>
  <c r="M2331" i="4" s="1"/>
  <c r="K2332" i="4"/>
  <c r="K2333" i="4"/>
  <c r="M2333" i="4" s="1"/>
  <c r="K2334" i="4"/>
  <c r="L2334" i="4" s="1"/>
  <c r="K2335" i="4"/>
  <c r="K2336" i="4"/>
  <c r="K2337" i="4"/>
  <c r="M2337" i="4" s="1"/>
  <c r="K2338" i="4"/>
  <c r="L2338" i="4" s="1"/>
  <c r="K2339" i="4"/>
  <c r="M2339" i="4" s="1"/>
  <c r="K2340" i="4"/>
  <c r="K2341" i="4"/>
  <c r="M2341" i="4" s="1"/>
  <c r="K2342" i="4"/>
  <c r="L2342" i="4" s="1"/>
  <c r="K2343" i="4"/>
  <c r="K2344" i="4"/>
  <c r="K2345" i="4"/>
  <c r="M2345" i="4" s="1"/>
  <c r="K2346" i="4"/>
  <c r="L2346" i="4" s="1"/>
  <c r="K2347" i="4"/>
  <c r="M2347" i="4" s="1"/>
  <c r="K2348" i="4"/>
  <c r="K2349" i="4"/>
  <c r="M2349" i="4" s="1"/>
  <c r="K2350" i="4"/>
  <c r="L2350" i="4" s="1"/>
  <c r="K2351" i="4"/>
  <c r="K2352" i="4"/>
  <c r="K2353" i="4"/>
  <c r="M2353" i="4" s="1"/>
  <c r="K2354" i="4"/>
  <c r="L2354" i="4" s="1"/>
  <c r="K2355" i="4"/>
  <c r="M2355" i="4" s="1"/>
  <c r="K2356" i="4"/>
  <c r="K2357" i="4"/>
  <c r="K2358" i="4"/>
  <c r="K2359" i="4"/>
  <c r="K2360" i="4"/>
  <c r="M2360" i="4" s="1"/>
  <c r="K2361" i="4"/>
  <c r="K2362" i="4"/>
  <c r="K2363" i="4"/>
  <c r="K2364" i="4"/>
  <c r="M2364" i="4" s="1"/>
  <c r="K2365" i="4"/>
  <c r="K2366" i="4"/>
  <c r="K2367" i="4"/>
  <c r="K2368" i="4"/>
  <c r="M2368" i="4" s="1"/>
  <c r="K2369" i="4"/>
  <c r="K2370" i="4"/>
  <c r="K2371" i="4"/>
  <c r="K2372" i="4"/>
  <c r="M2372" i="4" s="1"/>
  <c r="K2373" i="4"/>
  <c r="K2374" i="4"/>
  <c r="K2375" i="4"/>
  <c r="K2376" i="4"/>
  <c r="M2376" i="4" s="1"/>
  <c r="K2377" i="4"/>
  <c r="K2378" i="4"/>
  <c r="K2379" i="4"/>
  <c r="K2380" i="4"/>
  <c r="M2380" i="4" s="1"/>
  <c r="K2381" i="4"/>
  <c r="K2382" i="4"/>
  <c r="K2383" i="4"/>
  <c r="K2384" i="4"/>
  <c r="M2384" i="4" s="1"/>
  <c r="K2385" i="4"/>
  <c r="K2386" i="4"/>
  <c r="K2387" i="4"/>
  <c r="K2388" i="4"/>
  <c r="M2388" i="4" s="1"/>
  <c r="K2389" i="4"/>
  <c r="K2390" i="4"/>
  <c r="K2391" i="4"/>
  <c r="K2392" i="4"/>
  <c r="M2392" i="4" s="1"/>
  <c r="K2393" i="4"/>
  <c r="K2394" i="4"/>
  <c r="K2395" i="4"/>
  <c r="K2396" i="4"/>
  <c r="M2396" i="4" s="1"/>
  <c r="K2397" i="4"/>
  <c r="K2398" i="4"/>
  <c r="K2399" i="4"/>
  <c r="K2400" i="4"/>
  <c r="M2400" i="4" s="1"/>
  <c r="K2401" i="4"/>
  <c r="K2402" i="4"/>
  <c r="K2403" i="4"/>
  <c r="K2404" i="4"/>
  <c r="M2404" i="4" s="1"/>
  <c r="K2405" i="4"/>
  <c r="K2406" i="4"/>
  <c r="K2407" i="4"/>
  <c r="K2408" i="4"/>
  <c r="M2408" i="4" s="1"/>
  <c r="K2409" i="4"/>
  <c r="K2410" i="4"/>
  <c r="K2411" i="4"/>
  <c r="K2412" i="4"/>
  <c r="M2412" i="4" s="1"/>
  <c r="K2413" i="4"/>
  <c r="K2414" i="4"/>
  <c r="K2415" i="4"/>
  <c r="K2416" i="4"/>
  <c r="M2416" i="4" s="1"/>
  <c r="K2417" i="4"/>
  <c r="K2418" i="4"/>
  <c r="K2419" i="4"/>
  <c r="K2420" i="4"/>
  <c r="M2420" i="4" s="1"/>
  <c r="K2421" i="4"/>
  <c r="K2422" i="4"/>
  <c r="K2423" i="4"/>
  <c r="K2424" i="4"/>
  <c r="M2424" i="4" s="1"/>
  <c r="K2425" i="4"/>
  <c r="K2426" i="4"/>
  <c r="K2427" i="4"/>
  <c r="K2428" i="4"/>
  <c r="M2428" i="4" s="1"/>
  <c r="K2429" i="4"/>
  <c r="K2430" i="4"/>
  <c r="K2431" i="4"/>
  <c r="K2432" i="4"/>
  <c r="M2432" i="4" s="1"/>
  <c r="K2433" i="4"/>
  <c r="K2434" i="4"/>
  <c r="K2435" i="4"/>
  <c r="K2436" i="4"/>
  <c r="M2436" i="4" s="1"/>
  <c r="K2437" i="4"/>
  <c r="K2438" i="4"/>
  <c r="K2439" i="4"/>
  <c r="K2440" i="4"/>
  <c r="M2440" i="4" s="1"/>
  <c r="K2441" i="4"/>
  <c r="K2442" i="4"/>
  <c r="K2443" i="4"/>
  <c r="K2444" i="4"/>
  <c r="M2444" i="4" s="1"/>
  <c r="K2445" i="4"/>
  <c r="K2446" i="4"/>
  <c r="K2447" i="4"/>
  <c r="K2448" i="4"/>
  <c r="M2448" i="4" s="1"/>
  <c r="K2449" i="4"/>
  <c r="K2450" i="4"/>
  <c r="K2451" i="4"/>
  <c r="K2452" i="4"/>
  <c r="M2452" i="4" s="1"/>
  <c r="K2453" i="4"/>
  <c r="K2454" i="4"/>
  <c r="K2455" i="4"/>
  <c r="K2456" i="4"/>
  <c r="M2456" i="4" s="1"/>
  <c r="K2457" i="4"/>
  <c r="K2458" i="4"/>
  <c r="K2459" i="4"/>
  <c r="K2460" i="4"/>
  <c r="M2460" i="4" s="1"/>
  <c r="K2461" i="4"/>
  <c r="K2462" i="4"/>
  <c r="K2463" i="4"/>
  <c r="K2464" i="4"/>
  <c r="M2464" i="4" s="1"/>
  <c r="K2465" i="4"/>
  <c r="K2466" i="4"/>
  <c r="K2467" i="4"/>
  <c r="K2468" i="4"/>
  <c r="M2468" i="4" s="1"/>
  <c r="K2469" i="4"/>
  <c r="K2470" i="4"/>
  <c r="K2471" i="4"/>
  <c r="K2472" i="4"/>
  <c r="M2472" i="4" s="1"/>
  <c r="K2473" i="4"/>
  <c r="K2474" i="4"/>
  <c r="K2475" i="4"/>
  <c r="K2476" i="4"/>
  <c r="M2476" i="4" s="1"/>
  <c r="K2477" i="4"/>
  <c r="K2478" i="4"/>
  <c r="K2479" i="4"/>
  <c r="K2480" i="4"/>
  <c r="M2480" i="4" s="1"/>
  <c r="K2481" i="4"/>
  <c r="K2482" i="4"/>
  <c r="K2483" i="4"/>
  <c r="K2484" i="4"/>
  <c r="M2484" i="4" s="1"/>
  <c r="K2485" i="4"/>
  <c r="K2486" i="4"/>
  <c r="K2487" i="4"/>
  <c r="K2488" i="4"/>
  <c r="M2488" i="4" s="1"/>
  <c r="K2489" i="4"/>
  <c r="K2490" i="4"/>
  <c r="K2491" i="4"/>
  <c r="K2492" i="4"/>
  <c r="M2492" i="4" s="1"/>
  <c r="K2493" i="4"/>
  <c r="K2494" i="4"/>
  <c r="K2495" i="4"/>
  <c r="K2496" i="4"/>
  <c r="M2496" i="4" s="1"/>
  <c r="K2497" i="4"/>
  <c r="K2498" i="4"/>
  <c r="K2499" i="4"/>
  <c r="K2500" i="4"/>
  <c r="M2500" i="4" s="1"/>
  <c r="K2501" i="4"/>
  <c r="K2502" i="4"/>
  <c r="K2503" i="4"/>
  <c r="K2504" i="4"/>
  <c r="M2504" i="4" s="1"/>
  <c r="K2505" i="4"/>
  <c r="K2506" i="4"/>
  <c r="K2507" i="4"/>
  <c r="K2508" i="4"/>
  <c r="M2508" i="4" s="1"/>
  <c r="K2509" i="4"/>
  <c r="K2510" i="4"/>
  <c r="K2511" i="4"/>
  <c r="K2512" i="4"/>
  <c r="M2512" i="4" s="1"/>
  <c r="K2513" i="4"/>
  <c r="K2514" i="4"/>
  <c r="K2515" i="4"/>
  <c r="K2516" i="4"/>
  <c r="M2516" i="4" s="1"/>
  <c r="K2517" i="4"/>
  <c r="K2518" i="4"/>
  <c r="K2519" i="4"/>
  <c r="K2520" i="4"/>
  <c r="M2520" i="4" s="1"/>
  <c r="K2521" i="4"/>
  <c r="K2522" i="4"/>
  <c r="K2523" i="4"/>
  <c r="K2524" i="4"/>
  <c r="M2524" i="4" s="1"/>
  <c r="K2525" i="4"/>
  <c r="K2526" i="4"/>
  <c r="K2527" i="4"/>
  <c r="K2528" i="4"/>
  <c r="M2528" i="4" s="1"/>
  <c r="K2529" i="4"/>
  <c r="K2530" i="4"/>
  <c r="K2531" i="4"/>
  <c r="K2532" i="4"/>
  <c r="M2532" i="4" s="1"/>
  <c r="K2533" i="4"/>
  <c r="K2534" i="4"/>
  <c r="K2535" i="4"/>
  <c r="K2536" i="4"/>
  <c r="M2536" i="4" s="1"/>
  <c r="K2537" i="4"/>
  <c r="K2538" i="4"/>
  <c r="K2539" i="4"/>
  <c r="K2540" i="4"/>
  <c r="M2540" i="4" s="1"/>
  <c r="K2541" i="4"/>
  <c r="K2542" i="4"/>
  <c r="K2543" i="4"/>
  <c r="K2544" i="4"/>
  <c r="M2544" i="4" s="1"/>
  <c r="K2545" i="4"/>
  <c r="K2546" i="4"/>
  <c r="K2547" i="4"/>
  <c r="K2548" i="4"/>
  <c r="M2548" i="4" s="1"/>
  <c r="K2549" i="4"/>
  <c r="K2550" i="4"/>
  <c r="K2551" i="4"/>
  <c r="K2552" i="4"/>
  <c r="M2552" i="4" s="1"/>
  <c r="K2553" i="4"/>
  <c r="K2554" i="4"/>
  <c r="K2555" i="4"/>
  <c r="K2556" i="4"/>
  <c r="M2556" i="4" s="1"/>
  <c r="K2557" i="4"/>
  <c r="K2558" i="4"/>
  <c r="K2559" i="4"/>
  <c r="K2560" i="4"/>
  <c r="M2560" i="4" s="1"/>
  <c r="K2561" i="4"/>
  <c r="K2562" i="4"/>
  <c r="K2563" i="4"/>
  <c r="K2564" i="4"/>
  <c r="M2564" i="4" s="1"/>
  <c r="K2565" i="4"/>
  <c r="K2566" i="4"/>
  <c r="K2567" i="4"/>
  <c r="K2568" i="4"/>
  <c r="M2568" i="4" s="1"/>
  <c r="K2569" i="4"/>
  <c r="K2570" i="4"/>
  <c r="K2571" i="4"/>
  <c r="K2572" i="4"/>
  <c r="M2572" i="4" s="1"/>
  <c r="K2573" i="4"/>
  <c r="K2574" i="4"/>
  <c r="K2575" i="4"/>
  <c r="K2576" i="4"/>
  <c r="M2576" i="4" s="1"/>
  <c r="K2577" i="4"/>
  <c r="K2578" i="4"/>
  <c r="K2579" i="4"/>
  <c r="K2580" i="4"/>
  <c r="M2580" i="4" s="1"/>
  <c r="K2581" i="4"/>
  <c r="K2582" i="4"/>
  <c r="L2582" i="4" s="1"/>
  <c r="K2583" i="4"/>
  <c r="K2584" i="4"/>
  <c r="M2584" i="4" s="1"/>
  <c r="K2585" i="4"/>
  <c r="K2586" i="4"/>
  <c r="K2587" i="4"/>
  <c r="K2588" i="4"/>
  <c r="M2588" i="4" s="1"/>
  <c r="K2589" i="4"/>
  <c r="K2590" i="4"/>
  <c r="K2591" i="4"/>
  <c r="K2592" i="4"/>
  <c r="M2592" i="4" s="1"/>
  <c r="K2593" i="4"/>
  <c r="K2594" i="4"/>
  <c r="K2595" i="4"/>
  <c r="K2596" i="4"/>
  <c r="M2596" i="4" s="1"/>
  <c r="K2597" i="4"/>
  <c r="K2598" i="4"/>
  <c r="K2599" i="4"/>
  <c r="K2600" i="4"/>
  <c r="M2600" i="4" s="1"/>
  <c r="K2601" i="4"/>
  <c r="K2602" i="4"/>
  <c r="K2603" i="4"/>
  <c r="K2604" i="4"/>
  <c r="M2604" i="4" s="1"/>
  <c r="K2605" i="4"/>
  <c r="K2606" i="4"/>
  <c r="K2607" i="4"/>
  <c r="K2608" i="4"/>
  <c r="M2608" i="4" s="1"/>
  <c r="K2609" i="4"/>
  <c r="K2610" i="4"/>
  <c r="K2611" i="4"/>
  <c r="K2612" i="4"/>
  <c r="M2612" i="4" s="1"/>
  <c r="K2613" i="4"/>
  <c r="K2614" i="4"/>
  <c r="K2615" i="4"/>
  <c r="K2616" i="4"/>
  <c r="M2616" i="4" s="1"/>
  <c r="K2617" i="4"/>
  <c r="K2618" i="4"/>
  <c r="L2618" i="4" s="1"/>
  <c r="K2619" i="4"/>
  <c r="K2620" i="4"/>
  <c r="M2620" i="4" s="1"/>
  <c r="K2621" i="4"/>
  <c r="K2622" i="4"/>
  <c r="K2623" i="4"/>
  <c r="K2624" i="4"/>
  <c r="M2624" i="4" s="1"/>
  <c r="K2625" i="4"/>
  <c r="K2626" i="4"/>
  <c r="K2627" i="4"/>
  <c r="K2628" i="4"/>
  <c r="M2628" i="4" s="1"/>
  <c r="K2629" i="4"/>
  <c r="K2630" i="4"/>
  <c r="K2631" i="4"/>
  <c r="K2632" i="4"/>
  <c r="M2632" i="4" s="1"/>
  <c r="K2633" i="4"/>
  <c r="K2634" i="4"/>
  <c r="K2635" i="4"/>
  <c r="K2636" i="4"/>
  <c r="M2636" i="4" s="1"/>
  <c r="K2637" i="4"/>
  <c r="K2638" i="4"/>
  <c r="K2639" i="4"/>
  <c r="K2640" i="4"/>
  <c r="M2640" i="4" s="1"/>
  <c r="K2641" i="4"/>
  <c r="K2642" i="4"/>
  <c r="K2643" i="4"/>
  <c r="K2644" i="4"/>
  <c r="M2644" i="4" s="1"/>
  <c r="K2645" i="4"/>
  <c r="K2646" i="4"/>
  <c r="K2647" i="4"/>
  <c r="K2648" i="4"/>
  <c r="M2648" i="4" s="1"/>
  <c r="K2649" i="4"/>
  <c r="K2650" i="4"/>
  <c r="K2651" i="4"/>
  <c r="K2652" i="4"/>
  <c r="M2652" i="4" s="1"/>
  <c r="K2653" i="4"/>
  <c r="K2654" i="4"/>
  <c r="K2655" i="4"/>
  <c r="K2656" i="4"/>
  <c r="M2656" i="4" s="1"/>
  <c r="K2657" i="4"/>
  <c r="K2658" i="4"/>
  <c r="K2659" i="4"/>
  <c r="K2660" i="4"/>
  <c r="M2660" i="4" s="1"/>
  <c r="K2661" i="4"/>
  <c r="K2662" i="4"/>
  <c r="L2662" i="4" s="1"/>
  <c r="K2663" i="4"/>
  <c r="K2664" i="4"/>
  <c r="M2664" i="4" s="1"/>
  <c r="K2665" i="4"/>
  <c r="K2666" i="4"/>
  <c r="L2666" i="4" s="1"/>
  <c r="K2667" i="4"/>
  <c r="K2668" i="4"/>
  <c r="M2668" i="4" s="1"/>
  <c r="K2669" i="4"/>
  <c r="K2670" i="4"/>
  <c r="K2671" i="4"/>
  <c r="K2672" i="4"/>
  <c r="M2672" i="4" s="1"/>
  <c r="K2673" i="4"/>
  <c r="K2674" i="4"/>
  <c r="K2675" i="4"/>
  <c r="K2676" i="4"/>
  <c r="M2676" i="4" s="1"/>
  <c r="K2677" i="4"/>
  <c r="K2678" i="4"/>
  <c r="L2678" i="4" s="1"/>
  <c r="K2679" i="4"/>
  <c r="M2679" i="4" s="1"/>
  <c r="K2680" i="4"/>
  <c r="K2681" i="4"/>
  <c r="K2682" i="4"/>
  <c r="L2682" i="4" s="1"/>
  <c r="K2683" i="4"/>
  <c r="M2683" i="4" s="1"/>
  <c r="K2684" i="4"/>
  <c r="K2685" i="4"/>
  <c r="K2686" i="4"/>
  <c r="L2686" i="4" s="1"/>
  <c r="K2687" i="4"/>
  <c r="M2687" i="4" s="1"/>
  <c r="K2688" i="4"/>
  <c r="K2689" i="4"/>
  <c r="K2690" i="4"/>
  <c r="L2690" i="4" s="1"/>
  <c r="K2691" i="4"/>
  <c r="K2692" i="4"/>
  <c r="K2693" i="4"/>
  <c r="K2694" i="4"/>
  <c r="L2694" i="4" s="1"/>
  <c r="K2695" i="4"/>
  <c r="M2695" i="4" s="1"/>
  <c r="K2696" i="4"/>
  <c r="K2697" i="4"/>
  <c r="K2698" i="4"/>
  <c r="L2698" i="4" s="1"/>
  <c r="K2699" i="4"/>
  <c r="M2699" i="4" s="1"/>
  <c r="K2700" i="4"/>
  <c r="K2701" i="4"/>
  <c r="K2702" i="4"/>
  <c r="L2702" i="4" s="1"/>
  <c r="K2703" i="4"/>
  <c r="M2703" i="4" s="1"/>
  <c r="K2704" i="4"/>
  <c r="K2705" i="4"/>
  <c r="K2706" i="4"/>
  <c r="L2706" i="4" s="1"/>
  <c r="K2707" i="4"/>
  <c r="K2708" i="4"/>
  <c r="K2709" i="4"/>
  <c r="M2709" i="4" s="1"/>
  <c r="K2710" i="4"/>
  <c r="L2710" i="4" s="1"/>
  <c r="K2711" i="4"/>
  <c r="M2711" i="4" s="1"/>
  <c r="K2712" i="4"/>
  <c r="L2712" i="4" s="1"/>
  <c r="K2713" i="4"/>
  <c r="M2713" i="4" s="1"/>
  <c r="K2714" i="4"/>
  <c r="L2714" i="4" s="1"/>
  <c r="K2715" i="4"/>
  <c r="M2715" i="4" s="1"/>
  <c r="K2716" i="4"/>
  <c r="K2717" i="4"/>
  <c r="M2717" i="4" s="1"/>
  <c r="K2718" i="4"/>
  <c r="L2718" i="4" s="1"/>
  <c r="K2719" i="4"/>
  <c r="M2719" i="4" s="1"/>
  <c r="K2720" i="4"/>
  <c r="K2721" i="4"/>
  <c r="M2721" i="4" s="1"/>
  <c r="K2722" i="4"/>
  <c r="L2722" i="4" s="1"/>
  <c r="K2723" i="4"/>
  <c r="K2724" i="4"/>
  <c r="K2725" i="4"/>
  <c r="M2725" i="4" s="1"/>
  <c r="K2726" i="4"/>
  <c r="L2726" i="4" s="1"/>
  <c r="K2727" i="4"/>
  <c r="M2727" i="4" s="1"/>
  <c r="K2728" i="4"/>
  <c r="L2728" i="4" s="1"/>
  <c r="K2729" i="4"/>
  <c r="M2729" i="4" s="1"/>
  <c r="K2730" i="4"/>
  <c r="L2730" i="4" s="1"/>
  <c r="K2731" i="4"/>
  <c r="M2731" i="4" s="1"/>
  <c r="K2732" i="4"/>
  <c r="K2733" i="4"/>
  <c r="M2733" i="4" s="1"/>
  <c r="K2734" i="4"/>
  <c r="L2734" i="4" s="1"/>
  <c r="K2735" i="4"/>
  <c r="M2735" i="4" s="1"/>
  <c r="K2736" i="4"/>
  <c r="K2737" i="4"/>
  <c r="M2737" i="4" s="1"/>
  <c r="K2738" i="4"/>
  <c r="L2738" i="4" s="1"/>
  <c r="K2739" i="4"/>
  <c r="K2740" i="4"/>
  <c r="K2741" i="4"/>
  <c r="M2741" i="4" s="1"/>
  <c r="K2742" i="4"/>
  <c r="L2742" i="4" s="1"/>
  <c r="K2743" i="4"/>
  <c r="M2743" i="4" s="1"/>
  <c r="K2744" i="4"/>
  <c r="L2744" i="4" s="1"/>
  <c r="K2745" i="4"/>
  <c r="M2745" i="4" s="1"/>
  <c r="K2746" i="4"/>
  <c r="L2746" i="4" s="1"/>
  <c r="K2747" i="4"/>
  <c r="M2747" i="4" s="1"/>
  <c r="K2748" i="4"/>
  <c r="K2749" i="4"/>
  <c r="M2749" i="4" s="1"/>
  <c r="K2750" i="4"/>
  <c r="L2750" i="4" s="1"/>
  <c r="K2751" i="4"/>
  <c r="M2751" i="4" s="1"/>
  <c r="K2752" i="4"/>
  <c r="K2753" i="4"/>
  <c r="M2753" i="4" s="1"/>
  <c r="K2754" i="4"/>
  <c r="L2754" i="4" s="1"/>
  <c r="K2755" i="4"/>
  <c r="K2756" i="4"/>
  <c r="K2757" i="4"/>
  <c r="M2757" i="4" s="1"/>
  <c r="K2758" i="4"/>
  <c r="L2758" i="4" s="1"/>
  <c r="K2759" i="4"/>
  <c r="M2759" i="4" s="1"/>
  <c r="K2760" i="4"/>
  <c r="L2760" i="4" s="1"/>
  <c r="K2761" i="4"/>
  <c r="M2761" i="4" s="1"/>
  <c r="K2762" i="4"/>
  <c r="K2763" i="4"/>
  <c r="K2764" i="4"/>
  <c r="M2764" i="4" s="1"/>
  <c r="K2765" i="4"/>
  <c r="K2766" i="4"/>
  <c r="K2767" i="4"/>
  <c r="K2768" i="4"/>
  <c r="M2768" i="4" s="1"/>
  <c r="K2769" i="4"/>
  <c r="K2770" i="4"/>
  <c r="L2770" i="4" s="1"/>
  <c r="K2771" i="4"/>
  <c r="K2772" i="4"/>
  <c r="M2772" i="4" s="1"/>
  <c r="K2773" i="4"/>
  <c r="K2774" i="4"/>
  <c r="L2774" i="4" s="1"/>
  <c r="K2775" i="4"/>
  <c r="K2776" i="4"/>
  <c r="M2776" i="4" s="1"/>
  <c r="K2777" i="4"/>
  <c r="K2778" i="4"/>
  <c r="K2779" i="4"/>
  <c r="K2780" i="4"/>
  <c r="M2780" i="4" s="1"/>
  <c r="K2781" i="4"/>
  <c r="K2782" i="4"/>
  <c r="L2782" i="4" s="1"/>
  <c r="K2783" i="4"/>
  <c r="K2784" i="4"/>
  <c r="M2784" i="4" s="1"/>
  <c r="K2785" i="4"/>
  <c r="K2786" i="4"/>
  <c r="L2786" i="4" s="1"/>
  <c r="K2787" i="4"/>
  <c r="K2788" i="4"/>
  <c r="M2788" i="4" s="1"/>
  <c r="K2789" i="4"/>
  <c r="K2790" i="4"/>
  <c r="L2790" i="4" s="1"/>
  <c r="K2791" i="4"/>
  <c r="K2792" i="4"/>
  <c r="M2792" i="4" s="1"/>
  <c r="K2793" i="4"/>
  <c r="K2794" i="4"/>
  <c r="K2795" i="4"/>
  <c r="K2796" i="4"/>
  <c r="M2796" i="4" s="1"/>
  <c r="K2797" i="4"/>
  <c r="K2798" i="4"/>
  <c r="K2799" i="4"/>
  <c r="K2800" i="4"/>
  <c r="M2800" i="4" s="1"/>
  <c r="K2801" i="4"/>
  <c r="K2802" i="4"/>
  <c r="K2803" i="4"/>
  <c r="K2804" i="4"/>
  <c r="M2804" i="4" s="1"/>
  <c r="K2805" i="4"/>
  <c r="K2806" i="4"/>
  <c r="L2806" i="4" s="1"/>
  <c r="K2807" i="4"/>
  <c r="K2808" i="4"/>
  <c r="M2808" i="4" s="1"/>
  <c r="K2809" i="4"/>
  <c r="K2810" i="4"/>
  <c r="L2810" i="4" s="1"/>
  <c r="K2811" i="4"/>
  <c r="K2812" i="4"/>
  <c r="M2812" i="4" s="1"/>
  <c r="K2813" i="4"/>
  <c r="K2814" i="4"/>
  <c r="K2815" i="4"/>
  <c r="K2816" i="4"/>
  <c r="M2816" i="4" s="1"/>
  <c r="K2817" i="4"/>
  <c r="K2818" i="4"/>
  <c r="L2818" i="4" s="1"/>
  <c r="K2819" i="4"/>
  <c r="K2820" i="4"/>
  <c r="M2820" i="4" s="1"/>
  <c r="K2821" i="4"/>
  <c r="K2822" i="4"/>
  <c r="K2823" i="4"/>
  <c r="K2824" i="4"/>
  <c r="M2824" i="4" s="1"/>
  <c r="K2825" i="4"/>
  <c r="K2826" i="4"/>
  <c r="L2826" i="4" s="1"/>
  <c r="K2827" i="4"/>
  <c r="K2828" i="4"/>
  <c r="M2828" i="4" s="1"/>
  <c r="K2829" i="4"/>
  <c r="K2830" i="4"/>
  <c r="K2831" i="4"/>
  <c r="K2832" i="4"/>
  <c r="M2832" i="4" s="1"/>
  <c r="K2833" i="4"/>
  <c r="K2834" i="4"/>
  <c r="L2834" i="4" s="1"/>
  <c r="K2835" i="4"/>
  <c r="K2836" i="4"/>
  <c r="M2836" i="4" s="1"/>
  <c r="K2837" i="4"/>
  <c r="K2838" i="4"/>
  <c r="K2839" i="4"/>
  <c r="K2840" i="4"/>
  <c r="M2840" i="4" s="1"/>
  <c r="K2841" i="4"/>
  <c r="K2842" i="4"/>
  <c r="L2842" i="4" s="1"/>
  <c r="K2843" i="4"/>
  <c r="K2844" i="4"/>
  <c r="M2844" i="4" s="1"/>
  <c r="K2845" i="4"/>
  <c r="K2846" i="4"/>
  <c r="K2847" i="4"/>
  <c r="K2848" i="4"/>
  <c r="M2848" i="4" s="1"/>
  <c r="K2849" i="4"/>
  <c r="K2850" i="4"/>
  <c r="L2850" i="4" s="1"/>
  <c r="K2851" i="4"/>
  <c r="K2852" i="4"/>
  <c r="M2852" i="4" s="1"/>
  <c r="K2853" i="4"/>
  <c r="K2854" i="4"/>
  <c r="K2855" i="4"/>
  <c r="K2856" i="4"/>
  <c r="M2856" i="4" s="1"/>
  <c r="K2857" i="4"/>
  <c r="K2858" i="4"/>
  <c r="L2858" i="4" s="1"/>
  <c r="K2859" i="4"/>
  <c r="K2860" i="4"/>
  <c r="M2860" i="4" s="1"/>
  <c r="K2861" i="4"/>
  <c r="K2862" i="4"/>
  <c r="K2863" i="4"/>
  <c r="K2864" i="4"/>
  <c r="M2864" i="4" s="1"/>
  <c r="K2865" i="4"/>
  <c r="K2866" i="4"/>
  <c r="L2866" i="4" s="1"/>
  <c r="K2867" i="4"/>
  <c r="K2868" i="4"/>
  <c r="M2868" i="4" s="1"/>
  <c r="K2869" i="4"/>
  <c r="K2870" i="4"/>
  <c r="K2871" i="4"/>
  <c r="K2872" i="4"/>
  <c r="M2872" i="4" s="1"/>
  <c r="K2873" i="4"/>
  <c r="K2874" i="4"/>
  <c r="L2874" i="4" s="1"/>
  <c r="K2875" i="4"/>
  <c r="K2876" i="4"/>
  <c r="M2876" i="4" s="1"/>
  <c r="K2877" i="4"/>
  <c r="K2878" i="4"/>
  <c r="K2879" i="4"/>
  <c r="K2880" i="4"/>
  <c r="M2880" i="4" s="1"/>
  <c r="K2881" i="4"/>
  <c r="K2882" i="4"/>
  <c r="L2882" i="4" s="1"/>
  <c r="K2883" i="4"/>
  <c r="K2884" i="4"/>
  <c r="M2884" i="4" s="1"/>
  <c r="K2885" i="4"/>
  <c r="K2886" i="4"/>
  <c r="K2887" i="4"/>
  <c r="K2888" i="4"/>
  <c r="M2888" i="4" s="1"/>
  <c r="K2889" i="4"/>
  <c r="K2890" i="4"/>
  <c r="L2890" i="4" s="1"/>
  <c r="K2891" i="4"/>
  <c r="K2892" i="4"/>
  <c r="M2892" i="4" s="1"/>
  <c r="K2893" i="4"/>
  <c r="K2894" i="4"/>
  <c r="K2895" i="4"/>
  <c r="K2896" i="4"/>
  <c r="M2896" i="4" s="1"/>
  <c r="K2897" i="4"/>
  <c r="K2898" i="4"/>
  <c r="L2898" i="4" s="1"/>
  <c r="K2899" i="4"/>
  <c r="K2900" i="4"/>
  <c r="M2900" i="4" s="1"/>
  <c r="K2901" i="4"/>
  <c r="K2902" i="4"/>
  <c r="K2903" i="4"/>
  <c r="K2904" i="4"/>
  <c r="M2904" i="4" s="1"/>
  <c r="K2905" i="4"/>
  <c r="K2906" i="4"/>
  <c r="L2906" i="4" s="1"/>
  <c r="K2907" i="4"/>
  <c r="K2908" i="4"/>
  <c r="M2908" i="4" s="1"/>
  <c r="K2909" i="4"/>
  <c r="K2910" i="4"/>
  <c r="K2911" i="4"/>
  <c r="K2912" i="4"/>
  <c r="M2912" i="4" s="1"/>
  <c r="K2913" i="4"/>
  <c r="K2914" i="4"/>
  <c r="L2914" i="4" s="1"/>
  <c r="K2915" i="4"/>
  <c r="K2916" i="4"/>
  <c r="M2916" i="4" s="1"/>
  <c r="K2917" i="4"/>
  <c r="K2918" i="4"/>
  <c r="K2919" i="4"/>
  <c r="K2920" i="4"/>
  <c r="M2920" i="4" s="1"/>
  <c r="K2921" i="4"/>
  <c r="K2922" i="4"/>
  <c r="L2922" i="4" s="1"/>
  <c r="K2923" i="4"/>
  <c r="K2924" i="4"/>
  <c r="M2924" i="4" s="1"/>
  <c r="K2925" i="4"/>
  <c r="K2926" i="4"/>
  <c r="K2927" i="4"/>
  <c r="K2928" i="4"/>
  <c r="M2928" i="4" s="1"/>
  <c r="K2929" i="4"/>
  <c r="K2930" i="4"/>
  <c r="L2930" i="4" s="1"/>
  <c r="K2931" i="4"/>
  <c r="K2932" i="4"/>
  <c r="M2932" i="4" s="1"/>
  <c r="K2933" i="4"/>
  <c r="K2934" i="4"/>
  <c r="K2935" i="4"/>
  <c r="K2936" i="4"/>
  <c r="M2936" i="4" s="1"/>
  <c r="K2937" i="4"/>
  <c r="K2938" i="4"/>
  <c r="L2938" i="4" s="1"/>
  <c r="K2939" i="4"/>
  <c r="K2940" i="4"/>
  <c r="M2940" i="4" s="1"/>
  <c r="K2941" i="4"/>
  <c r="K2942" i="4"/>
  <c r="K2943" i="4"/>
  <c r="K2944" i="4"/>
  <c r="M2944" i="4" s="1"/>
  <c r="K2945" i="4"/>
  <c r="K2946" i="4"/>
  <c r="L2946" i="4" s="1"/>
  <c r="K2947" i="4"/>
  <c r="K2948" i="4"/>
  <c r="M2948" i="4" s="1"/>
  <c r="K2949" i="4"/>
  <c r="K2950" i="4"/>
  <c r="K2951" i="4"/>
  <c r="K2952" i="4"/>
  <c r="M2952" i="4" s="1"/>
  <c r="K2953" i="4"/>
  <c r="K2954" i="4"/>
  <c r="L2954" i="4" s="1"/>
  <c r="K2955" i="4"/>
  <c r="K2956" i="4"/>
  <c r="M2956" i="4" s="1"/>
  <c r="K2957" i="4"/>
  <c r="K2958" i="4"/>
  <c r="K2959" i="4"/>
  <c r="K2960" i="4"/>
  <c r="M2960" i="4" s="1"/>
  <c r="K2961" i="4"/>
  <c r="K2962" i="4"/>
  <c r="L2962" i="4" s="1"/>
  <c r="K2963" i="4"/>
  <c r="K2964" i="4"/>
  <c r="L2964" i="4" s="1"/>
  <c r="K2965" i="4"/>
  <c r="K2966" i="4"/>
  <c r="K2967" i="4"/>
  <c r="K2968" i="4"/>
  <c r="M2968" i="4" s="1"/>
  <c r="K2969" i="4"/>
  <c r="K2970" i="4"/>
  <c r="L2970" i="4" s="1"/>
  <c r="K2971" i="4"/>
  <c r="K2972" i="4"/>
  <c r="L2972" i="4" s="1"/>
  <c r="K2973" i="4"/>
  <c r="K2974" i="4"/>
  <c r="K2975" i="4"/>
  <c r="K2976" i="4"/>
  <c r="L2976" i="4" s="1"/>
  <c r="K2977" i="4"/>
  <c r="K2978" i="4"/>
  <c r="L2978" i="4" s="1"/>
  <c r="K2979" i="4"/>
  <c r="K2980" i="4"/>
  <c r="L2980" i="4" s="1"/>
  <c r="K2981" i="4"/>
  <c r="K2982" i="4"/>
  <c r="K2983" i="4"/>
  <c r="K2984" i="4"/>
  <c r="M2984" i="4" s="1"/>
  <c r="K2985" i="4"/>
  <c r="K2986" i="4"/>
  <c r="L2986" i="4" s="1"/>
  <c r="K2987" i="4"/>
  <c r="K2988" i="4"/>
  <c r="L2988" i="4" s="1"/>
  <c r="K2989" i="4"/>
  <c r="K2990" i="4"/>
  <c r="K2991" i="4"/>
  <c r="K2992" i="4"/>
  <c r="M2992" i="4" s="1"/>
  <c r="K2993" i="4"/>
  <c r="K2994" i="4"/>
  <c r="L2994" i="4" s="1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L1520" i="4" l="1"/>
  <c r="L1480" i="4"/>
  <c r="L650" i="4"/>
  <c r="M1195" i="4"/>
  <c r="M1142" i="4"/>
  <c r="M821" i="4"/>
  <c r="L2747" i="4"/>
  <c r="L2695" i="4"/>
  <c r="L2715" i="4"/>
  <c r="L2518" i="4"/>
  <c r="M2518" i="4"/>
  <c r="M1499" i="4"/>
  <c r="M761" i="4"/>
  <c r="L491" i="4"/>
  <c r="L2683" i="4"/>
  <c r="M659" i="4"/>
  <c r="M1907" i="4"/>
  <c r="L241" i="4"/>
  <c r="L181" i="4"/>
  <c r="M844" i="4"/>
  <c r="L676" i="4"/>
  <c r="M53" i="4"/>
  <c r="L1957" i="4"/>
  <c r="M1054" i="4"/>
  <c r="M511" i="4"/>
  <c r="M13" i="4"/>
  <c r="L2598" i="4"/>
  <c r="M2598" i="4"/>
  <c r="L2731" i="4"/>
  <c r="M1996" i="4"/>
  <c r="M1935" i="4"/>
  <c r="L1528" i="4"/>
  <c r="M1488" i="4"/>
  <c r="L1464" i="4"/>
  <c r="L1314" i="4"/>
  <c r="L1299" i="4"/>
  <c r="M45" i="4"/>
  <c r="M34" i="4"/>
  <c r="M681" i="4"/>
  <c r="M575" i="4"/>
  <c r="L405" i="4"/>
  <c r="M280" i="4"/>
  <c r="L257" i="4"/>
  <c r="M189" i="4"/>
  <c r="M157" i="4"/>
  <c r="M85" i="4"/>
  <c r="M18" i="4"/>
  <c r="M1288" i="4"/>
  <c r="M1255" i="4"/>
  <c r="M869" i="4"/>
  <c r="M852" i="4"/>
  <c r="L833" i="4"/>
  <c r="L126" i="4"/>
  <c r="L2748" i="4"/>
  <c r="M2748" i="4"/>
  <c r="L2716" i="4"/>
  <c r="M2716" i="4"/>
  <c r="L2650" i="4"/>
  <c r="M2650" i="4"/>
  <c r="L2630" i="4"/>
  <c r="M2630" i="4"/>
  <c r="L2586" i="4"/>
  <c r="M2586" i="4"/>
  <c r="L2108" i="4"/>
  <c r="M2108" i="4"/>
  <c r="L2732" i="4"/>
  <c r="M2732" i="4"/>
  <c r="L2276" i="4"/>
  <c r="M2276" i="4"/>
  <c r="L2212" i="4"/>
  <c r="M2212" i="4"/>
  <c r="L2172" i="4"/>
  <c r="M2172" i="4"/>
  <c r="L1964" i="4"/>
  <c r="M1964" i="4"/>
  <c r="L426" i="4"/>
  <c r="M426" i="4"/>
  <c r="M2806" i="4"/>
  <c r="M2760" i="4"/>
  <c r="L2759" i="4"/>
  <c r="L2719" i="4"/>
  <c r="L2699" i="4"/>
  <c r="M2666" i="4"/>
  <c r="L2355" i="4"/>
  <c r="L2339" i="4"/>
  <c r="L2323" i="4"/>
  <c r="M2228" i="4"/>
  <c r="M2060" i="4"/>
  <c r="M1984" i="4"/>
  <c r="M1256" i="4"/>
  <c r="L1256" i="4"/>
  <c r="M298" i="4"/>
  <c r="L298" i="4"/>
  <c r="L129" i="4"/>
  <c r="M129" i="4"/>
  <c r="M2770" i="4"/>
  <c r="L2735" i="4"/>
  <c r="L2679" i="4"/>
  <c r="M2618" i="4"/>
  <c r="L2347" i="4"/>
  <c r="L2331" i="4"/>
  <c r="L2315" i="4"/>
  <c r="M1953" i="4"/>
  <c r="L1953" i="4"/>
  <c r="M1949" i="4"/>
  <c r="L1949" i="4"/>
  <c r="L797" i="4"/>
  <c r="M797" i="4"/>
  <c r="M237" i="4"/>
  <c r="L237" i="4"/>
  <c r="M233" i="4"/>
  <c r="L233" i="4"/>
  <c r="M225" i="4"/>
  <c r="L225" i="4"/>
  <c r="M190" i="4"/>
  <c r="L190" i="4"/>
  <c r="M158" i="4"/>
  <c r="L158" i="4"/>
  <c r="M1871" i="4"/>
  <c r="L1868" i="4"/>
  <c r="M745" i="4"/>
  <c r="M543" i="4"/>
  <c r="L389" i="4"/>
  <c r="L353" i="4"/>
  <c r="L337" i="4"/>
  <c r="M221" i="4"/>
  <c r="M197" i="4"/>
  <c r="M1960" i="4"/>
  <c r="M1952" i="4"/>
  <c r="M1512" i="4"/>
  <c r="L1485" i="4"/>
  <c r="L1311" i="4"/>
  <c r="M1300" i="4"/>
  <c r="M1259" i="4"/>
  <c r="L1208" i="4"/>
  <c r="M1207" i="4"/>
  <c r="M1170" i="4"/>
  <c r="M1030" i="4"/>
  <c r="M998" i="4"/>
  <c r="M966" i="4"/>
  <c r="M934" i="4"/>
  <c r="M902" i="4"/>
  <c r="L845" i="4"/>
  <c r="L814" i="4"/>
  <c r="L686" i="4"/>
  <c r="M615" i="4"/>
  <c r="M583" i="4"/>
  <c r="M519" i="4"/>
  <c r="L362" i="4"/>
  <c r="M313" i="4"/>
  <c r="L242" i="4"/>
  <c r="L1961" i="4"/>
  <c r="M1544" i="4"/>
  <c r="L1504" i="4"/>
  <c r="M1491" i="4"/>
  <c r="M1467" i="4"/>
  <c r="L1290" i="4"/>
  <c r="L1192" i="4"/>
  <c r="L1191" i="4"/>
  <c r="M1122" i="4"/>
  <c r="M853" i="4"/>
  <c r="L758" i="4"/>
  <c r="L658" i="4"/>
  <c r="M631" i="4"/>
  <c r="M599" i="4"/>
  <c r="M551" i="4"/>
  <c r="M503" i="4"/>
  <c r="L385" i="4"/>
  <c r="L369" i="4"/>
  <c r="L321" i="4"/>
  <c r="L289" i="4"/>
  <c r="L278" i="4"/>
  <c r="M260" i="4"/>
  <c r="L249" i="4"/>
  <c r="M205" i="4"/>
  <c r="M94" i="4"/>
  <c r="L82" i="4"/>
  <c r="M29" i="4"/>
  <c r="L2756" i="4"/>
  <c r="M2756" i="4"/>
  <c r="L2802" i="4"/>
  <c r="M2802" i="4"/>
  <c r="L2144" i="4"/>
  <c r="M2144" i="4"/>
  <c r="L2072" i="4"/>
  <c r="M2072" i="4"/>
  <c r="L1174" i="4"/>
  <c r="M1174" i="4"/>
  <c r="L1138" i="4"/>
  <c r="M1138" i="4"/>
  <c r="L1034" i="4"/>
  <c r="M1034" i="4"/>
  <c r="L938" i="4"/>
  <c r="M938" i="4"/>
  <c r="L906" i="4"/>
  <c r="M906" i="4"/>
  <c r="L813" i="4"/>
  <c r="M813" i="4"/>
  <c r="M682" i="4"/>
  <c r="L682" i="4"/>
  <c r="L559" i="4"/>
  <c r="M559" i="4"/>
  <c r="L268" i="4"/>
  <c r="M268" i="4"/>
  <c r="M230" i="4"/>
  <c r="L230" i="4"/>
  <c r="L165" i="4"/>
  <c r="M165" i="4"/>
  <c r="M150" i="4"/>
  <c r="L150" i="4"/>
  <c r="L102" i="4"/>
  <c r="M102" i="4"/>
  <c r="L89" i="4"/>
  <c r="M89" i="4"/>
  <c r="M75" i="4"/>
  <c r="L75" i="4"/>
  <c r="L66" i="4"/>
  <c r="M66" i="4"/>
  <c r="M2774" i="4"/>
  <c r="M2739" i="4"/>
  <c r="L2739" i="4"/>
  <c r="M2723" i="4"/>
  <c r="L2723" i="4"/>
  <c r="M2707" i="4"/>
  <c r="L2707" i="4"/>
  <c r="L2602" i="4"/>
  <c r="M2602" i="4"/>
  <c r="L2554" i="4"/>
  <c r="M2554" i="4"/>
  <c r="L2522" i="4"/>
  <c r="M2522" i="4"/>
  <c r="L2506" i="4"/>
  <c r="M2506" i="4"/>
  <c r="L2502" i="4"/>
  <c r="M2502" i="4"/>
  <c r="L2474" i="4"/>
  <c r="M2474" i="4"/>
  <c r="L2470" i="4"/>
  <c r="M2470" i="4"/>
  <c r="L2442" i="4"/>
  <c r="M2442" i="4"/>
  <c r="L2438" i="4"/>
  <c r="M2438" i="4"/>
  <c r="L2410" i="4"/>
  <c r="M2410" i="4"/>
  <c r="L2406" i="4"/>
  <c r="M2406" i="4"/>
  <c r="L2378" i="4"/>
  <c r="M2378" i="4"/>
  <c r="L2374" i="4"/>
  <c r="M2374" i="4"/>
  <c r="L2358" i="4"/>
  <c r="M2358" i="4"/>
  <c r="M2351" i="4"/>
  <c r="L2351" i="4"/>
  <c r="M2335" i="4"/>
  <c r="L2335" i="4"/>
  <c r="M2319" i="4"/>
  <c r="L2319" i="4"/>
  <c r="L2292" i="4"/>
  <c r="M2292" i="4"/>
  <c r="L2196" i="4"/>
  <c r="M2196" i="4"/>
  <c r="L2028" i="4"/>
  <c r="M2028" i="4"/>
  <c r="L1928" i="4"/>
  <c r="M1928" i="4"/>
  <c r="L1289" i="4"/>
  <c r="M1289" i="4"/>
  <c r="L1243" i="4"/>
  <c r="M1243" i="4"/>
  <c r="M1224" i="4"/>
  <c r="L1224" i="4"/>
  <c r="M802" i="4"/>
  <c r="L802" i="4"/>
  <c r="M770" i="4"/>
  <c r="L770" i="4"/>
  <c r="M754" i="4"/>
  <c r="L754" i="4"/>
  <c r="L2752" i="4"/>
  <c r="M2752" i="4"/>
  <c r="M2691" i="4"/>
  <c r="L2691" i="4"/>
  <c r="L2646" i="4"/>
  <c r="M2646" i="4"/>
  <c r="L2486" i="4"/>
  <c r="M2486" i="4"/>
  <c r="L2422" i="4"/>
  <c r="M2422" i="4"/>
  <c r="L2390" i="4"/>
  <c r="M2390" i="4"/>
  <c r="L2362" i="4"/>
  <c r="M2362" i="4"/>
  <c r="L829" i="4"/>
  <c r="M829" i="4"/>
  <c r="M714" i="4"/>
  <c r="L714" i="4"/>
  <c r="L461" i="4"/>
  <c r="M461" i="4"/>
  <c r="M2755" i="4"/>
  <c r="L2755" i="4"/>
  <c r="L2740" i="4"/>
  <c r="M2740" i="4"/>
  <c r="L2724" i="4"/>
  <c r="M2724" i="4"/>
  <c r="L2708" i="4"/>
  <c r="M2708" i="4"/>
  <c r="L2634" i="4"/>
  <c r="M2634" i="4"/>
  <c r="L2550" i="4"/>
  <c r="M2550" i="4"/>
  <c r="L2308" i="4"/>
  <c r="M2308" i="4"/>
  <c r="L2260" i="4"/>
  <c r="M2260" i="4"/>
  <c r="L2156" i="4"/>
  <c r="M2156" i="4"/>
  <c r="L2136" i="4"/>
  <c r="M2136" i="4"/>
  <c r="L2080" i="4"/>
  <c r="M2080" i="4"/>
  <c r="L2000" i="4"/>
  <c r="M2000" i="4"/>
  <c r="L1939" i="4"/>
  <c r="M1939" i="4"/>
  <c r="L1899" i="4"/>
  <c r="M1899" i="4"/>
  <c r="L1301" i="4"/>
  <c r="M1301" i="4"/>
  <c r="L1239" i="4"/>
  <c r="M1239" i="4"/>
  <c r="L1102" i="4"/>
  <c r="M1102" i="4"/>
  <c r="L841" i="4"/>
  <c r="M841" i="4"/>
  <c r="L817" i="4"/>
  <c r="M805" i="4"/>
  <c r="L805" i="4"/>
  <c r="M773" i="4"/>
  <c r="L773" i="4"/>
  <c r="L757" i="4"/>
  <c r="M757" i="4"/>
  <c r="L737" i="4"/>
  <c r="L2454" i="4"/>
  <c r="M2454" i="4"/>
  <c r="L2124" i="4"/>
  <c r="M2124" i="4"/>
  <c r="L1313" i="4"/>
  <c r="M1313" i="4"/>
  <c r="L1002" i="4"/>
  <c r="M1002" i="4"/>
  <c r="L970" i="4"/>
  <c r="M970" i="4"/>
  <c r="L874" i="4"/>
  <c r="M874" i="4"/>
  <c r="L785" i="4"/>
  <c r="M785" i="4"/>
  <c r="L466" i="4"/>
  <c r="M466" i="4"/>
  <c r="M378" i="4"/>
  <c r="L378" i="4"/>
  <c r="M314" i="4"/>
  <c r="L314" i="4"/>
  <c r="M2744" i="4"/>
  <c r="L2743" i="4"/>
  <c r="L2736" i="4"/>
  <c r="M2736" i="4"/>
  <c r="M2728" i="4"/>
  <c r="L2727" i="4"/>
  <c r="L2720" i="4"/>
  <c r="M2720" i="4"/>
  <c r="M2712" i="4"/>
  <c r="L2711" i="4"/>
  <c r="L2614" i="4"/>
  <c r="M2614" i="4"/>
  <c r="L2570" i="4"/>
  <c r="M2570" i="4"/>
  <c r="L2566" i="4"/>
  <c r="M2566" i="4"/>
  <c r="L2538" i="4"/>
  <c r="M2538" i="4"/>
  <c r="L2534" i="4"/>
  <c r="M2534" i="4"/>
  <c r="L2490" i="4"/>
  <c r="M2490" i="4"/>
  <c r="L2458" i="4"/>
  <c r="M2458" i="4"/>
  <c r="L2426" i="4"/>
  <c r="M2426" i="4"/>
  <c r="L2394" i="4"/>
  <c r="M2394" i="4"/>
  <c r="M2343" i="4"/>
  <c r="L2343" i="4"/>
  <c r="M2327" i="4"/>
  <c r="L2327" i="4"/>
  <c r="L2244" i="4"/>
  <c r="M2244" i="4"/>
  <c r="L2092" i="4"/>
  <c r="M2092" i="4"/>
  <c r="L2064" i="4"/>
  <c r="M2064" i="4"/>
  <c r="L2044" i="4"/>
  <c r="M2044" i="4"/>
  <c r="L2016" i="4"/>
  <c r="M2016" i="4"/>
  <c r="L1959" i="4"/>
  <c r="M1959" i="4"/>
  <c r="L1310" i="4"/>
  <c r="M1310" i="4"/>
  <c r="M1240" i="4"/>
  <c r="L1240" i="4"/>
  <c r="L868" i="4"/>
  <c r="M868" i="4"/>
  <c r="L705" i="4"/>
  <c r="M705" i="4"/>
  <c r="M1211" i="4"/>
  <c r="M1154" i="4"/>
  <c r="M1082" i="4"/>
  <c r="M1074" i="4"/>
  <c r="L794" i="4"/>
  <c r="M789" i="4"/>
  <c r="L721" i="4"/>
  <c r="L718" i="4"/>
  <c r="M710" i="4"/>
  <c r="L710" i="4"/>
  <c r="L689" i="4"/>
  <c r="M672" i="4"/>
  <c r="L672" i="4"/>
  <c r="L495" i="4"/>
  <c r="M495" i="4"/>
  <c r="L462" i="4"/>
  <c r="M462" i="4"/>
  <c r="M346" i="4"/>
  <c r="L346" i="4"/>
  <c r="L329" i="4"/>
  <c r="M329" i="4"/>
  <c r="M269" i="4"/>
  <c r="L269" i="4"/>
  <c r="M174" i="4"/>
  <c r="L174" i="4"/>
  <c r="L2751" i="4"/>
  <c r="L2703" i="4"/>
  <c r="L2687" i="4"/>
  <c r="M2128" i="4"/>
  <c r="M1903" i="4"/>
  <c r="M1896" i="4"/>
  <c r="M1227" i="4"/>
  <c r="M1223" i="4"/>
  <c r="L713" i="4"/>
  <c r="M713" i="4"/>
  <c r="L527" i="4"/>
  <c r="M527" i="4"/>
  <c r="M394" i="4"/>
  <c r="L394" i="4"/>
  <c r="M330" i="4"/>
  <c r="L330" i="4"/>
  <c r="M272" i="4"/>
  <c r="L272" i="4"/>
  <c r="M206" i="4"/>
  <c r="L206" i="4"/>
  <c r="L74" i="4"/>
  <c r="M74" i="4"/>
  <c r="L709" i="4"/>
  <c r="M709" i="4"/>
  <c r="L485" i="4"/>
  <c r="M485" i="4"/>
  <c r="M458" i="4"/>
  <c r="L458" i="4"/>
  <c r="M373" i="4"/>
  <c r="L373" i="4"/>
  <c r="M282" i="4"/>
  <c r="L282" i="4"/>
  <c r="M222" i="4"/>
  <c r="L222" i="4"/>
  <c r="L149" i="4"/>
  <c r="M149" i="4"/>
  <c r="L133" i="4"/>
  <c r="M133" i="4"/>
  <c r="L26" i="4"/>
  <c r="M26" i="4"/>
  <c r="M229" i="4"/>
  <c r="M9" i="4"/>
  <c r="M639" i="4"/>
  <c r="M623" i="4"/>
  <c r="M607" i="4"/>
  <c r="M591" i="4"/>
  <c r="M567" i="4"/>
  <c r="M535" i="4"/>
  <c r="L305" i="4"/>
  <c r="M173" i="4"/>
  <c r="L113" i="4"/>
  <c r="L95" i="4"/>
  <c r="M77" i="4"/>
  <c r="M57" i="4"/>
  <c r="L54" i="4"/>
  <c r="M41" i="4"/>
  <c r="M25" i="4"/>
  <c r="L2982" i="4"/>
  <c r="M2982" i="4"/>
  <c r="L2766" i="4"/>
  <c r="M2766" i="4"/>
  <c r="L2658" i="4"/>
  <c r="M2658" i="4"/>
  <c r="L2626" i="4"/>
  <c r="M2626" i="4"/>
  <c r="L2594" i="4"/>
  <c r="M2594" i="4"/>
  <c r="L2974" i="4"/>
  <c r="M2974" i="4"/>
  <c r="L2958" i="4"/>
  <c r="M2958" i="4"/>
  <c r="L2942" i="4"/>
  <c r="M2942" i="4"/>
  <c r="L2926" i="4"/>
  <c r="M2926" i="4"/>
  <c r="L2910" i="4"/>
  <c r="M2910" i="4"/>
  <c r="L2894" i="4"/>
  <c r="M2894" i="4"/>
  <c r="L2878" i="4"/>
  <c r="M2878" i="4"/>
  <c r="L2862" i="4"/>
  <c r="M2862" i="4"/>
  <c r="L2846" i="4"/>
  <c r="M2846" i="4"/>
  <c r="L2830" i="4"/>
  <c r="M2830" i="4"/>
  <c r="L2814" i="4"/>
  <c r="M2814" i="4"/>
  <c r="L2762" i="4"/>
  <c r="M2762" i="4"/>
  <c r="L2578" i="4"/>
  <c r="M2578" i="4"/>
  <c r="L2546" i="4"/>
  <c r="M2546" i="4"/>
  <c r="L2514" i="4"/>
  <c r="M2514" i="4"/>
  <c r="L2482" i="4"/>
  <c r="M2482" i="4"/>
  <c r="L2450" i="4"/>
  <c r="M2450" i="4"/>
  <c r="L2418" i="4"/>
  <c r="M2418" i="4"/>
  <c r="L2386" i="4"/>
  <c r="M2386" i="4"/>
  <c r="L2990" i="4"/>
  <c r="M2990" i="4"/>
  <c r="L2798" i="4"/>
  <c r="M2798" i="4"/>
  <c r="L2642" i="4"/>
  <c r="M2642" i="4"/>
  <c r="L2610" i="4"/>
  <c r="M2610" i="4"/>
  <c r="L2132" i="4"/>
  <c r="M2132" i="4"/>
  <c r="L2966" i="4"/>
  <c r="M2966" i="4"/>
  <c r="L2950" i="4"/>
  <c r="M2950" i="4"/>
  <c r="L2934" i="4"/>
  <c r="M2934" i="4"/>
  <c r="L2918" i="4"/>
  <c r="M2918" i="4"/>
  <c r="L2902" i="4"/>
  <c r="M2902" i="4"/>
  <c r="L2886" i="4"/>
  <c r="M2886" i="4"/>
  <c r="L2870" i="4"/>
  <c r="M2870" i="4"/>
  <c r="L2854" i="4"/>
  <c r="M2854" i="4"/>
  <c r="L2838" i="4"/>
  <c r="M2838" i="4"/>
  <c r="L2822" i="4"/>
  <c r="M2822" i="4"/>
  <c r="L2794" i="4"/>
  <c r="M2794" i="4"/>
  <c r="L2562" i="4"/>
  <c r="M2562" i="4"/>
  <c r="L2530" i="4"/>
  <c r="M2530" i="4"/>
  <c r="L2498" i="4"/>
  <c r="M2498" i="4"/>
  <c r="L2466" i="4"/>
  <c r="M2466" i="4"/>
  <c r="L2434" i="4"/>
  <c r="M2434" i="4"/>
  <c r="L2402" i="4"/>
  <c r="M2402" i="4"/>
  <c r="L2370" i="4"/>
  <c r="M2370" i="4"/>
  <c r="L2670" i="4"/>
  <c r="M2670" i="4"/>
  <c r="L2356" i="4"/>
  <c r="M2356" i="4"/>
  <c r="L2340" i="4"/>
  <c r="M2340" i="4"/>
  <c r="L2324" i="4"/>
  <c r="M2324" i="4"/>
  <c r="L2316" i="4"/>
  <c r="M2316" i="4"/>
  <c r="L2300" i="4"/>
  <c r="M2300" i="4"/>
  <c r="L2284" i="4"/>
  <c r="M2284" i="4"/>
  <c r="L2268" i="4"/>
  <c r="M2268" i="4"/>
  <c r="L2252" i="4"/>
  <c r="M2252" i="4"/>
  <c r="L2236" i="4"/>
  <c r="M2236" i="4"/>
  <c r="L2204" i="4"/>
  <c r="M2204" i="4"/>
  <c r="L2188" i="4"/>
  <c r="M2188" i="4"/>
  <c r="L2168" i="4"/>
  <c r="M2168" i="4"/>
  <c r="L2104" i="4"/>
  <c r="M2104" i="4"/>
  <c r="L2040" i="4"/>
  <c r="M2040" i="4"/>
  <c r="L1988" i="4"/>
  <c r="M1988" i="4"/>
  <c r="M1945" i="4"/>
  <c r="L1945" i="4"/>
  <c r="M1941" i="4"/>
  <c r="L1941" i="4"/>
  <c r="M1917" i="4"/>
  <c r="L1917" i="4"/>
  <c r="L1912" i="4"/>
  <c r="M1912" i="4"/>
  <c r="M1901" i="4"/>
  <c r="L1901" i="4"/>
  <c r="M1884" i="4"/>
  <c r="L1884" i="4"/>
  <c r="M1852" i="4"/>
  <c r="L1852" i="4"/>
  <c r="L1424" i="4"/>
  <c r="M1424" i="4"/>
  <c r="L1332" i="4"/>
  <c r="M1332" i="4"/>
  <c r="L1328" i="4"/>
  <c r="M1328" i="4"/>
  <c r="M1282" i="4"/>
  <c r="L1282" i="4"/>
  <c r="L2348" i="4"/>
  <c r="M2348" i="4"/>
  <c r="L2332" i="4"/>
  <c r="M2332" i="4"/>
  <c r="L2220" i="4"/>
  <c r="M2220" i="4"/>
  <c r="M2994" i="4"/>
  <c r="M2978" i="4"/>
  <c r="M2962" i="4"/>
  <c r="M2946" i="4"/>
  <c r="M2930" i="4"/>
  <c r="M2914" i="4"/>
  <c r="M2898" i="4"/>
  <c r="M2882" i="4"/>
  <c r="M2866" i="4"/>
  <c r="M2850" i="4"/>
  <c r="M2834" i="4"/>
  <c r="M2818" i="4"/>
  <c r="M2786" i="4"/>
  <c r="M2304" i="4"/>
  <c r="M2288" i="4"/>
  <c r="M2272" i="4"/>
  <c r="M2256" i="4"/>
  <c r="M2240" i="4"/>
  <c r="M2224" i="4"/>
  <c r="M2208" i="4"/>
  <c r="M2192" i="4"/>
  <c r="L2176" i="4"/>
  <c r="M2176" i="4"/>
  <c r="L2140" i="4"/>
  <c r="M2140" i="4"/>
  <c r="L2112" i="4"/>
  <c r="M2112" i="4"/>
  <c r="L2076" i="4"/>
  <c r="M2076" i="4"/>
  <c r="L2068" i="4"/>
  <c r="M2068" i="4"/>
  <c r="L2048" i="4"/>
  <c r="M2048" i="4"/>
  <c r="L2012" i="4"/>
  <c r="M2012" i="4"/>
  <c r="M1968" i="4"/>
  <c r="M1925" i="4"/>
  <c r="L1925" i="4"/>
  <c r="L1923" i="4"/>
  <c r="M1923" i="4"/>
  <c r="L1921" i="4"/>
  <c r="M1920" i="4"/>
  <c r="M1913" i="4"/>
  <c r="L1913" i="4"/>
  <c r="L1887" i="4"/>
  <c r="M1887" i="4"/>
  <c r="L1855" i="4"/>
  <c r="M1855" i="4"/>
  <c r="L1348" i="4"/>
  <c r="M1348" i="4"/>
  <c r="L1344" i="4"/>
  <c r="M1344" i="4"/>
  <c r="L1298" i="4"/>
  <c r="M1298" i="4"/>
  <c r="L2778" i="4"/>
  <c r="M2778" i="4"/>
  <c r="L2674" i="4"/>
  <c r="M2674" i="4"/>
  <c r="M2582" i="4"/>
  <c r="L2352" i="4"/>
  <c r="M2352" i="4"/>
  <c r="L2344" i="4"/>
  <c r="M2344" i="4"/>
  <c r="L2336" i="4"/>
  <c r="M2336" i="4"/>
  <c r="L2328" i="4"/>
  <c r="M2328" i="4"/>
  <c r="L2320" i="4"/>
  <c r="M2320" i="4"/>
  <c r="L2312" i="4"/>
  <c r="M2312" i="4"/>
  <c r="L2296" i="4"/>
  <c r="M2296" i="4"/>
  <c r="L2280" i="4"/>
  <c r="M2280" i="4"/>
  <c r="L2264" i="4"/>
  <c r="M2264" i="4"/>
  <c r="L2248" i="4"/>
  <c r="M2248" i="4"/>
  <c r="L2232" i="4"/>
  <c r="M2232" i="4"/>
  <c r="L2216" i="4"/>
  <c r="M2216" i="4"/>
  <c r="L2200" i="4"/>
  <c r="M2200" i="4"/>
  <c r="L2184" i="4"/>
  <c r="M2184" i="4"/>
  <c r="L2148" i="4"/>
  <c r="M2148" i="4"/>
  <c r="L2120" i="4"/>
  <c r="M2120" i="4"/>
  <c r="L2084" i="4"/>
  <c r="M2084" i="4"/>
  <c r="L2056" i="4"/>
  <c r="M2056" i="4"/>
  <c r="L2024" i="4"/>
  <c r="M2024" i="4"/>
  <c r="L2008" i="4"/>
  <c r="M2008" i="4"/>
  <c r="L1980" i="4"/>
  <c r="M1980" i="4"/>
  <c r="L1951" i="4"/>
  <c r="M1951" i="4"/>
  <c r="M1909" i="4"/>
  <c r="L1909" i="4"/>
  <c r="M1895" i="4"/>
  <c r="L1892" i="4"/>
  <c r="M1863" i="4"/>
  <c r="L1860" i="4"/>
  <c r="L1396" i="4"/>
  <c r="M1396" i="4"/>
  <c r="L1360" i="4"/>
  <c r="M1360" i="4"/>
  <c r="M1302" i="4"/>
  <c r="L1302" i="4"/>
  <c r="M2986" i="4"/>
  <c r="M2970" i="4"/>
  <c r="M2954" i="4"/>
  <c r="M2938" i="4"/>
  <c r="M2922" i="4"/>
  <c r="M2906" i="4"/>
  <c r="M2890" i="4"/>
  <c r="M2874" i="4"/>
  <c r="M2858" i="4"/>
  <c r="M2842" i="4"/>
  <c r="M2826" i="4"/>
  <c r="M2810" i="4"/>
  <c r="M2790" i="4"/>
  <c r="M2782" i="4"/>
  <c r="M2706" i="4"/>
  <c r="M2702" i="4"/>
  <c r="M2698" i="4"/>
  <c r="M2694" i="4"/>
  <c r="M2690" i="4"/>
  <c r="M2686" i="4"/>
  <c r="M2682" i="4"/>
  <c r="M2678" i="4"/>
  <c r="M2662" i="4"/>
  <c r="L2654" i="4"/>
  <c r="M2654" i="4"/>
  <c r="L2638" i="4"/>
  <c r="M2638" i="4"/>
  <c r="L2622" i="4"/>
  <c r="M2622" i="4"/>
  <c r="L2606" i="4"/>
  <c r="M2606" i="4"/>
  <c r="L2590" i="4"/>
  <c r="M2590" i="4"/>
  <c r="L2574" i="4"/>
  <c r="M2574" i="4"/>
  <c r="L2558" i="4"/>
  <c r="M2558" i="4"/>
  <c r="L2542" i="4"/>
  <c r="M2542" i="4"/>
  <c r="L2526" i="4"/>
  <c r="M2526" i="4"/>
  <c r="L2510" i="4"/>
  <c r="M2510" i="4"/>
  <c r="L2494" i="4"/>
  <c r="M2494" i="4"/>
  <c r="L2478" i="4"/>
  <c r="M2478" i="4"/>
  <c r="L2462" i="4"/>
  <c r="M2462" i="4"/>
  <c r="L2446" i="4"/>
  <c r="M2446" i="4"/>
  <c r="L2430" i="4"/>
  <c r="M2430" i="4"/>
  <c r="L2414" i="4"/>
  <c r="M2414" i="4"/>
  <c r="L2398" i="4"/>
  <c r="M2398" i="4"/>
  <c r="L2382" i="4"/>
  <c r="M2382" i="4"/>
  <c r="L2366" i="4"/>
  <c r="M2366" i="4"/>
  <c r="L2180" i="4"/>
  <c r="M2180" i="4"/>
  <c r="M2160" i="4"/>
  <c r="M2152" i="4"/>
  <c r="L2116" i="4"/>
  <c r="M2116" i="4"/>
  <c r="M2096" i="4"/>
  <c r="M2088" i="4"/>
  <c r="L2052" i="4"/>
  <c r="M2052" i="4"/>
  <c r="M2032" i="4"/>
  <c r="L2020" i="4"/>
  <c r="M2020" i="4"/>
  <c r="L1992" i="4"/>
  <c r="M1992" i="4"/>
  <c r="L1976" i="4"/>
  <c r="M1976" i="4"/>
  <c r="L1931" i="4"/>
  <c r="M1931" i="4"/>
  <c r="L1929" i="4"/>
  <c r="M1905" i="4"/>
  <c r="L1905" i="4"/>
  <c r="M1493" i="4"/>
  <c r="L1493" i="4"/>
  <c r="L1312" i="4"/>
  <c r="M1312" i="4"/>
  <c r="L1166" i="4"/>
  <c r="M1166" i="4"/>
  <c r="L1146" i="4"/>
  <c r="M1146" i="4"/>
  <c r="L1134" i="4"/>
  <c r="M1134" i="4"/>
  <c r="L1114" i="4"/>
  <c r="M1114" i="4"/>
  <c r="L1066" i="4"/>
  <c r="M1066" i="4"/>
  <c r="L849" i="4"/>
  <c r="M849" i="4"/>
  <c r="M834" i="4"/>
  <c r="L834" i="4"/>
  <c r="M810" i="4"/>
  <c r="L810" i="4"/>
  <c r="M790" i="4"/>
  <c r="L790" i="4"/>
  <c r="M778" i="4"/>
  <c r="L778" i="4"/>
  <c r="L725" i="4"/>
  <c r="M725" i="4"/>
  <c r="M673" i="4"/>
  <c r="L673" i="4"/>
  <c r="M670" i="4"/>
  <c r="L670" i="4"/>
  <c r="L661" i="4"/>
  <c r="M661" i="4"/>
  <c r="L645" i="4"/>
  <c r="M645" i="4"/>
  <c r="M1501" i="4"/>
  <c r="L1501" i="4"/>
  <c r="L1356" i="4"/>
  <c r="M1356" i="4"/>
  <c r="L1340" i="4"/>
  <c r="M1340" i="4"/>
  <c r="L1324" i="4"/>
  <c r="M1324" i="4"/>
  <c r="L1268" i="4"/>
  <c r="M1268" i="4"/>
  <c r="L1252" i="4"/>
  <c r="M1252" i="4"/>
  <c r="L1236" i="4"/>
  <c r="M1236" i="4"/>
  <c r="L1220" i="4"/>
  <c r="M1220" i="4"/>
  <c r="L1204" i="4"/>
  <c r="M1204" i="4"/>
  <c r="L1110" i="4"/>
  <c r="M1110" i="4"/>
  <c r="L1098" i="4"/>
  <c r="M1098" i="4"/>
  <c r="L1078" i="4"/>
  <c r="M1078" i="4"/>
  <c r="L1062" i="4"/>
  <c r="M1062" i="4"/>
  <c r="L1046" i="4"/>
  <c r="M1046" i="4"/>
  <c r="L1014" i="4"/>
  <c r="M1014" i="4"/>
  <c r="L982" i="4"/>
  <c r="M982" i="4"/>
  <c r="L950" i="4"/>
  <c r="M950" i="4"/>
  <c r="L918" i="4"/>
  <c r="M918" i="4"/>
  <c r="L886" i="4"/>
  <c r="M886" i="4"/>
  <c r="L837" i="4"/>
  <c r="M837" i="4"/>
  <c r="M822" i="4"/>
  <c r="L822" i="4"/>
  <c r="L793" i="4"/>
  <c r="M793" i="4"/>
  <c r="L2164" i="4"/>
  <c r="M2164" i="4"/>
  <c r="L2100" i="4"/>
  <c r="M2100" i="4"/>
  <c r="L2036" i="4"/>
  <c r="M2036" i="4"/>
  <c r="L1955" i="4"/>
  <c r="M1955" i="4"/>
  <c r="L1944" i="4"/>
  <c r="M1944" i="4"/>
  <c r="M1937" i="4"/>
  <c r="L1937" i="4"/>
  <c r="M1927" i="4"/>
  <c r="L1897" i="4"/>
  <c r="M1879" i="4"/>
  <c r="L1876" i="4"/>
  <c r="M1847" i="4"/>
  <c r="L1844" i="4"/>
  <c r="L1496" i="4"/>
  <c r="M1496" i="4"/>
  <c r="L1352" i="4"/>
  <c r="M1352" i="4"/>
  <c r="L1336" i="4"/>
  <c r="M1336" i="4"/>
  <c r="L1320" i="4"/>
  <c r="M1320" i="4"/>
  <c r="L1297" i="4"/>
  <c r="M1297" i="4"/>
  <c r="L1281" i="4"/>
  <c r="M1281" i="4"/>
  <c r="L1162" i="4"/>
  <c r="M1162" i="4"/>
  <c r="L1150" i="4"/>
  <c r="M1150" i="4"/>
  <c r="L1130" i="4"/>
  <c r="M1130" i="4"/>
  <c r="L1118" i="4"/>
  <c r="M1118" i="4"/>
  <c r="L1106" i="4"/>
  <c r="M1106" i="4"/>
  <c r="M864" i="4"/>
  <c r="L864" i="4"/>
  <c r="M842" i="4"/>
  <c r="L842" i="4"/>
  <c r="M825" i="4"/>
  <c r="L825" i="4"/>
  <c r="M798" i="4"/>
  <c r="L798" i="4"/>
  <c r="L2004" i="4"/>
  <c r="M2004" i="4"/>
  <c r="L1972" i="4"/>
  <c r="M1972" i="4"/>
  <c r="M1933" i="4"/>
  <c r="L1933" i="4"/>
  <c r="L1919" i="4"/>
  <c r="M1919" i="4"/>
  <c r="L1536" i="4"/>
  <c r="M1536" i="4"/>
  <c r="L1483" i="4"/>
  <c r="M1483" i="4"/>
  <c r="L1184" i="4"/>
  <c r="M1184" i="4"/>
  <c r="M1158" i="4"/>
  <c r="M1126" i="4"/>
  <c r="L1094" i="4"/>
  <c r="M1094" i="4"/>
  <c r="M1090" i="4"/>
  <c r="L1070" i="4"/>
  <c r="M1070" i="4"/>
  <c r="M1051" i="4"/>
  <c r="L1051" i="4"/>
  <c r="L1026" i="4"/>
  <c r="M1026" i="4"/>
  <c r="L994" i="4"/>
  <c r="M994" i="4"/>
  <c r="L962" i="4"/>
  <c r="M962" i="4"/>
  <c r="L930" i="4"/>
  <c r="M930" i="4"/>
  <c r="L898" i="4"/>
  <c r="M898" i="4"/>
  <c r="L865" i="4"/>
  <c r="M865" i="4"/>
  <c r="M826" i="4"/>
  <c r="L826" i="4"/>
  <c r="L801" i="4"/>
  <c r="M801" i="4"/>
  <c r="L1042" i="4"/>
  <c r="M1042" i="4"/>
  <c r="L1022" i="4"/>
  <c r="M1022" i="4"/>
  <c r="L1010" i="4"/>
  <c r="M1010" i="4"/>
  <c r="L990" i="4"/>
  <c r="M990" i="4"/>
  <c r="L978" i="4"/>
  <c r="M978" i="4"/>
  <c r="L958" i="4"/>
  <c r="M958" i="4"/>
  <c r="L946" i="4"/>
  <c r="M946" i="4"/>
  <c r="L926" i="4"/>
  <c r="M926" i="4"/>
  <c r="L914" i="4"/>
  <c r="M914" i="4"/>
  <c r="L894" i="4"/>
  <c r="M894" i="4"/>
  <c r="L882" i="4"/>
  <c r="M882" i="4"/>
  <c r="L856" i="4"/>
  <c r="M856" i="4"/>
  <c r="M850" i="4"/>
  <c r="L850" i="4"/>
  <c r="M806" i="4"/>
  <c r="L806" i="4"/>
  <c r="L781" i="4"/>
  <c r="M781" i="4"/>
  <c r="M774" i="4"/>
  <c r="L774" i="4"/>
  <c r="M742" i="4"/>
  <c r="L742" i="4"/>
  <c r="M730" i="4"/>
  <c r="L730" i="4"/>
  <c r="M706" i="4"/>
  <c r="L706" i="4"/>
  <c r="L701" i="4"/>
  <c r="M701" i="4"/>
  <c r="L651" i="4"/>
  <c r="M651" i="4"/>
  <c r="M1947" i="4"/>
  <c r="M1943" i="4"/>
  <c r="M1936" i="4"/>
  <c r="M1915" i="4"/>
  <c r="M1911" i="4"/>
  <c r="M1904" i="4"/>
  <c r="M1507" i="4"/>
  <c r="M1471" i="4"/>
  <c r="L1468" i="4"/>
  <c r="M1296" i="4"/>
  <c r="M1280" i="4"/>
  <c r="L1277" i="4"/>
  <c r="L1183" i="4"/>
  <c r="M1086" i="4"/>
  <c r="M1058" i="4"/>
  <c r="M1055" i="4"/>
  <c r="L1055" i="4"/>
  <c r="M1050" i="4"/>
  <c r="M1018" i="4"/>
  <c r="M986" i="4"/>
  <c r="M954" i="4"/>
  <c r="M922" i="4"/>
  <c r="M890" i="4"/>
  <c r="L861" i="4"/>
  <c r="M818" i="4"/>
  <c r="L818" i="4"/>
  <c r="L809" i="4"/>
  <c r="M809" i="4"/>
  <c r="L777" i="4"/>
  <c r="M777" i="4"/>
  <c r="M766" i="4"/>
  <c r="L766" i="4"/>
  <c r="M750" i="4"/>
  <c r="L750" i="4"/>
  <c r="L1038" i="4"/>
  <c r="M1038" i="4"/>
  <c r="L1006" i="4"/>
  <c r="M1006" i="4"/>
  <c r="L974" i="4"/>
  <c r="M974" i="4"/>
  <c r="L942" i="4"/>
  <c r="M942" i="4"/>
  <c r="L910" i="4"/>
  <c r="M910" i="4"/>
  <c r="L878" i="4"/>
  <c r="M878" i="4"/>
  <c r="L836" i="4"/>
  <c r="M836" i="4"/>
  <c r="M782" i="4"/>
  <c r="L782" i="4"/>
  <c r="L769" i="4"/>
  <c r="M769" i="4"/>
  <c r="L753" i="4"/>
  <c r="M753" i="4"/>
  <c r="M828" i="4"/>
  <c r="L786" i="4"/>
  <c r="M765" i="4"/>
  <c r="L762" i="4"/>
  <c r="M749" i="4"/>
  <c r="L746" i="4"/>
  <c r="M738" i="4"/>
  <c r="L738" i="4"/>
  <c r="L693" i="4"/>
  <c r="M693" i="4"/>
  <c r="M669" i="4"/>
  <c r="L669" i="4"/>
  <c r="L667" i="4"/>
  <c r="M667" i="4"/>
  <c r="L478" i="4"/>
  <c r="M478" i="4"/>
  <c r="M474" i="4"/>
  <c r="L474" i="4"/>
  <c r="L741" i="4"/>
  <c r="M741" i="4"/>
  <c r="L733" i="4"/>
  <c r="M733" i="4"/>
  <c r="M698" i="4"/>
  <c r="L698" i="4"/>
  <c r="L671" i="4"/>
  <c r="M671" i="4"/>
  <c r="M664" i="4"/>
  <c r="L664" i="4"/>
  <c r="L649" i="4"/>
  <c r="M649" i="4"/>
  <c r="M482" i="4"/>
  <c r="L470" i="4"/>
  <c r="M469" i="4"/>
  <c r="L450" i="4"/>
  <c r="M430" i="4"/>
  <c r="L430" i="4"/>
  <c r="M422" i="4"/>
  <c r="L422" i="4"/>
  <c r="M414" i="4"/>
  <c r="L414" i="4"/>
  <c r="L401" i="4"/>
  <c r="M398" i="4"/>
  <c r="L398" i="4"/>
  <c r="M382" i="4"/>
  <c r="L382" i="4"/>
  <c r="L357" i="4"/>
  <c r="M354" i="4"/>
  <c r="L354" i="4"/>
  <c r="L341" i="4"/>
  <c r="M338" i="4"/>
  <c r="L338" i="4"/>
  <c r="M301" i="4"/>
  <c r="L301" i="4"/>
  <c r="M297" i="4"/>
  <c r="M294" i="4"/>
  <c r="L294" i="4"/>
  <c r="M285" i="4"/>
  <c r="L285" i="4"/>
  <c r="M281" i="4"/>
  <c r="M246" i="4"/>
  <c r="L246" i="4"/>
  <c r="M161" i="4"/>
  <c r="L161" i="4"/>
  <c r="M145" i="4"/>
  <c r="L145" i="4"/>
  <c r="M137" i="4"/>
  <c r="L137" i="4"/>
  <c r="M90" i="4"/>
  <c r="L90" i="4"/>
  <c r="M70" i="4"/>
  <c r="L70" i="4"/>
  <c r="M27" i="4"/>
  <c r="L27" i="4"/>
  <c r="M11" i="4"/>
  <c r="L11" i="4"/>
  <c r="L665" i="4"/>
  <c r="M665" i="4"/>
  <c r="M644" i="4"/>
  <c r="L644" i="4"/>
  <c r="M636" i="4"/>
  <c r="L636" i="4"/>
  <c r="M628" i="4"/>
  <c r="L628" i="4"/>
  <c r="M620" i="4"/>
  <c r="L620" i="4"/>
  <c r="M612" i="4"/>
  <c r="L612" i="4"/>
  <c r="M604" i="4"/>
  <c r="L604" i="4"/>
  <c r="M596" i="4"/>
  <c r="L596" i="4"/>
  <c r="M588" i="4"/>
  <c r="L588" i="4"/>
  <c r="M580" i="4"/>
  <c r="L580" i="4"/>
  <c r="M572" i="4"/>
  <c r="L572" i="4"/>
  <c r="M564" i="4"/>
  <c r="L564" i="4"/>
  <c r="M556" i="4"/>
  <c r="L556" i="4"/>
  <c r="M548" i="4"/>
  <c r="L548" i="4"/>
  <c r="M540" i="4"/>
  <c r="L540" i="4"/>
  <c r="M532" i="4"/>
  <c r="L532" i="4"/>
  <c r="M524" i="4"/>
  <c r="L524" i="4"/>
  <c r="M516" i="4"/>
  <c r="L516" i="4"/>
  <c r="M508" i="4"/>
  <c r="L508" i="4"/>
  <c r="M500" i="4"/>
  <c r="L500" i="4"/>
  <c r="M492" i="4"/>
  <c r="L492" i="4"/>
  <c r="M438" i="4"/>
  <c r="L438" i="4"/>
  <c r="L425" i="4"/>
  <c r="M425" i="4"/>
  <c r="L417" i="4"/>
  <c r="M417" i="4"/>
  <c r="M402" i="4"/>
  <c r="L402" i="4"/>
  <c r="M386" i="4"/>
  <c r="L386" i="4"/>
  <c r="M370" i="4"/>
  <c r="L370" i="4"/>
  <c r="M333" i="4"/>
  <c r="L333" i="4"/>
  <c r="M326" i="4"/>
  <c r="L326" i="4"/>
  <c r="M317" i="4"/>
  <c r="L317" i="4"/>
  <c r="M310" i="4"/>
  <c r="L310" i="4"/>
  <c r="M302" i="4"/>
  <c r="L302" i="4"/>
  <c r="M286" i="4"/>
  <c r="L286" i="4"/>
  <c r="L265" i="4"/>
  <c r="M265" i="4"/>
  <c r="M258" i="4"/>
  <c r="L258" i="4"/>
  <c r="M250" i="4"/>
  <c r="L250" i="4"/>
  <c r="M217" i="4"/>
  <c r="L217" i="4"/>
  <c r="M185" i="4"/>
  <c r="L185" i="4"/>
  <c r="M177" i="4"/>
  <c r="L177" i="4"/>
  <c r="M170" i="4"/>
  <c r="L170" i="4"/>
  <c r="L734" i="4"/>
  <c r="M729" i="4"/>
  <c r="L702" i="4"/>
  <c r="M697" i="4"/>
  <c r="M668" i="4"/>
  <c r="L666" i="4"/>
  <c r="M660" i="4"/>
  <c r="L660" i="4"/>
  <c r="M657" i="4"/>
  <c r="L656" i="4"/>
  <c r="M653" i="4"/>
  <c r="L652" i="4"/>
  <c r="M490" i="4"/>
  <c r="L489" i="4"/>
  <c r="L486" i="4"/>
  <c r="L477" i="4"/>
  <c r="M477" i="4"/>
  <c r="M446" i="4"/>
  <c r="L446" i="4"/>
  <c r="L434" i="4"/>
  <c r="M418" i="4"/>
  <c r="L418" i="4"/>
  <c r="L409" i="4"/>
  <c r="M406" i="4"/>
  <c r="L406" i="4"/>
  <c r="M365" i="4"/>
  <c r="L365" i="4"/>
  <c r="M361" i="4"/>
  <c r="M358" i="4"/>
  <c r="L358" i="4"/>
  <c r="M349" i="4"/>
  <c r="L349" i="4"/>
  <c r="M345" i="4"/>
  <c r="M342" i="4"/>
  <c r="L342" i="4"/>
  <c r="M334" i="4"/>
  <c r="L334" i="4"/>
  <c r="M318" i="4"/>
  <c r="L318" i="4"/>
  <c r="L293" i="4"/>
  <c r="M290" i="4"/>
  <c r="L290" i="4"/>
  <c r="L279" i="4"/>
  <c r="M279" i="4"/>
  <c r="M261" i="4"/>
  <c r="L261" i="4"/>
  <c r="L253" i="4"/>
  <c r="M253" i="4"/>
  <c r="M201" i="4"/>
  <c r="L201" i="4"/>
  <c r="L726" i="4"/>
  <c r="L722" i="4"/>
  <c r="M717" i="4"/>
  <c r="L694" i="4"/>
  <c r="L690" i="4"/>
  <c r="M685" i="4"/>
  <c r="M648" i="4"/>
  <c r="L648" i="4"/>
  <c r="M643" i="4"/>
  <c r="M640" i="4"/>
  <c r="L640" i="4"/>
  <c r="M635" i="4"/>
  <c r="M632" i="4"/>
  <c r="L632" i="4"/>
  <c r="M627" i="4"/>
  <c r="M624" i="4"/>
  <c r="L624" i="4"/>
  <c r="M619" i="4"/>
  <c r="M616" i="4"/>
  <c r="L616" i="4"/>
  <c r="M611" i="4"/>
  <c r="M608" i="4"/>
  <c r="L608" i="4"/>
  <c r="M603" i="4"/>
  <c r="M600" i="4"/>
  <c r="L600" i="4"/>
  <c r="M595" i="4"/>
  <c r="M592" i="4"/>
  <c r="L592" i="4"/>
  <c r="M587" i="4"/>
  <c r="M584" i="4"/>
  <c r="L584" i="4"/>
  <c r="M579" i="4"/>
  <c r="M576" i="4"/>
  <c r="L576" i="4"/>
  <c r="M571" i="4"/>
  <c r="M568" i="4"/>
  <c r="L568" i="4"/>
  <c r="M563" i="4"/>
  <c r="M560" i="4"/>
  <c r="L560" i="4"/>
  <c r="M555" i="4"/>
  <c r="M552" i="4"/>
  <c r="L552" i="4"/>
  <c r="M547" i="4"/>
  <c r="M544" i="4"/>
  <c r="L544" i="4"/>
  <c r="M539" i="4"/>
  <c r="M536" i="4"/>
  <c r="L536" i="4"/>
  <c r="M531" i="4"/>
  <c r="M528" i="4"/>
  <c r="L528" i="4"/>
  <c r="M523" i="4"/>
  <c r="M520" i="4"/>
  <c r="L520" i="4"/>
  <c r="M515" i="4"/>
  <c r="M512" i="4"/>
  <c r="L512" i="4"/>
  <c r="M507" i="4"/>
  <c r="M504" i="4"/>
  <c r="L504" i="4"/>
  <c r="M499" i="4"/>
  <c r="M496" i="4"/>
  <c r="L496" i="4"/>
  <c r="M454" i="4"/>
  <c r="L454" i="4"/>
  <c r="L442" i="4"/>
  <c r="L421" i="4"/>
  <c r="M421" i="4"/>
  <c r="L413" i="4"/>
  <c r="M410" i="4"/>
  <c r="L410" i="4"/>
  <c r="M397" i="4"/>
  <c r="L397" i="4"/>
  <c r="M393" i="4"/>
  <c r="M390" i="4"/>
  <c r="L390" i="4"/>
  <c r="M381" i="4"/>
  <c r="L381" i="4"/>
  <c r="M377" i="4"/>
  <c r="M374" i="4"/>
  <c r="L374" i="4"/>
  <c r="M366" i="4"/>
  <c r="L366" i="4"/>
  <c r="M350" i="4"/>
  <c r="L350" i="4"/>
  <c r="L325" i="4"/>
  <c r="M322" i="4"/>
  <c r="L322" i="4"/>
  <c r="L309" i="4"/>
  <c r="M306" i="4"/>
  <c r="L306" i="4"/>
  <c r="L277" i="4"/>
  <c r="M277" i="4"/>
  <c r="M266" i="4"/>
  <c r="L266" i="4"/>
  <c r="M245" i="4"/>
  <c r="L245" i="4"/>
  <c r="M238" i="4"/>
  <c r="L238" i="4"/>
  <c r="M234" i="4"/>
  <c r="L234" i="4"/>
  <c r="M226" i="4"/>
  <c r="L226" i="4"/>
  <c r="M218" i="4"/>
  <c r="L218" i="4"/>
  <c r="M209" i="4"/>
  <c r="L209" i="4"/>
  <c r="M202" i="4"/>
  <c r="L202" i="4"/>
  <c r="M193" i="4"/>
  <c r="L193" i="4"/>
  <c r="M186" i="4"/>
  <c r="L186" i="4"/>
  <c r="M178" i="4"/>
  <c r="L178" i="4"/>
  <c r="M162" i="4"/>
  <c r="L162" i="4"/>
  <c r="M146" i="4"/>
  <c r="L146" i="4"/>
  <c r="M110" i="4"/>
  <c r="L110" i="4"/>
  <c r="L105" i="4"/>
  <c r="M105" i="4"/>
  <c r="M91" i="4"/>
  <c r="L91" i="4"/>
  <c r="L252" i="4"/>
  <c r="M252" i="4"/>
  <c r="L213" i="4"/>
  <c r="M210" i="4"/>
  <c r="L210" i="4"/>
  <c r="M194" i="4"/>
  <c r="L194" i="4"/>
  <c r="L169" i="4"/>
  <c r="M166" i="4"/>
  <c r="L166" i="4"/>
  <c r="M153" i="4"/>
  <c r="L153" i="4"/>
  <c r="M138" i="4"/>
  <c r="L138" i="4"/>
  <c r="L86" i="4"/>
  <c r="M86" i="4"/>
  <c r="M214" i="4"/>
  <c r="L214" i="4"/>
  <c r="M198" i="4"/>
  <c r="L198" i="4"/>
  <c r="M182" i="4"/>
  <c r="L182" i="4"/>
  <c r="M154" i="4"/>
  <c r="L154" i="4"/>
  <c r="M134" i="4"/>
  <c r="L134" i="4"/>
  <c r="L121" i="4"/>
  <c r="M121" i="4"/>
  <c r="M67" i="4"/>
  <c r="L67" i="4"/>
  <c r="L61" i="4"/>
  <c r="M61" i="4"/>
  <c r="L58" i="4"/>
  <c r="M58" i="4"/>
  <c r="M117" i="4"/>
  <c r="L117" i="4"/>
  <c r="L109" i="4"/>
  <c r="M109" i="4"/>
  <c r="M107" i="4"/>
  <c r="L107" i="4"/>
  <c r="M99" i="4"/>
  <c r="L99" i="4"/>
  <c r="L78" i="4"/>
  <c r="M78" i="4"/>
  <c r="L69" i="4"/>
  <c r="M69" i="4"/>
  <c r="M63" i="4"/>
  <c r="L63" i="4"/>
  <c r="L46" i="4"/>
  <c r="M43" i="4"/>
  <c r="L43" i="4"/>
  <c r="M47" i="4"/>
  <c r="L47" i="4"/>
  <c r="M39" i="4"/>
  <c r="L39" i="4"/>
  <c r="M3" i="4"/>
  <c r="L3" i="4"/>
  <c r="L141" i="4"/>
  <c r="M141" i="4"/>
  <c r="L125" i="4"/>
  <c r="M125" i="4"/>
  <c r="M118" i="4"/>
  <c r="L118" i="4"/>
  <c r="L108" i="4"/>
  <c r="M108" i="4"/>
  <c r="M106" i="4"/>
  <c r="L106" i="4"/>
  <c r="M98" i="4"/>
  <c r="L98" i="4"/>
  <c r="M83" i="4"/>
  <c r="L83" i="4"/>
  <c r="M62" i="4"/>
  <c r="L62" i="4"/>
  <c r="L50" i="4"/>
  <c r="M50" i="4"/>
  <c r="M42" i="4"/>
  <c r="L42" i="4"/>
  <c r="M31" i="4"/>
  <c r="L31" i="4"/>
  <c r="M15" i="4"/>
  <c r="L15" i="4"/>
  <c r="L35" i="4"/>
  <c r="M33" i="4"/>
  <c r="M21" i="4"/>
  <c r="L10" i="4"/>
  <c r="L7" i="4"/>
  <c r="L142" i="4"/>
  <c r="M101" i="4"/>
  <c r="M93" i="4"/>
  <c r="L79" i="4"/>
  <c r="M73" i="4"/>
  <c r="L59" i="4"/>
  <c r="L51" i="4"/>
  <c r="M37" i="4"/>
  <c r="L23" i="4"/>
  <c r="L19" i="4"/>
  <c r="M17" i="4"/>
  <c r="M5" i="4"/>
  <c r="L2929" i="4"/>
  <c r="M2929" i="4"/>
  <c r="L2897" i="4"/>
  <c r="M2897" i="4"/>
  <c r="M2991" i="4"/>
  <c r="L2991" i="4"/>
  <c r="L2981" i="4"/>
  <c r="M2981" i="4"/>
  <c r="L2975" i="4"/>
  <c r="M2975" i="4"/>
  <c r="L2965" i="4"/>
  <c r="M2965" i="4"/>
  <c r="L2959" i="4"/>
  <c r="M2959" i="4"/>
  <c r="L2949" i="4"/>
  <c r="M2949" i="4"/>
  <c r="L2943" i="4"/>
  <c r="M2943" i="4"/>
  <c r="L2933" i="4"/>
  <c r="M2933" i="4"/>
  <c r="M2927" i="4"/>
  <c r="L2927" i="4"/>
  <c r="L2917" i="4"/>
  <c r="M2917" i="4"/>
  <c r="L2911" i="4"/>
  <c r="M2911" i="4"/>
  <c r="L2901" i="4"/>
  <c r="M2901" i="4"/>
  <c r="L2895" i="4"/>
  <c r="M2895" i="4"/>
  <c r="L2885" i="4"/>
  <c r="M2885" i="4"/>
  <c r="L2879" i="4"/>
  <c r="M2879" i="4"/>
  <c r="L2869" i="4"/>
  <c r="M2869" i="4"/>
  <c r="L2863" i="4"/>
  <c r="M2863" i="4"/>
  <c r="L2853" i="4"/>
  <c r="M2853" i="4"/>
  <c r="L2847" i="4"/>
  <c r="M2847" i="4"/>
  <c r="L2837" i="4"/>
  <c r="M2837" i="4"/>
  <c r="L2831" i="4"/>
  <c r="M2831" i="4"/>
  <c r="L2821" i="4"/>
  <c r="M2821" i="4"/>
  <c r="L2815" i="4"/>
  <c r="M2815" i="4"/>
  <c r="L2805" i="4"/>
  <c r="M2805" i="4"/>
  <c r="L2799" i="4"/>
  <c r="M2799" i="4"/>
  <c r="L2789" i="4"/>
  <c r="M2789" i="4"/>
  <c r="L2783" i="4"/>
  <c r="M2783" i="4"/>
  <c r="L2773" i="4"/>
  <c r="M2773" i="4"/>
  <c r="L2767" i="4"/>
  <c r="M2767" i="4"/>
  <c r="M2973" i="4"/>
  <c r="L2973" i="4"/>
  <c r="L2993" i="4"/>
  <c r="M2993" i="4"/>
  <c r="L2987" i="4"/>
  <c r="M2987" i="4"/>
  <c r="M2977" i="4"/>
  <c r="L2977" i="4"/>
  <c r="L2971" i="4"/>
  <c r="M2971" i="4"/>
  <c r="L2961" i="4"/>
  <c r="M2961" i="4"/>
  <c r="L2955" i="4"/>
  <c r="M2955" i="4"/>
  <c r="L2945" i="4"/>
  <c r="M2945" i="4"/>
  <c r="L2913" i="4"/>
  <c r="M2913" i="4"/>
  <c r="L2907" i="4"/>
  <c r="M2907" i="4"/>
  <c r="L2875" i="4"/>
  <c r="M2875" i="4"/>
  <c r="L2859" i="4"/>
  <c r="M2859" i="4"/>
  <c r="L2849" i="4"/>
  <c r="M2849" i="4"/>
  <c r="L2985" i="4"/>
  <c r="M2985" i="4"/>
  <c r="L2979" i="4"/>
  <c r="M2979" i="4"/>
  <c r="L2969" i="4"/>
  <c r="M2969" i="4"/>
  <c r="L2963" i="4"/>
  <c r="M2963" i="4"/>
  <c r="L2953" i="4"/>
  <c r="M2953" i="4"/>
  <c r="L2947" i="4"/>
  <c r="M2947" i="4"/>
  <c r="L2937" i="4"/>
  <c r="M2937" i="4"/>
  <c r="L2931" i="4"/>
  <c r="M2931" i="4"/>
  <c r="L2921" i="4"/>
  <c r="M2921" i="4"/>
  <c r="L2915" i="4"/>
  <c r="M2915" i="4"/>
  <c r="L2905" i="4"/>
  <c r="M2905" i="4"/>
  <c r="L2899" i="4"/>
  <c r="M2899" i="4"/>
  <c r="L2889" i="4"/>
  <c r="M2889" i="4"/>
  <c r="L2883" i="4"/>
  <c r="M2883" i="4"/>
  <c r="L2873" i="4"/>
  <c r="M2873" i="4"/>
  <c r="L2867" i="4"/>
  <c r="M2867" i="4"/>
  <c r="L2857" i="4"/>
  <c r="M2857" i="4"/>
  <c r="L2851" i="4"/>
  <c r="M2851" i="4"/>
  <c r="L2841" i="4"/>
  <c r="M2841" i="4"/>
  <c r="L2835" i="4"/>
  <c r="M2835" i="4"/>
  <c r="L2825" i="4"/>
  <c r="M2825" i="4"/>
  <c r="L2819" i="4"/>
  <c r="M2819" i="4"/>
  <c r="L2809" i="4"/>
  <c r="M2809" i="4"/>
  <c r="L2803" i="4"/>
  <c r="M2803" i="4"/>
  <c r="L2793" i="4"/>
  <c r="M2793" i="4"/>
  <c r="L2787" i="4"/>
  <c r="M2787" i="4"/>
  <c r="L2777" i="4"/>
  <c r="M2777" i="4"/>
  <c r="L2771" i="4"/>
  <c r="M2771" i="4"/>
  <c r="L2989" i="4"/>
  <c r="M2989" i="4"/>
  <c r="L2983" i="4"/>
  <c r="M2983" i="4"/>
  <c r="M2967" i="4"/>
  <c r="L2967" i="4"/>
  <c r="L2957" i="4"/>
  <c r="M2957" i="4"/>
  <c r="L2951" i="4"/>
  <c r="M2951" i="4"/>
  <c r="L2941" i="4"/>
  <c r="M2941" i="4"/>
  <c r="M2935" i="4"/>
  <c r="L2935" i="4"/>
  <c r="L2925" i="4"/>
  <c r="M2925" i="4"/>
  <c r="L2919" i="4"/>
  <c r="M2919" i="4"/>
  <c r="L2909" i="4"/>
  <c r="M2909" i="4"/>
  <c r="L2903" i="4"/>
  <c r="M2903" i="4"/>
  <c r="L2893" i="4"/>
  <c r="M2893" i="4"/>
  <c r="L2887" i="4"/>
  <c r="M2887" i="4"/>
  <c r="L2877" i="4"/>
  <c r="M2877" i="4"/>
  <c r="L2871" i="4"/>
  <c r="M2871" i="4"/>
  <c r="L2861" i="4"/>
  <c r="M2861" i="4"/>
  <c r="L2855" i="4"/>
  <c r="M2855" i="4"/>
  <c r="L2845" i="4"/>
  <c r="M2845" i="4"/>
  <c r="L2839" i="4"/>
  <c r="M2839" i="4"/>
  <c r="L2829" i="4"/>
  <c r="M2829" i="4"/>
  <c r="L2823" i="4"/>
  <c r="M2823" i="4"/>
  <c r="L2813" i="4"/>
  <c r="M2813" i="4"/>
  <c r="L2807" i="4"/>
  <c r="M2807" i="4"/>
  <c r="L2797" i="4"/>
  <c r="M2797" i="4"/>
  <c r="L2791" i="4"/>
  <c r="M2791" i="4"/>
  <c r="L2781" i="4"/>
  <c r="M2781" i="4"/>
  <c r="L2775" i="4"/>
  <c r="M2775" i="4"/>
  <c r="L2765" i="4"/>
  <c r="M2765" i="4"/>
  <c r="L2939" i="4"/>
  <c r="M2939" i="4"/>
  <c r="L2923" i="4"/>
  <c r="M2923" i="4"/>
  <c r="L2891" i="4"/>
  <c r="M2891" i="4"/>
  <c r="L2881" i="4"/>
  <c r="M2881" i="4"/>
  <c r="L2865" i="4"/>
  <c r="M2865" i="4"/>
  <c r="L2843" i="4"/>
  <c r="M2843" i="4"/>
  <c r="L2833" i="4"/>
  <c r="M2833" i="4"/>
  <c r="L2827" i="4"/>
  <c r="M2827" i="4"/>
  <c r="L2817" i="4"/>
  <c r="M2817" i="4"/>
  <c r="L2811" i="4"/>
  <c r="M2811" i="4"/>
  <c r="L2801" i="4"/>
  <c r="M2801" i="4"/>
  <c r="L2795" i="4"/>
  <c r="M2795" i="4"/>
  <c r="L2785" i="4"/>
  <c r="M2785" i="4"/>
  <c r="L2779" i="4"/>
  <c r="M2779" i="4"/>
  <c r="L2769" i="4"/>
  <c r="M2769" i="4"/>
  <c r="L2763" i="4"/>
  <c r="M2763" i="4"/>
  <c r="M2988" i="4"/>
  <c r="M2980" i="4"/>
  <c r="M2976" i="4"/>
  <c r="M2972" i="4"/>
  <c r="M2964" i="4"/>
  <c r="L2992" i="4"/>
  <c r="L2984" i="4"/>
  <c r="L2968" i="4"/>
  <c r="L2960" i="4"/>
  <c r="L2956" i="4"/>
  <c r="L2952" i="4"/>
  <c r="L2948" i="4"/>
  <c r="L2944" i="4"/>
  <c r="L2940" i="4"/>
  <c r="L2936" i="4"/>
  <c r="L2932" i="4"/>
  <c r="L2928" i="4"/>
  <c r="L2924" i="4"/>
  <c r="L2920" i="4"/>
  <c r="L2916" i="4"/>
  <c r="L2912" i="4"/>
  <c r="L2908" i="4"/>
  <c r="L2904" i="4"/>
  <c r="L2900" i="4"/>
  <c r="L2896" i="4"/>
  <c r="L2892" i="4"/>
  <c r="L2888" i="4"/>
  <c r="L2884" i="4"/>
  <c r="L2880" i="4"/>
  <c r="L2876" i="4"/>
  <c r="L2872" i="4"/>
  <c r="L2868" i="4"/>
  <c r="L2864" i="4"/>
  <c r="L2860" i="4"/>
  <c r="L2856" i="4"/>
  <c r="L2852" i="4"/>
  <c r="L2848" i="4"/>
  <c r="L2844" i="4"/>
  <c r="L2840" i="4"/>
  <c r="L2836" i="4"/>
  <c r="L2832" i="4"/>
  <c r="L2828" i="4"/>
  <c r="L2824" i="4"/>
  <c r="L2820" i="4"/>
  <c r="L2816" i="4"/>
  <c r="L2812" i="4"/>
  <c r="L2808" i="4"/>
  <c r="L2804" i="4"/>
  <c r="L2800" i="4"/>
  <c r="L2796" i="4"/>
  <c r="L2792" i="4"/>
  <c r="L2788" i="4"/>
  <c r="L2784" i="4"/>
  <c r="L2780" i="4"/>
  <c r="L2776" i="4"/>
  <c r="L2772" i="4"/>
  <c r="L2768" i="4"/>
  <c r="L2764" i="4"/>
  <c r="M2758" i="4"/>
  <c r="L2757" i="4"/>
  <c r="M2750" i="4"/>
  <c r="L2749" i="4"/>
  <c r="M2742" i="4"/>
  <c r="L2741" i="4"/>
  <c r="M2734" i="4"/>
  <c r="L2733" i="4"/>
  <c r="M2726" i="4"/>
  <c r="L2725" i="4"/>
  <c r="M2718" i="4"/>
  <c r="L2717" i="4"/>
  <c r="M2710" i="4"/>
  <c r="L2709" i="4"/>
  <c r="M2704" i="4"/>
  <c r="L2704" i="4"/>
  <c r="M2700" i="4"/>
  <c r="L2700" i="4"/>
  <c r="M2696" i="4"/>
  <c r="L2696" i="4"/>
  <c r="M2692" i="4"/>
  <c r="L2692" i="4"/>
  <c r="M2688" i="4"/>
  <c r="L2688" i="4"/>
  <c r="M2684" i="4"/>
  <c r="L2684" i="4"/>
  <c r="M2680" i="4"/>
  <c r="L2680" i="4"/>
  <c r="L2669" i="4"/>
  <c r="M2669" i="4"/>
  <c r="L2663" i="4"/>
  <c r="M2663" i="4"/>
  <c r="L2653" i="4"/>
  <c r="M2653" i="4"/>
  <c r="L2647" i="4"/>
  <c r="M2647" i="4"/>
  <c r="L2637" i="4"/>
  <c r="M2637" i="4"/>
  <c r="L2631" i="4"/>
  <c r="M2631" i="4"/>
  <c r="L2621" i="4"/>
  <c r="M2621" i="4"/>
  <c r="L2615" i="4"/>
  <c r="M2615" i="4"/>
  <c r="L2605" i="4"/>
  <c r="M2605" i="4"/>
  <c r="L2599" i="4"/>
  <c r="M2599" i="4"/>
  <c r="L2589" i="4"/>
  <c r="M2589" i="4"/>
  <c r="L2583" i="4"/>
  <c r="M2583" i="4"/>
  <c r="L2573" i="4"/>
  <c r="M2573" i="4"/>
  <c r="L2567" i="4"/>
  <c r="M2567" i="4"/>
  <c r="L2557" i="4"/>
  <c r="M2557" i="4"/>
  <c r="L2551" i="4"/>
  <c r="M2551" i="4"/>
  <c r="L2541" i="4"/>
  <c r="M2541" i="4"/>
  <c r="L2535" i="4"/>
  <c r="M2535" i="4"/>
  <c r="L2525" i="4"/>
  <c r="M2525" i="4"/>
  <c r="L2519" i="4"/>
  <c r="M2519" i="4"/>
  <c r="L2509" i="4"/>
  <c r="M2509" i="4"/>
  <c r="L2503" i="4"/>
  <c r="M2503" i="4"/>
  <c r="L2493" i="4"/>
  <c r="M2493" i="4"/>
  <c r="L2487" i="4"/>
  <c r="M2487" i="4"/>
  <c r="L2477" i="4"/>
  <c r="M2477" i="4"/>
  <c r="L2471" i="4"/>
  <c r="M2471" i="4"/>
  <c r="L2461" i="4"/>
  <c r="M2461" i="4"/>
  <c r="L2455" i="4"/>
  <c r="M2455" i="4"/>
  <c r="L2445" i="4"/>
  <c r="M2445" i="4"/>
  <c r="L2439" i="4"/>
  <c r="M2439" i="4"/>
  <c r="L2429" i="4"/>
  <c r="M2429" i="4"/>
  <c r="L2423" i="4"/>
  <c r="M2423" i="4"/>
  <c r="L2413" i="4"/>
  <c r="M2413" i="4"/>
  <c r="L2407" i="4"/>
  <c r="M2407" i="4"/>
  <c r="L2397" i="4"/>
  <c r="M2397" i="4"/>
  <c r="L2391" i="4"/>
  <c r="M2391" i="4"/>
  <c r="L2381" i="4"/>
  <c r="M2381" i="4"/>
  <c r="L2375" i="4"/>
  <c r="M2375" i="4"/>
  <c r="L2365" i="4"/>
  <c r="M2365" i="4"/>
  <c r="L2359" i="4"/>
  <c r="M2359" i="4"/>
  <c r="L2673" i="4"/>
  <c r="M2673" i="4"/>
  <c r="L2667" i="4"/>
  <c r="M2667" i="4"/>
  <c r="L2657" i="4"/>
  <c r="M2657" i="4"/>
  <c r="L2651" i="4"/>
  <c r="M2651" i="4"/>
  <c r="L2641" i="4"/>
  <c r="M2641" i="4"/>
  <c r="L2635" i="4"/>
  <c r="M2635" i="4"/>
  <c r="L2625" i="4"/>
  <c r="M2625" i="4"/>
  <c r="L2619" i="4"/>
  <c r="M2619" i="4"/>
  <c r="L2609" i="4"/>
  <c r="M2609" i="4"/>
  <c r="L2603" i="4"/>
  <c r="M2603" i="4"/>
  <c r="L2593" i="4"/>
  <c r="M2593" i="4"/>
  <c r="L2587" i="4"/>
  <c r="M2587" i="4"/>
  <c r="L2577" i="4"/>
  <c r="M2577" i="4"/>
  <c r="L2571" i="4"/>
  <c r="M2571" i="4"/>
  <c r="L2561" i="4"/>
  <c r="M2561" i="4"/>
  <c r="L2555" i="4"/>
  <c r="M2555" i="4"/>
  <c r="L2545" i="4"/>
  <c r="M2545" i="4"/>
  <c r="L2539" i="4"/>
  <c r="M2539" i="4"/>
  <c r="L2529" i="4"/>
  <c r="M2529" i="4"/>
  <c r="L2523" i="4"/>
  <c r="M2523" i="4"/>
  <c r="L2513" i="4"/>
  <c r="M2513" i="4"/>
  <c r="L2507" i="4"/>
  <c r="M2507" i="4"/>
  <c r="L2497" i="4"/>
  <c r="M2497" i="4"/>
  <c r="L2491" i="4"/>
  <c r="M2491" i="4"/>
  <c r="L2481" i="4"/>
  <c r="M2481" i="4"/>
  <c r="L2475" i="4"/>
  <c r="M2475" i="4"/>
  <c r="L2465" i="4"/>
  <c r="M2465" i="4"/>
  <c r="L2459" i="4"/>
  <c r="M2459" i="4"/>
  <c r="L2449" i="4"/>
  <c r="M2449" i="4"/>
  <c r="L2443" i="4"/>
  <c r="M2443" i="4"/>
  <c r="L2433" i="4"/>
  <c r="M2433" i="4"/>
  <c r="L2427" i="4"/>
  <c r="M2427" i="4"/>
  <c r="L2417" i="4"/>
  <c r="M2417" i="4"/>
  <c r="L2411" i="4"/>
  <c r="M2411" i="4"/>
  <c r="L2401" i="4"/>
  <c r="M2401" i="4"/>
  <c r="L2395" i="4"/>
  <c r="M2395" i="4"/>
  <c r="L2385" i="4"/>
  <c r="M2385" i="4"/>
  <c r="L2379" i="4"/>
  <c r="M2379" i="4"/>
  <c r="L2369" i="4"/>
  <c r="M2369" i="4"/>
  <c r="L2363" i="4"/>
  <c r="M2363" i="4"/>
  <c r="L2761" i="4"/>
  <c r="M2754" i="4"/>
  <c r="L2753" i="4"/>
  <c r="M2746" i="4"/>
  <c r="L2745" i="4"/>
  <c r="M2738" i="4"/>
  <c r="L2737" i="4"/>
  <c r="M2730" i="4"/>
  <c r="L2729" i="4"/>
  <c r="M2722" i="4"/>
  <c r="L2721" i="4"/>
  <c r="M2714" i="4"/>
  <c r="L2713" i="4"/>
  <c r="L2705" i="4"/>
  <c r="M2705" i="4"/>
  <c r="L2701" i="4"/>
  <c r="M2701" i="4"/>
  <c r="L2697" i="4"/>
  <c r="M2697" i="4"/>
  <c r="L2693" i="4"/>
  <c r="M2693" i="4"/>
  <c r="L2689" i="4"/>
  <c r="M2689" i="4"/>
  <c r="L2685" i="4"/>
  <c r="M2685" i="4"/>
  <c r="L2681" i="4"/>
  <c r="M2681" i="4"/>
  <c r="L2677" i="4"/>
  <c r="M2677" i="4"/>
  <c r="L2671" i="4"/>
  <c r="M2671" i="4"/>
  <c r="L2661" i="4"/>
  <c r="M2661" i="4"/>
  <c r="L2655" i="4"/>
  <c r="M2655" i="4"/>
  <c r="L2645" i="4"/>
  <c r="M2645" i="4"/>
  <c r="L2639" i="4"/>
  <c r="M2639" i="4"/>
  <c r="L2629" i="4"/>
  <c r="M2629" i="4"/>
  <c r="L2623" i="4"/>
  <c r="M2623" i="4"/>
  <c r="L2613" i="4"/>
  <c r="M2613" i="4"/>
  <c r="L2607" i="4"/>
  <c r="M2607" i="4"/>
  <c r="L2597" i="4"/>
  <c r="M2597" i="4"/>
  <c r="L2591" i="4"/>
  <c r="M2591" i="4"/>
  <c r="L2581" i="4"/>
  <c r="M2581" i="4"/>
  <c r="L2575" i="4"/>
  <c r="M2575" i="4"/>
  <c r="L2565" i="4"/>
  <c r="M2565" i="4"/>
  <c r="L2559" i="4"/>
  <c r="M2559" i="4"/>
  <c r="L2549" i="4"/>
  <c r="M2549" i="4"/>
  <c r="L2543" i="4"/>
  <c r="M2543" i="4"/>
  <c r="L2533" i="4"/>
  <c r="M2533" i="4"/>
  <c r="L2527" i="4"/>
  <c r="M2527" i="4"/>
  <c r="L2517" i="4"/>
  <c r="M2517" i="4"/>
  <c r="L2511" i="4"/>
  <c r="M2511" i="4"/>
  <c r="L2501" i="4"/>
  <c r="M2501" i="4"/>
  <c r="L2495" i="4"/>
  <c r="M2495" i="4"/>
  <c r="L2485" i="4"/>
  <c r="M2485" i="4"/>
  <c r="L2479" i="4"/>
  <c r="M2479" i="4"/>
  <c r="L2469" i="4"/>
  <c r="M2469" i="4"/>
  <c r="L2463" i="4"/>
  <c r="M2463" i="4"/>
  <c r="L2453" i="4"/>
  <c r="M2453" i="4"/>
  <c r="L2447" i="4"/>
  <c r="M2447" i="4"/>
  <c r="L2437" i="4"/>
  <c r="M2437" i="4"/>
  <c r="L2431" i="4"/>
  <c r="M2431" i="4"/>
  <c r="L2421" i="4"/>
  <c r="M2421" i="4"/>
  <c r="L2415" i="4"/>
  <c r="M2415" i="4"/>
  <c r="L2405" i="4"/>
  <c r="M2405" i="4"/>
  <c r="L2399" i="4"/>
  <c r="M2399" i="4"/>
  <c r="L2389" i="4"/>
  <c r="M2389" i="4"/>
  <c r="L2383" i="4"/>
  <c r="M2383" i="4"/>
  <c r="L2373" i="4"/>
  <c r="M2373" i="4"/>
  <c r="L2367" i="4"/>
  <c r="M2367" i="4"/>
  <c r="L2357" i="4"/>
  <c r="M2357" i="4"/>
  <c r="L2675" i="4"/>
  <c r="M2675" i="4"/>
  <c r="L2665" i="4"/>
  <c r="M2665" i="4"/>
  <c r="L2659" i="4"/>
  <c r="M2659" i="4"/>
  <c r="L2649" i="4"/>
  <c r="M2649" i="4"/>
  <c r="L2643" i="4"/>
  <c r="M2643" i="4"/>
  <c r="L2633" i="4"/>
  <c r="M2633" i="4"/>
  <c r="L2627" i="4"/>
  <c r="M2627" i="4"/>
  <c r="L2617" i="4"/>
  <c r="M2617" i="4"/>
  <c r="L2611" i="4"/>
  <c r="M2611" i="4"/>
  <c r="L2601" i="4"/>
  <c r="M2601" i="4"/>
  <c r="L2595" i="4"/>
  <c r="M2595" i="4"/>
  <c r="L2585" i="4"/>
  <c r="M2585" i="4"/>
  <c r="L2579" i="4"/>
  <c r="M2579" i="4"/>
  <c r="L2569" i="4"/>
  <c r="M2569" i="4"/>
  <c r="L2563" i="4"/>
  <c r="M2563" i="4"/>
  <c r="L2553" i="4"/>
  <c r="M2553" i="4"/>
  <c r="L2547" i="4"/>
  <c r="M2547" i="4"/>
  <c r="L2537" i="4"/>
  <c r="M2537" i="4"/>
  <c r="L2531" i="4"/>
  <c r="M2531" i="4"/>
  <c r="L2521" i="4"/>
  <c r="M2521" i="4"/>
  <c r="L2515" i="4"/>
  <c r="M2515" i="4"/>
  <c r="L2505" i="4"/>
  <c r="M2505" i="4"/>
  <c r="L2499" i="4"/>
  <c r="M2499" i="4"/>
  <c r="L2489" i="4"/>
  <c r="M2489" i="4"/>
  <c r="L2483" i="4"/>
  <c r="M2483" i="4"/>
  <c r="L2473" i="4"/>
  <c r="M2473" i="4"/>
  <c r="L2467" i="4"/>
  <c r="M2467" i="4"/>
  <c r="L2457" i="4"/>
  <c r="M2457" i="4"/>
  <c r="L2451" i="4"/>
  <c r="M2451" i="4"/>
  <c r="L2441" i="4"/>
  <c r="M2441" i="4"/>
  <c r="L2435" i="4"/>
  <c r="M2435" i="4"/>
  <c r="L2425" i="4"/>
  <c r="M2425" i="4"/>
  <c r="L2419" i="4"/>
  <c r="M2419" i="4"/>
  <c r="L2409" i="4"/>
  <c r="M2409" i="4"/>
  <c r="L2403" i="4"/>
  <c r="M2403" i="4"/>
  <c r="L2393" i="4"/>
  <c r="M2393" i="4"/>
  <c r="L2387" i="4"/>
  <c r="M2387" i="4"/>
  <c r="L2377" i="4"/>
  <c r="M2377" i="4"/>
  <c r="L2371" i="4"/>
  <c r="M2371" i="4"/>
  <c r="L2361" i="4"/>
  <c r="M2361" i="4"/>
  <c r="L2676" i="4"/>
  <c r="L2672" i="4"/>
  <c r="L2668" i="4"/>
  <c r="L2664" i="4"/>
  <c r="L2660" i="4"/>
  <c r="L2656" i="4"/>
  <c r="L2652" i="4"/>
  <c r="L2648" i="4"/>
  <c r="L2644" i="4"/>
  <c r="L2640" i="4"/>
  <c r="L2636" i="4"/>
  <c r="L2632" i="4"/>
  <c r="L2628" i="4"/>
  <c r="L2624" i="4"/>
  <c r="L2620" i="4"/>
  <c r="L2616" i="4"/>
  <c r="L2612" i="4"/>
  <c r="L2608" i="4"/>
  <c r="L2604" i="4"/>
  <c r="L2600" i="4"/>
  <c r="L2596" i="4"/>
  <c r="L2592" i="4"/>
  <c r="L2588" i="4"/>
  <c r="L2584" i="4"/>
  <c r="L2580" i="4"/>
  <c r="L2576" i="4"/>
  <c r="L2572" i="4"/>
  <c r="L2568" i="4"/>
  <c r="L2564" i="4"/>
  <c r="L2560" i="4"/>
  <c r="L2556" i="4"/>
  <c r="L2552" i="4"/>
  <c r="L2548" i="4"/>
  <c r="L2544" i="4"/>
  <c r="L2540" i="4"/>
  <c r="L2536" i="4"/>
  <c r="L2532" i="4"/>
  <c r="L2528" i="4"/>
  <c r="L2524" i="4"/>
  <c r="L2520" i="4"/>
  <c r="L2516" i="4"/>
  <c r="L2512" i="4"/>
  <c r="L2508" i="4"/>
  <c r="L2504" i="4"/>
  <c r="L2500" i="4"/>
  <c r="L2496" i="4"/>
  <c r="L2492" i="4"/>
  <c r="L2488" i="4"/>
  <c r="L2484" i="4"/>
  <c r="L2480" i="4"/>
  <c r="L2476" i="4"/>
  <c r="L2472" i="4"/>
  <c r="L2468" i="4"/>
  <c r="L2464" i="4"/>
  <c r="L2460" i="4"/>
  <c r="L2456" i="4"/>
  <c r="L2452" i="4"/>
  <c r="L2448" i="4"/>
  <c r="L2444" i="4"/>
  <c r="L2440" i="4"/>
  <c r="L2436" i="4"/>
  <c r="L2432" i="4"/>
  <c r="L2428" i="4"/>
  <c r="L2424" i="4"/>
  <c r="L2420" i="4"/>
  <c r="L2416" i="4"/>
  <c r="L2412" i="4"/>
  <c r="L2408" i="4"/>
  <c r="L2404" i="4"/>
  <c r="L2400" i="4"/>
  <c r="L2396" i="4"/>
  <c r="L2392" i="4"/>
  <c r="L2388" i="4"/>
  <c r="L2384" i="4"/>
  <c r="L2380" i="4"/>
  <c r="L2376" i="4"/>
  <c r="L2372" i="4"/>
  <c r="L2368" i="4"/>
  <c r="L2364" i="4"/>
  <c r="L2360" i="4"/>
  <c r="M2350" i="4"/>
  <c r="L2349" i="4"/>
  <c r="M2342" i="4"/>
  <c r="L2341" i="4"/>
  <c r="M2334" i="4"/>
  <c r="L2333" i="4"/>
  <c r="M2326" i="4"/>
  <c r="L2325" i="4"/>
  <c r="M2318" i="4"/>
  <c r="L2317" i="4"/>
  <c r="L2263" i="4"/>
  <c r="M2263" i="4"/>
  <c r="M2257" i="4"/>
  <c r="L2257" i="4"/>
  <c r="L2247" i="4"/>
  <c r="M2247" i="4"/>
  <c r="M2241" i="4"/>
  <c r="L2241" i="4"/>
  <c r="L2231" i="4"/>
  <c r="M2231" i="4"/>
  <c r="M2225" i="4"/>
  <c r="L2225" i="4"/>
  <c r="L2215" i="4"/>
  <c r="M2215" i="4"/>
  <c r="M2209" i="4"/>
  <c r="L2209" i="4"/>
  <c r="L2199" i="4"/>
  <c r="M2199" i="4"/>
  <c r="M2193" i="4"/>
  <c r="L2193" i="4"/>
  <c r="L2183" i="4"/>
  <c r="M2183" i="4"/>
  <c r="M2177" i="4"/>
  <c r="L2177" i="4"/>
  <c r="L2167" i="4"/>
  <c r="M2167" i="4"/>
  <c r="M2161" i="4"/>
  <c r="L2161" i="4"/>
  <c r="L2151" i="4"/>
  <c r="M2151" i="4"/>
  <c r="M2145" i="4"/>
  <c r="L2145" i="4"/>
  <c r="L2135" i="4"/>
  <c r="M2135" i="4"/>
  <c r="M2129" i="4"/>
  <c r="L2129" i="4"/>
  <c r="L2119" i="4"/>
  <c r="M2119" i="4"/>
  <c r="M2113" i="4"/>
  <c r="L2113" i="4"/>
  <c r="L2103" i="4"/>
  <c r="M2103" i="4"/>
  <c r="M2097" i="4"/>
  <c r="L2097" i="4"/>
  <c r="L2087" i="4"/>
  <c r="M2087" i="4"/>
  <c r="M2081" i="4"/>
  <c r="L2081" i="4"/>
  <c r="L2071" i="4"/>
  <c r="M2071" i="4"/>
  <c r="M2065" i="4"/>
  <c r="L2065" i="4"/>
  <c r="L2055" i="4"/>
  <c r="M2055" i="4"/>
  <c r="M2049" i="4"/>
  <c r="L2049" i="4"/>
  <c r="L2039" i="4"/>
  <c r="M2039" i="4"/>
  <c r="M2033" i="4"/>
  <c r="L2033" i="4"/>
  <c r="L2023" i="4"/>
  <c r="M2023" i="4"/>
  <c r="M2017" i="4"/>
  <c r="L2017" i="4"/>
  <c r="L2007" i="4"/>
  <c r="M2007" i="4"/>
  <c r="M2001" i="4"/>
  <c r="L2001" i="4"/>
  <c r="L1991" i="4"/>
  <c r="M1991" i="4"/>
  <c r="M1985" i="4"/>
  <c r="L1985" i="4"/>
  <c r="L1975" i="4"/>
  <c r="M1975" i="4"/>
  <c r="M1969" i="4"/>
  <c r="L1969" i="4"/>
  <c r="L1962" i="4"/>
  <c r="M1962" i="4"/>
  <c r="L1958" i="4"/>
  <c r="M1958" i="4"/>
  <c r="L1930" i="4"/>
  <c r="M1930" i="4"/>
  <c r="L1926" i="4"/>
  <c r="M1926" i="4"/>
  <c r="L1898" i="4"/>
  <c r="M1898" i="4"/>
  <c r="L2311" i="4"/>
  <c r="M2311" i="4"/>
  <c r="L2307" i="4"/>
  <c r="M2307" i="4"/>
  <c r="L2303" i="4"/>
  <c r="M2303" i="4"/>
  <c r="L2299" i="4"/>
  <c r="M2299" i="4"/>
  <c r="L2295" i="4"/>
  <c r="M2295" i="4"/>
  <c r="L2291" i="4"/>
  <c r="M2291" i="4"/>
  <c r="L2287" i="4"/>
  <c r="M2287" i="4"/>
  <c r="L2283" i="4"/>
  <c r="M2283" i="4"/>
  <c r="L2279" i="4"/>
  <c r="M2279" i="4"/>
  <c r="L2275" i="4"/>
  <c r="M2275" i="4"/>
  <c r="L2271" i="4"/>
  <c r="M2271" i="4"/>
  <c r="L2267" i="4"/>
  <c r="M2267" i="4"/>
  <c r="M2261" i="4"/>
  <c r="L2261" i="4"/>
  <c r="L2251" i="4"/>
  <c r="M2251" i="4"/>
  <c r="M2245" i="4"/>
  <c r="L2245" i="4"/>
  <c r="L2235" i="4"/>
  <c r="M2235" i="4"/>
  <c r="M2229" i="4"/>
  <c r="L2229" i="4"/>
  <c r="L2219" i="4"/>
  <c r="M2219" i="4"/>
  <c r="M2213" i="4"/>
  <c r="L2213" i="4"/>
  <c r="L2203" i="4"/>
  <c r="M2203" i="4"/>
  <c r="M2197" i="4"/>
  <c r="L2197" i="4"/>
  <c r="L2187" i="4"/>
  <c r="M2187" i="4"/>
  <c r="M2181" i="4"/>
  <c r="L2181" i="4"/>
  <c r="L2171" i="4"/>
  <c r="M2171" i="4"/>
  <c r="M2165" i="4"/>
  <c r="L2165" i="4"/>
  <c r="L2155" i="4"/>
  <c r="M2155" i="4"/>
  <c r="M2149" i="4"/>
  <c r="L2149" i="4"/>
  <c r="L2139" i="4"/>
  <c r="M2139" i="4"/>
  <c r="M2133" i="4"/>
  <c r="L2133" i="4"/>
  <c r="L2123" i="4"/>
  <c r="M2123" i="4"/>
  <c r="M2117" i="4"/>
  <c r="L2117" i="4"/>
  <c r="L2107" i="4"/>
  <c r="M2107" i="4"/>
  <c r="M2101" i="4"/>
  <c r="L2101" i="4"/>
  <c r="L2091" i="4"/>
  <c r="M2091" i="4"/>
  <c r="M2085" i="4"/>
  <c r="L2085" i="4"/>
  <c r="L2075" i="4"/>
  <c r="M2075" i="4"/>
  <c r="M2069" i="4"/>
  <c r="L2069" i="4"/>
  <c r="L2059" i="4"/>
  <c r="M2059" i="4"/>
  <c r="M2053" i="4"/>
  <c r="L2053" i="4"/>
  <c r="L2043" i="4"/>
  <c r="M2043" i="4"/>
  <c r="M2037" i="4"/>
  <c r="L2037" i="4"/>
  <c r="L2027" i="4"/>
  <c r="M2027" i="4"/>
  <c r="M2021" i="4"/>
  <c r="L2021" i="4"/>
  <c r="L2011" i="4"/>
  <c r="M2011" i="4"/>
  <c r="M2005" i="4"/>
  <c r="L2005" i="4"/>
  <c r="L1995" i="4"/>
  <c r="M1995" i="4"/>
  <c r="M1989" i="4"/>
  <c r="L1989" i="4"/>
  <c r="L1979" i="4"/>
  <c r="M1979" i="4"/>
  <c r="M1973" i="4"/>
  <c r="L1973" i="4"/>
  <c r="L1938" i="4"/>
  <c r="M1938" i="4"/>
  <c r="L1934" i="4"/>
  <c r="M1934" i="4"/>
  <c r="L1906" i="4"/>
  <c r="M1906" i="4"/>
  <c r="L1902" i="4"/>
  <c r="M1902" i="4"/>
  <c r="M2354" i="4"/>
  <c r="L2353" i="4"/>
  <c r="M2346" i="4"/>
  <c r="L2345" i="4"/>
  <c r="M2338" i="4"/>
  <c r="L2337" i="4"/>
  <c r="M2330" i="4"/>
  <c r="L2329" i="4"/>
  <c r="M2322" i="4"/>
  <c r="L2321" i="4"/>
  <c r="M2314" i="4"/>
  <c r="L2313" i="4"/>
  <c r="L2309" i="4"/>
  <c r="L2305" i="4"/>
  <c r="L2301" i="4"/>
  <c r="L2297" i="4"/>
  <c r="L2293" i="4"/>
  <c r="L2289" i="4"/>
  <c r="L2285" i="4"/>
  <c r="L2281" i="4"/>
  <c r="L2277" i="4"/>
  <c r="L2273" i="4"/>
  <c r="L2269" i="4"/>
  <c r="M2265" i="4"/>
  <c r="L2265" i="4"/>
  <c r="L2255" i="4"/>
  <c r="M2255" i="4"/>
  <c r="M2249" i="4"/>
  <c r="L2249" i="4"/>
  <c r="L2239" i="4"/>
  <c r="M2239" i="4"/>
  <c r="M2233" i="4"/>
  <c r="L2233" i="4"/>
  <c r="L2223" i="4"/>
  <c r="M2223" i="4"/>
  <c r="M2217" i="4"/>
  <c r="L2217" i="4"/>
  <c r="L2207" i="4"/>
  <c r="M2207" i="4"/>
  <c r="M2201" i="4"/>
  <c r="L2201" i="4"/>
  <c r="L2191" i="4"/>
  <c r="M2191" i="4"/>
  <c r="M2185" i="4"/>
  <c r="L2185" i="4"/>
  <c r="L2175" i="4"/>
  <c r="M2175" i="4"/>
  <c r="M2169" i="4"/>
  <c r="L2169" i="4"/>
  <c r="L2159" i="4"/>
  <c r="M2159" i="4"/>
  <c r="M2153" i="4"/>
  <c r="L2153" i="4"/>
  <c r="L2143" i="4"/>
  <c r="M2143" i="4"/>
  <c r="M2137" i="4"/>
  <c r="L2137" i="4"/>
  <c r="L2127" i="4"/>
  <c r="M2127" i="4"/>
  <c r="M2121" i="4"/>
  <c r="L2121" i="4"/>
  <c r="L2111" i="4"/>
  <c r="M2111" i="4"/>
  <c r="M2105" i="4"/>
  <c r="L2105" i="4"/>
  <c r="L2095" i="4"/>
  <c r="M2095" i="4"/>
  <c r="M2089" i="4"/>
  <c r="L2089" i="4"/>
  <c r="L2079" i="4"/>
  <c r="M2079" i="4"/>
  <c r="M2073" i="4"/>
  <c r="L2073" i="4"/>
  <c r="L2063" i="4"/>
  <c r="M2063" i="4"/>
  <c r="M2057" i="4"/>
  <c r="L2057" i="4"/>
  <c r="L2047" i="4"/>
  <c r="M2047" i="4"/>
  <c r="M2041" i="4"/>
  <c r="L2041" i="4"/>
  <c r="L2031" i="4"/>
  <c r="M2031" i="4"/>
  <c r="M2025" i="4"/>
  <c r="L2025" i="4"/>
  <c r="L2015" i="4"/>
  <c r="M2015" i="4"/>
  <c r="M2009" i="4"/>
  <c r="L2009" i="4"/>
  <c r="L1999" i="4"/>
  <c r="M1999" i="4"/>
  <c r="M1993" i="4"/>
  <c r="L1993" i="4"/>
  <c r="L1983" i="4"/>
  <c r="M1983" i="4"/>
  <c r="M1977" i="4"/>
  <c r="L1977" i="4"/>
  <c r="L1967" i="4"/>
  <c r="M1967" i="4"/>
  <c r="L1946" i="4"/>
  <c r="M1946" i="4"/>
  <c r="L1942" i="4"/>
  <c r="M1942" i="4"/>
  <c r="L1914" i="4"/>
  <c r="M1914" i="4"/>
  <c r="L1910" i="4"/>
  <c r="M1910" i="4"/>
  <c r="L2310" i="4"/>
  <c r="M2310" i="4"/>
  <c r="L2306" i="4"/>
  <c r="M2306" i="4"/>
  <c r="L2302" i="4"/>
  <c r="M2302" i="4"/>
  <c r="L2298" i="4"/>
  <c r="M2298" i="4"/>
  <c r="L2294" i="4"/>
  <c r="M2294" i="4"/>
  <c r="L2290" i="4"/>
  <c r="M2290" i="4"/>
  <c r="L2286" i="4"/>
  <c r="M2286" i="4"/>
  <c r="L2282" i="4"/>
  <c r="M2282" i="4"/>
  <c r="L2278" i="4"/>
  <c r="M2278" i="4"/>
  <c r="L2274" i="4"/>
  <c r="M2274" i="4"/>
  <c r="L2270" i="4"/>
  <c r="M2270" i="4"/>
  <c r="L2259" i="4"/>
  <c r="M2259" i="4"/>
  <c r="M2253" i="4"/>
  <c r="L2253" i="4"/>
  <c r="L2243" i="4"/>
  <c r="M2243" i="4"/>
  <c r="M2237" i="4"/>
  <c r="L2237" i="4"/>
  <c r="L2227" i="4"/>
  <c r="M2227" i="4"/>
  <c r="M2221" i="4"/>
  <c r="L2221" i="4"/>
  <c r="L2211" i="4"/>
  <c r="M2211" i="4"/>
  <c r="M2205" i="4"/>
  <c r="L2205" i="4"/>
  <c r="L2195" i="4"/>
  <c r="M2195" i="4"/>
  <c r="M2189" i="4"/>
  <c r="L2189" i="4"/>
  <c r="L2179" i="4"/>
  <c r="M2179" i="4"/>
  <c r="M2173" i="4"/>
  <c r="L2173" i="4"/>
  <c r="L2163" i="4"/>
  <c r="M2163" i="4"/>
  <c r="M2157" i="4"/>
  <c r="L2157" i="4"/>
  <c r="L2147" i="4"/>
  <c r="M2147" i="4"/>
  <c r="M2141" i="4"/>
  <c r="L2141" i="4"/>
  <c r="L2131" i="4"/>
  <c r="M2131" i="4"/>
  <c r="M2125" i="4"/>
  <c r="L2125" i="4"/>
  <c r="L2115" i="4"/>
  <c r="M2115" i="4"/>
  <c r="M2109" i="4"/>
  <c r="L2109" i="4"/>
  <c r="L2099" i="4"/>
  <c r="M2099" i="4"/>
  <c r="M2093" i="4"/>
  <c r="L2093" i="4"/>
  <c r="L2083" i="4"/>
  <c r="M2083" i="4"/>
  <c r="M2077" i="4"/>
  <c r="L2077" i="4"/>
  <c r="L2067" i="4"/>
  <c r="M2067" i="4"/>
  <c r="M2061" i="4"/>
  <c r="L2061" i="4"/>
  <c r="L2051" i="4"/>
  <c r="M2051" i="4"/>
  <c r="M2045" i="4"/>
  <c r="L2045" i="4"/>
  <c r="L2035" i="4"/>
  <c r="M2035" i="4"/>
  <c r="M2029" i="4"/>
  <c r="L2029" i="4"/>
  <c r="L2019" i="4"/>
  <c r="M2019" i="4"/>
  <c r="M2013" i="4"/>
  <c r="L2013" i="4"/>
  <c r="L2003" i="4"/>
  <c r="M2003" i="4"/>
  <c r="M1997" i="4"/>
  <c r="L1997" i="4"/>
  <c r="L1987" i="4"/>
  <c r="M1987" i="4"/>
  <c r="M1981" i="4"/>
  <c r="L1981" i="4"/>
  <c r="L1971" i="4"/>
  <c r="M1971" i="4"/>
  <c r="M1965" i="4"/>
  <c r="L1965" i="4"/>
  <c r="L1954" i="4"/>
  <c r="M1954" i="4"/>
  <c r="L1950" i="4"/>
  <c r="M1950" i="4"/>
  <c r="L1922" i="4"/>
  <c r="M1922" i="4"/>
  <c r="L1918" i="4"/>
  <c r="M1918" i="4"/>
  <c r="L1889" i="4"/>
  <c r="M1889" i="4"/>
  <c r="L1882" i="4"/>
  <c r="M1882" i="4"/>
  <c r="L1873" i="4"/>
  <c r="M1873" i="4"/>
  <c r="L1866" i="4"/>
  <c r="M1866" i="4"/>
  <c r="L1857" i="4"/>
  <c r="M1857" i="4"/>
  <c r="L1850" i="4"/>
  <c r="M1850" i="4"/>
  <c r="L1836" i="4"/>
  <c r="M1836" i="4"/>
  <c r="L1834" i="4"/>
  <c r="M1834" i="4"/>
  <c r="M1827" i="4"/>
  <c r="L1827" i="4"/>
  <c r="L1820" i="4"/>
  <c r="M1820" i="4"/>
  <c r="L1818" i="4"/>
  <c r="M1818" i="4"/>
  <c r="M1811" i="4"/>
  <c r="L1811" i="4"/>
  <c r="L1804" i="4"/>
  <c r="M1804" i="4"/>
  <c r="L1802" i="4"/>
  <c r="M1802" i="4"/>
  <c r="M1795" i="4"/>
  <c r="L1795" i="4"/>
  <c r="L1788" i="4"/>
  <c r="M1788" i="4"/>
  <c r="L1786" i="4"/>
  <c r="M1786" i="4"/>
  <c r="M1779" i="4"/>
  <c r="L1779" i="4"/>
  <c r="L1772" i="4"/>
  <c r="M1772" i="4"/>
  <c r="L1770" i="4"/>
  <c r="M1770" i="4"/>
  <c r="M1763" i="4"/>
  <c r="L1763" i="4"/>
  <c r="L1756" i="4"/>
  <c r="M1756" i="4"/>
  <c r="L1754" i="4"/>
  <c r="M1754" i="4"/>
  <c r="M1747" i="4"/>
  <c r="L1747" i="4"/>
  <c r="L1740" i="4"/>
  <c r="M1740" i="4"/>
  <c r="L1738" i="4"/>
  <c r="M1738" i="4"/>
  <c r="M1731" i="4"/>
  <c r="L1731" i="4"/>
  <c r="L1724" i="4"/>
  <c r="M1724" i="4"/>
  <c r="L1722" i="4"/>
  <c r="M1722" i="4"/>
  <c r="M1715" i="4"/>
  <c r="L1715" i="4"/>
  <c r="L1708" i="4"/>
  <c r="M1708" i="4"/>
  <c r="L1706" i="4"/>
  <c r="M1706" i="4"/>
  <c r="M1699" i="4"/>
  <c r="L1699" i="4"/>
  <c r="L1692" i="4"/>
  <c r="M1692" i="4"/>
  <c r="L1690" i="4"/>
  <c r="M1690" i="4"/>
  <c r="M1683" i="4"/>
  <c r="L1683" i="4"/>
  <c r="L1676" i="4"/>
  <c r="M1676" i="4"/>
  <c r="L1674" i="4"/>
  <c r="M1674" i="4"/>
  <c r="M1667" i="4"/>
  <c r="L1667" i="4"/>
  <c r="L1660" i="4"/>
  <c r="M1660" i="4"/>
  <c r="L1658" i="4"/>
  <c r="M1658" i="4"/>
  <c r="M1651" i="4"/>
  <c r="L1651" i="4"/>
  <c r="L1644" i="4"/>
  <c r="M1644" i="4"/>
  <c r="L1642" i="4"/>
  <c r="M1642" i="4"/>
  <c r="M1635" i="4"/>
  <c r="L1635" i="4"/>
  <c r="L1628" i="4"/>
  <c r="M1628" i="4"/>
  <c r="L1626" i="4"/>
  <c r="M1626" i="4"/>
  <c r="M1619" i="4"/>
  <c r="L1619" i="4"/>
  <c r="L1612" i="4"/>
  <c r="M1612" i="4"/>
  <c r="L1610" i="4"/>
  <c r="M1610" i="4"/>
  <c r="M1603" i="4"/>
  <c r="L1603" i="4"/>
  <c r="L1596" i="4"/>
  <c r="M1596" i="4"/>
  <c r="L1594" i="4"/>
  <c r="M1594" i="4"/>
  <c r="M1587" i="4"/>
  <c r="L1587" i="4"/>
  <c r="L1580" i="4"/>
  <c r="M1580" i="4"/>
  <c r="L1578" i="4"/>
  <c r="M1578" i="4"/>
  <c r="M1571" i="4"/>
  <c r="L1571" i="4"/>
  <c r="L1564" i="4"/>
  <c r="M1564" i="4"/>
  <c r="L1562" i="4"/>
  <c r="M1562" i="4"/>
  <c r="M1555" i="4"/>
  <c r="L1555" i="4"/>
  <c r="L1548" i="4"/>
  <c r="M1548" i="4"/>
  <c r="L1542" i="4"/>
  <c r="M1542" i="4"/>
  <c r="L1510" i="4"/>
  <c r="M1510" i="4"/>
  <c r="L1486" i="4"/>
  <c r="M1486" i="4"/>
  <c r="M1963" i="4"/>
  <c r="L1893" i="4"/>
  <c r="M1893" i="4"/>
  <c r="L1886" i="4"/>
  <c r="M1886" i="4"/>
  <c r="M1883" i="4"/>
  <c r="L1880" i="4"/>
  <c r="L1877" i="4"/>
  <c r="M1877" i="4"/>
  <c r="L1870" i="4"/>
  <c r="M1870" i="4"/>
  <c r="M1867" i="4"/>
  <c r="L1864" i="4"/>
  <c r="L1861" i="4"/>
  <c r="M1861" i="4"/>
  <c r="L1854" i="4"/>
  <c r="M1854" i="4"/>
  <c r="M1851" i="4"/>
  <c r="L1848" i="4"/>
  <c r="L1845" i="4"/>
  <c r="M1845" i="4"/>
  <c r="M1839" i="4"/>
  <c r="L1839" i="4"/>
  <c r="L1832" i="4"/>
  <c r="M1832" i="4"/>
  <c r="L1830" i="4"/>
  <c r="M1830" i="4"/>
  <c r="M1823" i="4"/>
  <c r="L1823" i="4"/>
  <c r="L1816" i="4"/>
  <c r="M1816" i="4"/>
  <c r="L1814" i="4"/>
  <c r="M1814" i="4"/>
  <c r="M1807" i="4"/>
  <c r="L1807" i="4"/>
  <c r="L1800" i="4"/>
  <c r="M1800" i="4"/>
  <c r="L1798" i="4"/>
  <c r="M1798" i="4"/>
  <c r="M1791" i="4"/>
  <c r="L1791" i="4"/>
  <c r="L1784" i="4"/>
  <c r="M1784" i="4"/>
  <c r="L1782" i="4"/>
  <c r="M1782" i="4"/>
  <c r="M1775" i="4"/>
  <c r="L1775" i="4"/>
  <c r="L1768" i="4"/>
  <c r="M1768" i="4"/>
  <c r="L1766" i="4"/>
  <c r="M1766" i="4"/>
  <c r="M1759" i="4"/>
  <c r="L1759" i="4"/>
  <c r="L1752" i="4"/>
  <c r="M1752" i="4"/>
  <c r="L1750" i="4"/>
  <c r="M1750" i="4"/>
  <c r="M1743" i="4"/>
  <c r="L1743" i="4"/>
  <c r="L1736" i="4"/>
  <c r="M1736" i="4"/>
  <c r="L1734" i="4"/>
  <c r="M1734" i="4"/>
  <c r="M1727" i="4"/>
  <c r="L1727" i="4"/>
  <c r="L1720" i="4"/>
  <c r="M1720" i="4"/>
  <c r="L1718" i="4"/>
  <c r="M1718" i="4"/>
  <c r="M1711" i="4"/>
  <c r="L1711" i="4"/>
  <c r="L1704" i="4"/>
  <c r="M1704" i="4"/>
  <c r="L1702" i="4"/>
  <c r="M1702" i="4"/>
  <c r="M1695" i="4"/>
  <c r="L1695" i="4"/>
  <c r="L1688" i="4"/>
  <c r="M1688" i="4"/>
  <c r="L1686" i="4"/>
  <c r="M1686" i="4"/>
  <c r="M1679" i="4"/>
  <c r="L1679" i="4"/>
  <c r="L1672" i="4"/>
  <c r="M1672" i="4"/>
  <c r="L1670" i="4"/>
  <c r="M1670" i="4"/>
  <c r="M1663" i="4"/>
  <c r="L1663" i="4"/>
  <c r="L1656" i="4"/>
  <c r="M1656" i="4"/>
  <c r="L1654" i="4"/>
  <c r="M1654" i="4"/>
  <c r="M1647" i="4"/>
  <c r="L1647" i="4"/>
  <c r="L1640" i="4"/>
  <c r="M1640" i="4"/>
  <c r="L1638" i="4"/>
  <c r="M1638" i="4"/>
  <c r="M1631" i="4"/>
  <c r="L1631" i="4"/>
  <c r="L1624" i="4"/>
  <c r="M1624" i="4"/>
  <c r="L1622" i="4"/>
  <c r="M1622" i="4"/>
  <c r="M1615" i="4"/>
  <c r="L1615" i="4"/>
  <c r="L1608" i="4"/>
  <c r="M1608" i="4"/>
  <c r="L1606" i="4"/>
  <c r="M1606" i="4"/>
  <c r="M1599" i="4"/>
  <c r="L1599" i="4"/>
  <c r="L1592" i="4"/>
  <c r="M1592" i="4"/>
  <c r="L1590" i="4"/>
  <c r="M1590" i="4"/>
  <c r="M1583" i="4"/>
  <c r="L1583" i="4"/>
  <c r="L1576" i="4"/>
  <c r="M1576" i="4"/>
  <c r="L1574" i="4"/>
  <c r="M1574" i="4"/>
  <c r="M1567" i="4"/>
  <c r="L1567" i="4"/>
  <c r="L1560" i="4"/>
  <c r="M1560" i="4"/>
  <c r="L1558" i="4"/>
  <c r="M1558" i="4"/>
  <c r="M1551" i="4"/>
  <c r="L1551" i="4"/>
  <c r="L1534" i="4"/>
  <c r="M1534" i="4"/>
  <c r="L1494" i="4"/>
  <c r="M1494" i="4"/>
  <c r="M2266" i="4"/>
  <c r="M2262" i="4"/>
  <c r="M2258" i="4"/>
  <c r="M2254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4" i="4"/>
  <c r="M2170" i="4"/>
  <c r="M2166" i="4"/>
  <c r="M2162" i="4"/>
  <c r="M2158" i="4"/>
  <c r="M2154" i="4"/>
  <c r="M2150" i="4"/>
  <c r="M2146" i="4"/>
  <c r="M2142" i="4"/>
  <c r="M2138" i="4"/>
  <c r="M2134" i="4"/>
  <c r="M2130" i="4"/>
  <c r="M2126" i="4"/>
  <c r="M2122" i="4"/>
  <c r="M2118" i="4"/>
  <c r="M2114" i="4"/>
  <c r="M2110" i="4"/>
  <c r="M2106" i="4"/>
  <c r="M2102" i="4"/>
  <c r="M2098" i="4"/>
  <c r="M2094" i="4"/>
  <c r="M2090" i="4"/>
  <c r="M2086" i="4"/>
  <c r="M2082" i="4"/>
  <c r="M2078" i="4"/>
  <c r="M2074" i="4"/>
  <c r="M2070" i="4"/>
  <c r="M2066" i="4"/>
  <c r="M2062" i="4"/>
  <c r="M2058" i="4"/>
  <c r="M2054" i="4"/>
  <c r="M2050" i="4"/>
  <c r="M2046" i="4"/>
  <c r="M2042" i="4"/>
  <c r="M2038" i="4"/>
  <c r="M2034" i="4"/>
  <c r="M2030" i="4"/>
  <c r="M2026" i="4"/>
  <c r="M2022" i="4"/>
  <c r="M2018" i="4"/>
  <c r="M2014" i="4"/>
  <c r="M2010" i="4"/>
  <c r="M2006" i="4"/>
  <c r="M2002" i="4"/>
  <c r="M1998" i="4"/>
  <c r="M1994" i="4"/>
  <c r="M1990" i="4"/>
  <c r="M1986" i="4"/>
  <c r="M1982" i="4"/>
  <c r="M1978" i="4"/>
  <c r="M1974" i="4"/>
  <c r="M1970" i="4"/>
  <c r="M1966" i="4"/>
  <c r="M1956" i="4"/>
  <c r="M1948" i="4"/>
  <c r="M1940" i="4"/>
  <c r="M1932" i="4"/>
  <c r="M1924" i="4"/>
  <c r="M1916" i="4"/>
  <c r="M1908" i="4"/>
  <c r="M1900" i="4"/>
  <c r="L1890" i="4"/>
  <c r="M1890" i="4"/>
  <c r="L1881" i="4"/>
  <c r="M1881" i="4"/>
  <c r="L1874" i="4"/>
  <c r="M1874" i="4"/>
  <c r="L1865" i="4"/>
  <c r="M1865" i="4"/>
  <c r="L1858" i="4"/>
  <c r="M1858" i="4"/>
  <c r="L1849" i="4"/>
  <c r="M1849" i="4"/>
  <c r="L1842" i="4"/>
  <c r="M1842" i="4"/>
  <c r="M1835" i="4"/>
  <c r="L1835" i="4"/>
  <c r="L1828" i="4"/>
  <c r="M1828" i="4"/>
  <c r="L1826" i="4"/>
  <c r="M1826" i="4"/>
  <c r="M1819" i="4"/>
  <c r="L1819" i="4"/>
  <c r="L1812" i="4"/>
  <c r="M1812" i="4"/>
  <c r="L1810" i="4"/>
  <c r="M1810" i="4"/>
  <c r="M1803" i="4"/>
  <c r="L1803" i="4"/>
  <c r="L1796" i="4"/>
  <c r="M1796" i="4"/>
  <c r="L1794" i="4"/>
  <c r="M1794" i="4"/>
  <c r="M1787" i="4"/>
  <c r="L1787" i="4"/>
  <c r="L1780" i="4"/>
  <c r="M1780" i="4"/>
  <c r="L1778" i="4"/>
  <c r="M1778" i="4"/>
  <c r="M1771" i="4"/>
  <c r="L1771" i="4"/>
  <c r="L1764" i="4"/>
  <c r="M1764" i="4"/>
  <c r="L1762" i="4"/>
  <c r="M1762" i="4"/>
  <c r="M1755" i="4"/>
  <c r="L1755" i="4"/>
  <c r="L1748" i="4"/>
  <c r="M1748" i="4"/>
  <c r="L1746" i="4"/>
  <c r="M1746" i="4"/>
  <c r="M1739" i="4"/>
  <c r="L1739" i="4"/>
  <c r="L1732" i="4"/>
  <c r="M1732" i="4"/>
  <c r="L1730" i="4"/>
  <c r="M1730" i="4"/>
  <c r="M1723" i="4"/>
  <c r="L1723" i="4"/>
  <c r="L1716" i="4"/>
  <c r="M1716" i="4"/>
  <c r="L1714" i="4"/>
  <c r="M1714" i="4"/>
  <c r="M1707" i="4"/>
  <c r="L1707" i="4"/>
  <c r="L1700" i="4"/>
  <c r="M1700" i="4"/>
  <c r="L1698" i="4"/>
  <c r="M1698" i="4"/>
  <c r="M1691" i="4"/>
  <c r="L1691" i="4"/>
  <c r="L1684" i="4"/>
  <c r="M1684" i="4"/>
  <c r="L1682" i="4"/>
  <c r="M1682" i="4"/>
  <c r="M1675" i="4"/>
  <c r="L1675" i="4"/>
  <c r="L1668" i="4"/>
  <c r="M1668" i="4"/>
  <c r="L1666" i="4"/>
  <c r="M1666" i="4"/>
  <c r="M1659" i="4"/>
  <c r="L1659" i="4"/>
  <c r="L1652" i="4"/>
  <c r="M1652" i="4"/>
  <c r="L1650" i="4"/>
  <c r="M1650" i="4"/>
  <c r="M1643" i="4"/>
  <c r="L1643" i="4"/>
  <c r="L1636" i="4"/>
  <c r="M1636" i="4"/>
  <c r="L1634" i="4"/>
  <c r="M1634" i="4"/>
  <c r="M1627" i="4"/>
  <c r="L1627" i="4"/>
  <c r="L1620" i="4"/>
  <c r="M1620" i="4"/>
  <c r="L1618" i="4"/>
  <c r="M1618" i="4"/>
  <c r="M1611" i="4"/>
  <c r="L1611" i="4"/>
  <c r="L1604" i="4"/>
  <c r="M1604" i="4"/>
  <c r="L1602" i="4"/>
  <c r="M1602" i="4"/>
  <c r="M1595" i="4"/>
  <c r="L1595" i="4"/>
  <c r="L1588" i="4"/>
  <c r="M1588" i="4"/>
  <c r="L1586" i="4"/>
  <c r="M1586" i="4"/>
  <c r="M1579" i="4"/>
  <c r="L1579" i="4"/>
  <c r="L1572" i="4"/>
  <c r="M1572" i="4"/>
  <c r="L1570" i="4"/>
  <c r="M1570" i="4"/>
  <c r="M1563" i="4"/>
  <c r="L1563" i="4"/>
  <c r="L1556" i="4"/>
  <c r="M1556" i="4"/>
  <c r="L1554" i="4"/>
  <c r="M1554" i="4"/>
  <c r="L1547" i="4"/>
  <c r="M1547" i="4"/>
  <c r="L1526" i="4"/>
  <c r="M1526" i="4"/>
  <c r="L1502" i="4"/>
  <c r="M1502" i="4"/>
  <c r="L1894" i="4"/>
  <c r="M1894" i="4"/>
  <c r="M1891" i="4"/>
  <c r="L1888" i="4"/>
  <c r="L1885" i="4"/>
  <c r="M1885" i="4"/>
  <c r="L1878" i="4"/>
  <c r="M1878" i="4"/>
  <c r="M1875" i="4"/>
  <c r="L1872" i="4"/>
  <c r="L1869" i="4"/>
  <c r="M1869" i="4"/>
  <c r="L1862" i="4"/>
  <c r="M1862" i="4"/>
  <c r="M1859" i="4"/>
  <c r="L1856" i="4"/>
  <c r="L1853" i="4"/>
  <c r="M1853" i="4"/>
  <c r="L1846" i="4"/>
  <c r="M1846" i="4"/>
  <c r="M1843" i="4"/>
  <c r="L1840" i="4"/>
  <c r="M1840" i="4"/>
  <c r="L1838" i="4"/>
  <c r="M1838" i="4"/>
  <c r="M1831" i="4"/>
  <c r="L1831" i="4"/>
  <c r="L1824" i="4"/>
  <c r="M1824" i="4"/>
  <c r="L1822" i="4"/>
  <c r="M1822" i="4"/>
  <c r="M1815" i="4"/>
  <c r="L1815" i="4"/>
  <c r="L1808" i="4"/>
  <c r="M1808" i="4"/>
  <c r="L1806" i="4"/>
  <c r="M1806" i="4"/>
  <c r="M1799" i="4"/>
  <c r="L1799" i="4"/>
  <c r="L1792" i="4"/>
  <c r="M1792" i="4"/>
  <c r="L1790" i="4"/>
  <c r="M1790" i="4"/>
  <c r="M1783" i="4"/>
  <c r="L1783" i="4"/>
  <c r="L1776" i="4"/>
  <c r="M1776" i="4"/>
  <c r="L1774" i="4"/>
  <c r="M1774" i="4"/>
  <c r="M1767" i="4"/>
  <c r="L1767" i="4"/>
  <c r="L1760" i="4"/>
  <c r="M1760" i="4"/>
  <c r="L1758" i="4"/>
  <c r="M1758" i="4"/>
  <c r="M1751" i="4"/>
  <c r="L1751" i="4"/>
  <c r="L1744" i="4"/>
  <c r="M1744" i="4"/>
  <c r="L1742" i="4"/>
  <c r="M1742" i="4"/>
  <c r="M1735" i="4"/>
  <c r="L1735" i="4"/>
  <c r="L1728" i="4"/>
  <c r="M1728" i="4"/>
  <c r="L1726" i="4"/>
  <c r="M1726" i="4"/>
  <c r="M1719" i="4"/>
  <c r="L1719" i="4"/>
  <c r="L1712" i="4"/>
  <c r="M1712" i="4"/>
  <c r="L1710" i="4"/>
  <c r="M1710" i="4"/>
  <c r="M1703" i="4"/>
  <c r="L1703" i="4"/>
  <c r="L1696" i="4"/>
  <c r="M1696" i="4"/>
  <c r="L1694" i="4"/>
  <c r="M1694" i="4"/>
  <c r="M1687" i="4"/>
  <c r="L1687" i="4"/>
  <c r="L1680" i="4"/>
  <c r="M1680" i="4"/>
  <c r="L1678" i="4"/>
  <c r="M1678" i="4"/>
  <c r="M1671" i="4"/>
  <c r="L1671" i="4"/>
  <c r="L1664" i="4"/>
  <c r="M1664" i="4"/>
  <c r="L1662" i="4"/>
  <c r="M1662" i="4"/>
  <c r="M1655" i="4"/>
  <c r="L1655" i="4"/>
  <c r="L1648" i="4"/>
  <c r="M1648" i="4"/>
  <c r="L1646" i="4"/>
  <c r="M1646" i="4"/>
  <c r="M1639" i="4"/>
  <c r="L1639" i="4"/>
  <c r="L1632" i="4"/>
  <c r="M1632" i="4"/>
  <c r="L1630" i="4"/>
  <c r="M1630" i="4"/>
  <c r="M1623" i="4"/>
  <c r="L1623" i="4"/>
  <c r="L1616" i="4"/>
  <c r="M1616" i="4"/>
  <c r="L1614" i="4"/>
  <c r="M1614" i="4"/>
  <c r="M1607" i="4"/>
  <c r="L1607" i="4"/>
  <c r="L1600" i="4"/>
  <c r="M1600" i="4"/>
  <c r="L1598" i="4"/>
  <c r="M1598" i="4"/>
  <c r="M1591" i="4"/>
  <c r="L1591" i="4"/>
  <c r="L1584" i="4"/>
  <c r="M1584" i="4"/>
  <c r="L1582" i="4"/>
  <c r="M1582" i="4"/>
  <c r="M1575" i="4"/>
  <c r="L1575" i="4"/>
  <c r="L1568" i="4"/>
  <c r="M1568" i="4"/>
  <c r="L1566" i="4"/>
  <c r="M1566" i="4"/>
  <c r="M1559" i="4"/>
  <c r="L1559" i="4"/>
  <c r="L1552" i="4"/>
  <c r="M1552" i="4"/>
  <c r="L1550" i="4"/>
  <c r="M1550" i="4"/>
  <c r="L1518" i="4"/>
  <c r="M1518" i="4"/>
  <c r="L1541" i="4"/>
  <c r="M1540" i="4"/>
  <c r="M1539" i="4"/>
  <c r="L1533" i="4"/>
  <c r="M1532" i="4"/>
  <c r="M1531" i="4"/>
  <c r="L1525" i="4"/>
  <c r="M1524" i="4"/>
  <c r="M1523" i="4"/>
  <c r="L1517" i="4"/>
  <c r="M1516" i="4"/>
  <c r="M1515" i="4"/>
  <c r="L1509" i="4"/>
  <c r="M1508" i="4"/>
  <c r="M1500" i="4"/>
  <c r="M1492" i="4"/>
  <c r="M1484" i="4"/>
  <c r="L1474" i="4"/>
  <c r="M1474" i="4"/>
  <c r="L1465" i="4"/>
  <c r="M1465" i="4"/>
  <c r="L1458" i="4"/>
  <c r="M1458" i="4"/>
  <c r="M1451" i="4"/>
  <c r="L1451" i="4"/>
  <c r="L1444" i="4"/>
  <c r="M1444" i="4"/>
  <c r="L1442" i="4"/>
  <c r="M1442" i="4"/>
  <c r="M1435" i="4"/>
  <c r="L1435" i="4"/>
  <c r="L1428" i="4"/>
  <c r="M1428" i="4"/>
  <c r="L1426" i="4"/>
  <c r="M1426" i="4"/>
  <c r="L1422" i="4"/>
  <c r="M1422" i="4"/>
  <c r="M1415" i="4"/>
  <c r="L1415" i="4"/>
  <c r="L1408" i="4"/>
  <c r="M1408" i="4"/>
  <c r="L1406" i="4"/>
  <c r="M1406" i="4"/>
  <c r="M1399" i="4"/>
  <c r="L1399" i="4"/>
  <c r="M1395" i="4"/>
  <c r="L1395" i="4"/>
  <c r="L1388" i="4"/>
  <c r="M1388" i="4"/>
  <c r="L1386" i="4"/>
  <c r="M1386" i="4"/>
  <c r="M1379" i="4"/>
  <c r="L1379" i="4"/>
  <c r="L1372" i="4"/>
  <c r="M1372" i="4"/>
  <c r="L1370" i="4"/>
  <c r="M1370" i="4"/>
  <c r="M1363" i="4"/>
  <c r="L1363" i="4"/>
  <c r="M1359" i="4"/>
  <c r="L1359" i="4"/>
  <c r="M1355" i="4"/>
  <c r="L1355" i="4"/>
  <c r="M1351" i="4"/>
  <c r="L1351" i="4"/>
  <c r="M1347" i="4"/>
  <c r="L1347" i="4"/>
  <c r="M1343" i="4"/>
  <c r="L1343" i="4"/>
  <c r="M1339" i="4"/>
  <c r="L1339" i="4"/>
  <c r="M1335" i="4"/>
  <c r="L1335" i="4"/>
  <c r="M1331" i="4"/>
  <c r="L1331" i="4"/>
  <c r="M1327" i="4"/>
  <c r="L1327" i="4"/>
  <c r="M1323" i="4"/>
  <c r="L1323" i="4"/>
  <c r="M1319" i="4"/>
  <c r="L1319" i="4"/>
  <c r="M1303" i="4"/>
  <c r="L1303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1753" i="4"/>
  <c r="M1749" i="4"/>
  <c r="M1745" i="4"/>
  <c r="M1741" i="4"/>
  <c r="M1737" i="4"/>
  <c r="M1733" i="4"/>
  <c r="M1729" i="4"/>
  <c r="M1725" i="4"/>
  <c r="M1721" i="4"/>
  <c r="M1717" i="4"/>
  <c r="M1713" i="4"/>
  <c r="M1709" i="4"/>
  <c r="M1705" i="4"/>
  <c r="M1701" i="4"/>
  <c r="M1697" i="4"/>
  <c r="M1693" i="4"/>
  <c r="M1689" i="4"/>
  <c r="M1685" i="4"/>
  <c r="M1681" i="4"/>
  <c r="M1677" i="4"/>
  <c r="M1673" i="4"/>
  <c r="M1669" i="4"/>
  <c r="M1665" i="4"/>
  <c r="M1661" i="4"/>
  <c r="M1657" i="4"/>
  <c r="M1653" i="4"/>
  <c r="M1649" i="4"/>
  <c r="M1645" i="4"/>
  <c r="M1641" i="4"/>
  <c r="M1637" i="4"/>
  <c r="M1633" i="4"/>
  <c r="M1629" i="4"/>
  <c r="M1625" i="4"/>
  <c r="M1621" i="4"/>
  <c r="M1617" i="4"/>
  <c r="M1613" i="4"/>
  <c r="M1609" i="4"/>
  <c r="M1605" i="4"/>
  <c r="M1601" i="4"/>
  <c r="M1597" i="4"/>
  <c r="M1593" i="4"/>
  <c r="M1589" i="4"/>
  <c r="M1585" i="4"/>
  <c r="M1581" i="4"/>
  <c r="M1577" i="4"/>
  <c r="M1573" i="4"/>
  <c r="M1569" i="4"/>
  <c r="M1565" i="4"/>
  <c r="M1561" i="4"/>
  <c r="M1557" i="4"/>
  <c r="M1553" i="4"/>
  <c r="M1549" i="4"/>
  <c r="L1478" i="4"/>
  <c r="M1478" i="4"/>
  <c r="M1475" i="4"/>
  <c r="L1472" i="4"/>
  <c r="L1469" i="4"/>
  <c r="M1469" i="4"/>
  <c r="L1462" i="4"/>
  <c r="M1462" i="4"/>
  <c r="M1459" i="4"/>
  <c r="L1456" i="4"/>
  <c r="M1456" i="4"/>
  <c r="L1454" i="4"/>
  <c r="M1454" i="4"/>
  <c r="M1447" i="4"/>
  <c r="L1447" i="4"/>
  <c r="L1440" i="4"/>
  <c r="M1440" i="4"/>
  <c r="L1438" i="4"/>
  <c r="M1438" i="4"/>
  <c r="M1431" i="4"/>
  <c r="L1431" i="4"/>
  <c r="L1420" i="4"/>
  <c r="M1420" i="4"/>
  <c r="L1418" i="4"/>
  <c r="M1418" i="4"/>
  <c r="M1411" i="4"/>
  <c r="L1411" i="4"/>
  <c r="L1404" i="4"/>
  <c r="M1404" i="4"/>
  <c r="L1402" i="4"/>
  <c r="M1402" i="4"/>
  <c r="M1391" i="4"/>
  <c r="L1391" i="4"/>
  <c r="L1384" i="4"/>
  <c r="M1384" i="4"/>
  <c r="L1382" i="4"/>
  <c r="M1382" i="4"/>
  <c r="M1375" i="4"/>
  <c r="L1375" i="4"/>
  <c r="L1368" i="4"/>
  <c r="M1368" i="4"/>
  <c r="L1366" i="4"/>
  <c r="M1366" i="4"/>
  <c r="L1308" i="4"/>
  <c r="M1308" i="4"/>
  <c r="L1287" i="4"/>
  <c r="M1287" i="4"/>
  <c r="L1545" i="4"/>
  <c r="M1543" i="4"/>
  <c r="L1537" i="4"/>
  <c r="M1535" i="4"/>
  <c r="L1529" i="4"/>
  <c r="M1527" i="4"/>
  <c r="L1521" i="4"/>
  <c r="M1519" i="4"/>
  <c r="L1513" i="4"/>
  <c r="M1511" i="4"/>
  <c r="L1505" i="4"/>
  <c r="M1503" i="4"/>
  <c r="L1497" i="4"/>
  <c r="M1495" i="4"/>
  <c r="L1489" i="4"/>
  <c r="M1487" i="4"/>
  <c r="L1481" i="4"/>
  <c r="M1479" i="4"/>
  <c r="L1476" i="4"/>
  <c r="L1473" i="4"/>
  <c r="M1473" i="4"/>
  <c r="L1466" i="4"/>
  <c r="M1466" i="4"/>
  <c r="M1463" i="4"/>
  <c r="L1460" i="4"/>
  <c r="L1452" i="4"/>
  <c r="M1452" i="4"/>
  <c r="L1450" i="4"/>
  <c r="M1450" i="4"/>
  <c r="M1443" i="4"/>
  <c r="L1443" i="4"/>
  <c r="L1436" i="4"/>
  <c r="M1436" i="4"/>
  <c r="L1434" i="4"/>
  <c r="M1434" i="4"/>
  <c r="M1427" i="4"/>
  <c r="L1427" i="4"/>
  <c r="M1423" i="4"/>
  <c r="L1423" i="4"/>
  <c r="L1416" i="4"/>
  <c r="M1416" i="4"/>
  <c r="L1414" i="4"/>
  <c r="M1414" i="4"/>
  <c r="M1407" i="4"/>
  <c r="L1407" i="4"/>
  <c r="L1400" i="4"/>
  <c r="M1400" i="4"/>
  <c r="L1398" i="4"/>
  <c r="M1398" i="4"/>
  <c r="L1394" i="4"/>
  <c r="M1394" i="4"/>
  <c r="M1387" i="4"/>
  <c r="L1387" i="4"/>
  <c r="L1380" i="4"/>
  <c r="M1380" i="4"/>
  <c r="L1378" i="4"/>
  <c r="M1378" i="4"/>
  <c r="M1371" i="4"/>
  <c r="L1371" i="4"/>
  <c r="L1364" i="4"/>
  <c r="M1364" i="4"/>
  <c r="L1362" i="4"/>
  <c r="M1362" i="4"/>
  <c r="L1358" i="4"/>
  <c r="M1358" i="4"/>
  <c r="L1354" i="4"/>
  <c r="M1354" i="4"/>
  <c r="L1350" i="4"/>
  <c r="M1350" i="4"/>
  <c r="L1346" i="4"/>
  <c r="M1346" i="4"/>
  <c r="L1342" i="4"/>
  <c r="M1342" i="4"/>
  <c r="L1338" i="4"/>
  <c r="M1338" i="4"/>
  <c r="L1334" i="4"/>
  <c r="M1334" i="4"/>
  <c r="L1330" i="4"/>
  <c r="M1330" i="4"/>
  <c r="L1326" i="4"/>
  <c r="M1326" i="4"/>
  <c r="L1322" i="4"/>
  <c r="M1322" i="4"/>
  <c r="L1318" i="4"/>
  <c r="M1318" i="4"/>
  <c r="L1304" i="4"/>
  <c r="M1304" i="4"/>
  <c r="L1295" i="4"/>
  <c r="M1295" i="4"/>
  <c r="L1283" i="4"/>
  <c r="M1283" i="4"/>
  <c r="L1546" i="4"/>
  <c r="M1546" i="4"/>
  <c r="L1538" i="4"/>
  <c r="M1538" i="4"/>
  <c r="L1530" i="4"/>
  <c r="M1530" i="4"/>
  <c r="L1522" i="4"/>
  <c r="M1522" i="4"/>
  <c r="L1514" i="4"/>
  <c r="M1514" i="4"/>
  <c r="L1506" i="4"/>
  <c r="M1506" i="4"/>
  <c r="L1498" i="4"/>
  <c r="M1498" i="4"/>
  <c r="L1490" i="4"/>
  <c r="M1490" i="4"/>
  <c r="L1482" i="4"/>
  <c r="M1482" i="4"/>
  <c r="L1477" i="4"/>
  <c r="M1477" i="4"/>
  <c r="L1470" i="4"/>
  <c r="M1470" i="4"/>
  <c r="L1461" i="4"/>
  <c r="M1461" i="4"/>
  <c r="M1455" i="4"/>
  <c r="L1455" i="4"/>
  <c r="L1448" i="4"/>
  <c r="M1448" i="4"/>
  <c r="L1446" i="4"/>
  <c r="M1446" i="4"/>
  <c r="M1439" i="4"/>
  <c r="L1439" i="4"/>
  <c r="L1432" i="4"/>
  <c r="M1432" i="4"/>
  <c r="L1430" i="4"/>
  <c r="M1430" i="4"/>
  <c r="M1419" i="4"/>
  <c r="L1419" i="4"/>
  <c r="L1412" i="4"/>
  <c r="M1412" i="4"/>
  <c r="L1410" i="4"/>
  <c r="M1410" i="4"/>
  <c r="M1403" i="4"/>
  <c r="L1403" i="4"/>
  <c r="L1392" i="4"/>
  <c r="M1392" i="4"/>
  <c r="L1390" i="4"/>
  <c r="M1390" i="4"/>
  <c r="M1383" i="4"/>
  <c r="L1383" i="4"/>
  <c r="L1376" i="4"/>
  <c r="M1376" i="4"/>
  <c r="L1374" i="4"/>
  <c r="M1374" i="4"/>
  <c r="M1367" i="4"/>
  <c r="L1367" i="4"/>
  <c r="M1307" i="4"/>
  <c r="L1307" i="4"/>
  <c r="M1309" i="4"/>
  <c r="M1306" i="4"/>
  <c r="L1291" i="4"/>
  <c r="M1291" i="4"/>
  <c r="L1278" i="4"/>
  <c r="M1278" i="4"/>
  <c r="L1271" i="4"/>
  <c r="M1271" i="4"/>
  <c r="M1265" i="4"/>
  <c r="L1265" i="4"/>
  <c r="L1254" i="4"/>
  <c r="M1254" i="4"/>
  <c r="M1249" i="4"/>
  <c r="L1249" i="4"/>
  <c r="L1238" i="4"/>
  <c r="M1238" i="4"/>
  <c r="M1233" i="4"/>
  <c r="L1233" i="4"/>
  <c r="L1222" i="4"/>
  <c r="M1222" i="4"/>
  <c r="M1217" i="4"/>
  <c r="L1217" i="4"/>
  <c r="L1206" i="4"/>
  <c r="M1206" i="4"/>
  <c r="M1201" i="4"/>
  <c r="L1201" i="4"/>
  <c r="M1457" i="4"/>
  <c r="M1453" i="4"/>
  <c r="M1449" i="4"/>
  <c r="M1445" i="4"/>
  <c r="M1441" i="4"/>
  <c r="M1437" i="4"/>
  <c r="M1433" i="4"/>
  <c r="M1429" i="4"/>
  <c r="M1425" i="4"/>
  <c r="M1421" i="4"/>
  <c r="M1417" i="4"/>
  <c r="M1413" i="4"/>
  <c r="M1409" i="4"/>
  <c r="M1405" i="4"/>
  <c r="M1401" i="4"/>
  <c r="M1397" i="4"/>
  <c r="M1393" i="4"/>
  <c r="M1389" i="4"/>
  <c r="M1385" i="4"/>
  <c r="M1381" i="4"/>
  <c r="M1377" i="4"/>
  <c r="M1373" i="4"/>
  <c r="M1369" i="4"/>
  <c r="M1365" i="4"/>
  <c r="M1361" i="4"/>
  <c r="M1357" i="4"/>
  <c r="M1353" i="4"/>
  <c r="M1349" i="4"/>
  <c r="M1345" i="4"/>
  <c r="M1341" i="4"/>
  <c r="M1337" i="4"/>
  <c r="M1333" i="4"/>
  <c r="M1329" i="4"/>
  <c r="M1325" i="4"/>
  <c r="M1321" i="4"/>
  <c r="M1317" i="4"/>
  <c r="M1305" i="4"/>
  <c r="L1294" i="4"/>
  <c r="M1293" i="4"/>
  <c r="M1292" i="4"/>
  <c r="L1286" i="4"/>
  <c r="M1285" i="4"/>
  <c r="M1284" i="4"/>
  <c r="L1275" i="4"/>
  <c r="M1275" i="4"/>
  <c r="M1272" i="4"/>
  <c r="L1269" i="4"/>
  <c r="L1263" i="4"/>
  <c r="M1263" i="4"/>
  <c r="M1261" i="4"/>
  <c r="L1261" i="4"/>
  <c r="M1245" i="4"/>
  <c r="L1245" i="4"/>
  <c r="M1229" i="4"/>
  <c r="L1229" i="4"/>
  <c r="M1213" i="4"/>
  <c r="L1213" i="4"/>
  <c r="M1197" i="4"/>
  <c r="L1197" i="4"/>
  <c r="M1316" i="4"/>
  <c r="L1315" i="4"/>
  <c r="L1279" i="4"/>
  <c r="M1279" i="4"/>
  <c r="M1276" i="4"/>
  <c r="L1273" i="4"/>
  <c r="L1270" i="4"/>
  <c r="M1270" i="4"/>
  <c r="L1266" i="4"/>
  <c r="M1266" i="4"/>
  <c r="L1258" i="4"/>
  <c r="M1258" i="4"/>
  <c r="M1253" i="4"/>
  <c r="L1253" i="4"/>
  <c r="L1250" i="4"/>
  <c r="M1250" i="4"/>
  <c r="M1237" i="4"/>
  <c r="L1237" i="4"/>
  <c r="L1234" i="4"/>
  <c r="M1234" i="4"/>
  <c r="M1221" i="4"/>
  <c r="L1221" i="4"/>
  <c r="L1218" i="4"/>
  <c r="M1218" i="4"/>
  <c r="M1205" i="4"/>
  <c r="L1205" i="4"/>
  <c r="L1202" i="4"/>
  <c r="M1202" i="4"/>
  <c r="L1274" i="4"/>
  <c r="M1274" i="4"/>
  <c r="L1262" i="4"/>
  <c r="M1262" i="4"/>
  <c r="L1260" i="4"/>
  <c r="M1260" i="4"/>
  <c r="L1246" i="4"/>
  <c r="M1246" i="4"/>
  <c r="L1230" i="4"/>
  <c r="M1230" i="4"/>
  <c r="L1214" i="4"/>
  <c r="M1214" i="4"/>
  <c r="L1198" i="4"/>
  <c r="M1198" i="4"/>
  <c r="M1267" i="4"/>
  <c r="M1264" i="4"/>
  <c r="M1251" i="4"/>
  <c r="M1248" i="4"/>
  <c r="M1235" i="4"/>
  <c r="M1232" i="4"/>
  <c r="M1219" i="4"/>
  <c r="M1216" i="4"/>
  <c r="M1203" i="4"/>
  <c r="M1200" i="4"/>
  <c r="M1186" i="4"/>
  <c r="L1185" i="4"/>
  <c r="M1178" i="4"/>
  <c r="L1177" i="4"/>
  <c r="L1045" i="4"/>
  <c r="M1045" i="4"/>
  <c r="M1039" i="4"/>
  <c r="L1039" i="4"/>
  <c r="L1029" i="4"/>
  <c r="M1029" i="4"/>
  <c r="M1023" i="4"/>
  <c r="L1023" i="4"/>
  <c r="L1013" i="4"/>
  <c r="M1013" i="4"/>
  <c r="M1007" i="4"/>
  <c r="L1007" i="4"/>
  <c r="L997" i="4"/>
  <c r="M997" i="4"/>
  <c r="M991" i="4"/>
  <c r="L991" i="4"/>
  <c r="L981" i="4"/>
  <c r="M981" i="4"/>
  <c r="M975" i="4"/>
  <c r="L975" i="4"/>
  <c r="L965" i="4"/>
  <c r="M965" i="4"/>
  <c r="M959" i="4"/>
  <c r="L959" i="4"/>
  <c r="L949" i="4"/>
  <c r="M949" i="4"/>
  <c r="M943" i="4"/>
  <c r="L943" i="4"/>
  <c r="L933" i="4"/>
  <c r="M933" i="4"/>
  <c r="M927" i="4"/>
  <c r="L927" i="4"/>
  <c r="L917" i="4"/>
  <c r="M917" i="4"/>
  <c r="M911" i="4"/>
  <c r="L911" i="4"/>
  <c r="L901" i="4"/>
  <c r="M901" i="4"/>
  <c r="M895" i="4"/>
  <c r="L895" i="4"/>
  <c r="L885" i="4"/>
  <c r="M885" i="4"/>
  <c r="M879" i="4"/>
  <c r="L879" i="4"/>
  <c r="L867" i="4"/>
  <c r="M867" i="4"/>
  <c r="L851" i="4"/>
  <c r="M851" i="4"/>
  <c r="M1247" i="4"/>
  <c r="M1244" i="4"/>
  <c r="M1231" i="4"/>
  <c r="M1228" i="4"/>
  <c r="M1215" i="4"/>
  <c r="M1212" i="4"/>
  <c r="M1199" i="4"/>
  <c r="M1196" i="4"/>
  <c r="M1188" i="4"/>
  <c r="L1187" i="4"/>
  <c r="M1180" i="4"/>
  <c r="L1179" i="4"/>
  <c r="L1173" i="4"/>
  <c r="M1173" i="4"/>
  <c r="L1169" i="4"/>
  <c r="M1169" i="4"/>
  <c r="L1165" i="4"/>
  <c r="M1165" i="4"/>
  <c r="L1161" i="4"/>
  <c r="M1161" i="4"/>
  <c r="L1157" i="4"/>
  <c r="M1157" i="4"/>
  <c r="L1153" i="4"/>
  <c r="M1153" i="4"/>
  <c r="L1149" i="4"/>
  <c r="M1149" i="4"/>
  <c r="L1145" i="4"/>
  <c r="M1145" i="4"/>
  <c r="L1141" i="4"/>
  <c r="M1141" i="4"/>
  <c r="L1137" i="4"/>
  <c r="M1137" i="4"/>
  <c r="L1133" i="4"/>
  <c r="M1133" i="4"/>
  <c r="L1129" i="4"/>
  <c r="M1129" i="4"/>
  <c r="L1125" i="4"/>
  <c r="M1125" i="4"/>
  <c r="L1121" i="4"/>
  <c r="M1121" i="4"/>
  <c r="L1117" i="4"/>
  <c r="M1117" i="4"/>
  <c r="L1113" i="4"/>
  <c r="M1113" i="4"/>
  <c r="L1109" i="4"/>
  <c r="M1109" i="4"/>
  <c r="L1105" i="4"/>
  <c r="M1105" i="4"/>
  <c r="L1101" i="4"/>
  <c r="M1101" i="4"/>
  <c r="L1097" i="4"/>
  <c r="M1097" i="4"/>
  <c r="L1093" i="4"/>
  <c r="M1093" i="4"/>
  <c r="L1089" i="4"/>
  <c r="M1089" i="4"/>
  <c r="L1085" i="4"/>
  <c r="M1085" i="4"/>
  <c r="L1081" i="4"/>
  <c r="M1081" i="4"/>
  <c r="L1077" i="4"/>
  <c r="M1077" i="4"/>
  <c r="L1073" i="4"/>
  <c r="M1073" i="4"/>
  <c r="L1069" i="4"/>
  <c r="M1069" i="4"/>
  <c r="L1065" i="4"/>
  <c r="M1065" i="4"/>
  <c r="L1061" i="4"/>
  <c r="M1061" i="4"/>
  <c r="L1057" i="4"/>
  <c r="M1057" i="4"/>
  <c r="L1053" i="4"/>
  <c r="M1053" i="4"/>
  <c r="L1049" i="4"/>
  <c r="M1049" i="4"/>
  <c r="M1043" i="4"/>
  <c r="L1043" i="4"/>
  <c r="L1033" i="4"/>
  <c r="M1033" i="4"/>
  <c r="M1027" i="4"/>
  <c r="L1027" i="4"/>
  <c r="L1017" i="4"/>
  <c r="M1017" i="4"/>
  <c r="M1011" i="4"/>
  <c r="L1011" i="4"/>
  <c r="L1001" i="4"/>
  <c r="M1001" i="4"/>
  <c r="M995" i="4"/>
  <c r="L995" i="4"/>
  <c r="L985" i="4"/>
  <c r="M985" i="4"/>
  <c r="M979" i="4"/>
  <c r="L979" i="4"/>
  <c r="L969" i="4"/>
  <c r="M969" i="4"/>
  <c r="M963" i="4"/>
  <c r="L963" i="4"/>
  <c r="L953" i="4"/>
  <c r="M953" i="4"/>
  <c r="M947" i="4"/>
  <c r="L947" i="4"/>
  <c r="L937" i="4"/>
  <c r="M937" i="4"/>
  <c r="M931" i="4"/>
  <c r="L931" i="4"/>
  <c r="L921" i="4"/>
  <c r="M921" i="4"/>
  <c r="M915" i="4"/>
  <c r="L915" i="4"/>
  <c r="L905" i="4"/>
  <c r="M905" i="4"/>
  <c r="M899" i="4"/>
  <c r="L899" i="4"/>
  <c r="L889" i="4"/>
  <c r="M889" i="4"/>
  <c r="M883" i="4"/>
  <c r="L883" i="4"/>
  <c r="L873" i="4"/>
  <c r="M873" i="4"/>
  <c r="M858" i="4"/>
  <c r="L858" i="4"/>
  <c r="L827" i="4"/>
  <c r="M827" i="4"/>
  <c r="L1257" i="4"/>
  <c r="M1242" i="4"/>
  <c r="L1241" i="4"/>
  <c r="M1226" i="4"/>
  <c r="L1225" i="4"/>
  <c r="M1210" i="4"/>
  <c r="L1209" i="4"/>
  <c r="M1194" i="4"/>
  <c r="L1193" i="4"/>
  <c r="M1190" i="4"/>
  <c r="L1189" i="4"/>
  <c r="M1182" i="4"/>
  <c r="L1181" i="4"/>
  <c r="L1175" i="4"/>
  <c r="L1171" i="4"/>
  <c r="L1167" i="4"/>
  <c r="L1163" i="4"/>
  <c r="L1159" i="4"/>
  <c r="L1155" i="4"/>
  <c r="L1151" i="4"/>
  <c r="L1147" i="4"/>
  <c r="L1143" i="4"/>
  <c r="L1139" i="4"/>
  <c r="L1135" i="4"/>
  <c r="L1131" i="4"/>
  <c r="L1127" i="4"/>
  <c r="L1123" i="4"/>
  <c r="L1119" i="4"/>
  <c r="L1115" i="4"/>
  <c r="L1111" i="4"/>
  <c r="L1107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M1047" i="4"/>
  <c r="L1047" i="4"/>
  <c r="L1037" i="4"/>
  <c r="M1037" i="4"/>
  <c r="M1031" i="4"/>
  <c r="L1031" i="4"/>
  <c r="L1021" i="4"/>
  <c r="M1021" i="4"/>
  <c r="M1015" i="4"/>
  <c r="L1015" i="4"/>
  <c r="L1005" i="4"/>
  <c r="M1005" i="4"/>
  <c r="M999" i="4"/>
  <c r="L999" i="4"/>
  <c r="L989" i="4"/>
  <c r="M989" i="4"/>
  <c r="M983" i="4"/>
  <c r="L983" i="4"/>
  <c r="L973" i="4"/>
  <c r="M973" i="4"/>
  <c r="M967" i="4"/>
  <c r="L967" i="4"/>
  <c r="L957" i="4"/>
  <c r="M957" i="4"/>
  <c r="M951" i="4"/>
  <c r="L951" i="4"/>
  <c r="L941" i="4"/>
  <c r="M941" i="4"/>
  <c r="M935" i="4"/>
  <c r="L935" i="4"/>
  <c r="L925" i="4"/>
  <c r="M925" i="4"/>
  <c r="M919" i="4"/>
  <c r="L919" i="4"/>
  <c r="L909" i="4"/>
  <c r="M909" i="4"/>
  <c r="M903" i="4"/>
  <c r="L903" i="4"/>
  <c r="L893" i="4"/>
  <c r="M893" i="4"/>
  <c r="M887" i="4"/>
  <c r="L887" i="4"/>
  <c r="L877" i="4"/>
  <c r="M877" i="4"/>
  <c r="M866" i="4"/>
  <c r="L866" i="4"/>
  <c r="L835" i="4"/>
  <c r="M835" i="4"/>
  <c r="L1176" i="4"/>
  <c r="M1176" i="4"/>
  <c r="L1172" i="4"/>
  <c r="M1172" i="4"/>
  <c r="L1168" i="4"/>
  <c r="M1168" i="4"/>
  <c r="L1164" i="4"/>
  <c r="M1164" i="4"/>
  <c r="L1160" i="4"/>
  <c r="M1160" i="4"/>
  <c r="L1156" i="4"/>
  <c r="M1156" i="4"/>
  <c r="L1152" i="4"/>
  <c r="M1152" i="4"/>
  <c r="L1148" i="4"/>
  <c r="M1148" i="4"/>
  <c r="L1144" i="4"/>
  <c r="M1144" i="4"/>
  <c r="L1140" i="4"/>
  <c r="M1140" i="4"/>
  <c r="L1136" i="4"/>
  <c r="M1136" i="4"/>
  <c r="L1132" i="4"/>
  <c r="M1132" i="4"/>
  <c r="L1128" i="4"/>
  <c r="M1128" i="4"/>
  <c r="L1124" i="4"/>
  <c r="M1124" i="4"/>
  <c r="L1120" i="4"/>
  <c r="M1120" i="4"/>
  <c r="L1116" i="4"/>
  <c r="M1116" i="4"/>
  <c r="L1112" i="4"/>
  <c r="M1112" i="4"/>
  <c r="L1108" i="4"/>
  <c r="M1108" i="4"/>
  <c r="L1104" i="4"/>
  <c r="M1104" i="4"/>
  <c r="L1100" i="4"/>
  <c r="M1100" i="4"/>
  <c r="L1096" i="4"/>
  <c r="M1096" i="4"/>
  <c r="L1092" i="4"/>
  <c r="M1092" i="4"/>
  <c r="L1088" i="4"/>
  <c r="M1088" i="4"/>
  <c r="L1084" i="4"/>
  <c r="M1084" i="4"/>
  <c r="L1080" i="4"/>
  <c r="M1080" i="4"/>
  <c r="L1076" i="4"/>
  <c r="M1076" i="4"/>
  <c r="L1072" i="4"/>
  <c r="M1072" i="4"/>
  <c r="L1068" i="4"/>
  <c r="M1068" i="4"/>
  <c r="L1064" i="4"/>
  <c r="M1064" i="4"/>
  <c r="L1060" i="4"/>
  <c r="M1060" i="4"/>
  <c r="L1056" i="4"/>
  <c r="M1056" i="4"/>
  <c r="L1052" i="4"/>
  <c r="M1052" i="4"/>
  <c r="L1041" i="4"/>
  <c r="M1041" i="4"/>
  <c r="M1035" i="4"/>
  <c r="L1035" i="4"/>
  <c r="L1025" i="4"/>
  <c r="M1025" i="4"/>
  <c r="M1019" i="4"/>
  <c r="L1019" i="4"/>
  <c r="L1009" i="4"/>
  <c r="M1009" i="4"/>
  <c r="M1003" i="4"/>
  <c r="L1003" i="4"/>
  <c r="L993" i="4"/>
  <c r="M993" i="4"/>
  <c r="M987" i="4"/>
  <c r="L987" i="4"/>
  <c r="L977" i="4"/>
  <c r="M977" i="4"/>
  <c r="M971" i="4"/>
  <c r="L971" i="4"/>
  <c r="L961" i="4"/>
  <c r="M961" i="4"/>
  <c r="M955" i="4"/>
  <c r="L955" i="4"/>
  <c r="L945" i="4"/>
  <c r="M945" i="4"/>
  <c r="M939" i="4"/>
  <c r="L939" i="4"/>
  <c r="L929" i="4"/>
  <c r="M929" i="4"/>
  <c r="M923" i="4"/>
  <c r="L923" i="4"/>
  <c r="L913" i="4"/>
  <c r="M913" i="4"/>
  <c r="M907" i="4"/>
  <c r="L907" i="4"/>
  <c r="L897" i="4"/>
  <c r="M897" i="4"/>
  <c r="M891" i="4"/>
  <c r="L891" i="4"/>
  <c r="L881" i="4"/>
  <c r="M881" i="4"/>
  <c r="M875" i="4"/>
  <c r="L875" i="4"/>
  <c r="L859" i="4"/>
  <c r="M859" i="4"/>
  <c r="L843" i="4"/>
  <c r="M843" i="4"/>
  <c r="L847" i="4"/>
  <c r="M847" i="4"/>
  <c r="L831" i="4"/>
  <c r="M831" i="4"/>
  <c r="L819" i="4"/>
  <c r="M819" i="4"/>
  <c r="L816" i="4"/>
  <c r="M816" i="4"/>
  <c r="L811" i="4"/>
  <c r="M811" i="4"/>
  <c r="L808" i="4"/>
  <c r="M808" i="4"/>
  <c r="L803" i="4"/>
  <c r="M803" i="4"/>
  <c r="L800" i="4"/>
  <c r="M800" i="4"/>
  <c r="L795" i="4"/>
  <c r="M795" i="4"/>
  <c r="L792" i="4"/>
  <c r="M792" i="4"/>
  <c r="L787" i="4"/>
  <c r="M787" i="4"/>
  <c r="L784" i="4"/>
  <c r="M784" i="4"/>
  <c r="L779" i="4"/>
  <c r="M779" i="4"/>
  <c r="L776" i="4"/>
  <c r="M776" i="4"/>
  <c r="L771" i="4"/>
  <c r="M771" i="4"/>
  <c r="L768" i="4"/>
  <c r="M768" i="4"/>
  <c r="L763" i="4"/>
  <c r="M763" i="4"/>
  <c r="L760" i="4"/>
  <c r="M760" i="4"/>
  <c r="L755" i="4"/>
  <c r="M755" i="4"/>
  <c r="L752" i="4"/>
  <c r="M752" i="4"/>
  <c r="L747" i="4"/>
  <c r="M747" i="4"/>
  <c r="L744" i="4"/>
  <c r="M744" i="4"/>
  <c r="L739" i="4"/>
  <c r="M739" i="4"/>
  <c r="L736" i="4"/>
  <c r="M736" i="4"/>
  <c r="L731" i="4"/>
  <c r="M731" i="4"/>
  <c r="L728" i="4"/>
  <c r="M728" i="4"/>
  <c r="L723" i="4"/>
  <c r="M723" i="4"/>
  <c r="L720" i="4"/>
  <c r="M720" i="4"/>
  <c r="L715" i="4"/>
  <c r="M715" i="4"/>
  <c r="L712" i="4"/>
  <c r="M712" i="4"/>
  <c r="L707" i="4"/>
  <c r="M707" i="4"/>
  <c r="L704" i="4"/>
  <c r="M704" i="4"/>
  <c r="L699" i="4"/>
  <c r="M699" i="4"/>
  <c r="L696" i="4"/>
  <c r="M696" i="4"/>
  <c r="L691" i="4"/>
  <c r="M691" i="4"/>
  <c r="L688" i="4"/>
  <c r="M688" i="4"/>
  <c r="L683" i="4"/>
  <c r="M683" i="4"/>
  <c r="L680" i="4"/>
  <c r="M680" i="4"/>
  <c r="M678" i="4"/>
  <c r="L678" i="4"/>
  <c r="L675" i="4"/>
  <c r="M675" i="4"/>
  <c r="M662" i="4"/>
  <c r="L662" i="4"/>
  <c r="M646" i="4"/>
  <c r="L646" i="4"/>
  <c r="L465" i="4"/>
  <c r="M465" i="4"/>
  <c r="L463" i="4"/>
  <c r="M463" i="4"/>
  <c r="L444" i="4"/>
  <c r="M444" i="4"/>
  <c r="L428" i="4"/>
  <c r="M428" i="4"/>
  <c r="M863" i="4"/>
  <c r="L862" i="4"/>
  <c r="M848" i="4"/>
  <c r="L838" i="4"/>
  <c r="M832" i="4"/>
  <c r="L663" i="4"/>
  <c r="M663" i="4"/>
  <c r="L647" i="4"/>
  <c r="M647" i="4"/>
  <c r="M1048" i="4"/>
  <c r="M1044" i="4"/>
  <c r="M1040" i="4"/>
  <c r="M1036" i="4"/>
  <c r="M1032" i="4"/>
  <c r="M1028" i="4"/>
  <c r="M1024" i="4"/>
  <c r="M1020" i="4"/>
  <c r="M1016" i="4"/>
  <c r="M1012" i="4"/>
  <c r="M1008" i="4"/>
  <c r="M1004" i="4"/>
  <c r="M100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0" i="4"/>
  <c r="M857" i="4"/>
  <c r="L839" i="4"/>
  <c r="M839" i="4"/>
  <c r="L823" i="4"/>
  <c r="M823" i="4"/>
  <c r="L820" i="4"/>
  <c r="M820" i="4"/>
  <c r="L815" i="4"/>
  <c r="M815" i="4"/>
  <c r="L812" i="4"/>
  <c r="M812" i="4"/>
  <c r="L807" i="4"/>
  <c r="M807" i="4"/>
  <c r="L804" i="4"/>
  <c r="M804" i="4"/>
  <c r="L799" i="4"/>
  <c r="M799" i="4"/>
  <c r="L796" i="4"/>
  <c r="M796" i="4"/>
  <c r="L791" i="4"/>
  <c r="M791" i="4"/>
  <c r="L788" i="4"/>
  <c r="M788" i="4"/>
  <c r="L783" i="4"/>
  <c r="M783" i="4"/>
  <c r="L780" i="4"/>
  <c r="M780" i="4"/>
  <c r="L775" i="4"/>
  <c r="M775" i="4"/>
  <c r="L772" i="4"/>
  <c r="M772" i="4"/>
  <c r="L767" i="4"/>
  <c r="M767" i="4"/>
  <c r="L764" i="4"/>
  <c r="M764" i="4"/>
  <c r="L759" i="4"/>
  <c r="M759" i="4"/>
  <c r="L756" i="4"/>
  <c r="M756" i="4"/>
  <c r="L751" i="4"/>
  <c r="M751" i="4"/>
  <c r="L748" i="4"/>
  <c r="M748" i="4"/>
  <c r="L743" i="4"/>
  <c r="M743" i="4"/>
  <c r="L740" i="4"/>
  <c r="M740" i="4"/>
  <c r="L735" i="4"/>
  <c r="M735" i="4"/>
  <c r="L732" i="4"/>
  <c r="M732" i="4"/>
  <c r="L727" i="4"/>
  <c r="M727" i="4"/>
  <c r="L724" i="4"/>
  <c r="M724" i="4"/>
  <c r="L719" i="4"/>
  <c r="M719" i="4"/>
  <c r="L716" i="4"/>
  <c r="M716" i="4"/>
  <c r="L711" i="4"/>
  <c r="M711" i="4"/>
  <c r="L708" i="4"/>
  <c r="M708" i="4"/>
  <c r="L703" i="4"/>
  <c r="M703" i="4"/>
  <c r="L700" i="4"/>
  <c r="M700" i="4"/>
  <c r="L695" i="4"/>
  <c r="M695" i="4"/>
  <c r="L692" i="4"/>
  <c r="M692" i="4"/>
  <c r="L687" i="4"/>
  <c r="M687" i="4"/>
  <c r="L684" i="4"/>
  <c r="M684" i="4"/>
  <c r="L679" i="4"/>
  <c r="M679" i="4"/>
  <c r="L677" i="4"/>
  <c r="M677" i="4"/>
  <c r="M654" i="4"/>
  <c r="L654" i="4"/>
  <c r="M871" i="4"/>
  <c r="L870" i="4"/>
  <c r="M855" i="4"/>
  <c r="L854" i="4"/>
  <c r="L846" i="4"/>
  <c r="M840" i="4"/>
  <c r="L830" i="4"/>
  <c r="M824" i="4"/>
  <c r="M674" i="4"/>
  <c r="L674" i="4"/>
  <c r="L655" i="4"/>
  <c r="M655" i="4"/>
  <c r="L275" i="4"/>
  <c r="M275" i="4"/>
  <c r="L273" i="4"/>
  <c r="M273" i="4"/>
  <c r="M122" i="4"/>
  <c r="L122" i="4"/>
  <c r="L116" i="4"/>
  <c r="M116" i="4"/>
  <c r="L114" i="4"/>
  <c r="M114" i="4"/>
  <c r="L97" i="4"/>
  <c r="M97" i="4"/>
  <c r="L88" i="4"/>
  <c r="M88" i="4"/>
  <c r="M71" i="4"/>
  <c r="L71" i="4"/>
  <c r="L52" i="4"/>
  <c r="M52" i="4"/>
  <c r="L38" i="4"/>
  <c r="M38" i="4"/>
  <c r="L24" i="4"/>
  <c r="M24" i="4"/>
  <c r="L6" i="4"/>
  <c r="M6" i="4"/>
  <c r="L642" i="4"/>
  <c r="M642" i="4"/>
  <c r="L638" i="4"/>
  <c r="M638" i="4"/>
  <c r="L634" i="4"/>
  <c r="M634" i="4"/>
  <c r="L630" i="4"/>
  <c r="M630" i="4"/>
  <c r="L626" i="4"/>
  <c r="M626" i="4"/>
  <c r="L622" i="4"/>
  <c r="M622" i="4"/>
  <c r="L618" i="4"/>
  <c r="M618" i="4"/>
  <c r="L614" i="4"/>
  <c r="M614" i="4"/>
  <c r="L610" i="4"/>
  <c r="M610" i="4"/>
  <c r="L606" i="4"/>
  <c r="M606" i="4"/>
  <c r="L602" i="4"/>
  <c r="M602" i="4"/>
  <c r="L598" i="4"/>
  <c r="M598" i="4"/>
  <c r="L594" i="4"/>
  <c r="M594" i="4"/>
  <c r="L590" i="4"/>
  <c r="M590" i="4"/>
  <c r="L586" i="4"/>
  <c r="M586" i="4"/>
  <c r="L582" i="4"/>
  <c r="M582" i="4"/>
  <c r="L578" i="4"/>
  <c r="M578" i="4"/>
  <c r="L574" i="4"/>
  <c r="M574" i="4"/>
  <c r="L570" i="4"/>
  <c r="M570" i="4"/>
  <c r="L566" i="4"/>
  <c r="M566" i="4"/>
  <c r="L562" i="4"/>
  <c r="M562" i="4"/>
  <c r="L558" i="4"/>
  <c r="M558" i="4"/>
  <c r="L554" i="4"/>
  <c r="M554" i="4"/>
  <c r="L550" i="4"/>
  <c r="M550" i="4"/>
  <c r="L546" i="4"/>
  <c r="M546" i="4"/>
  <c r="L542" i="4"/>
  <c r="M542" i="4"/>
  <c r="L538" i="4"/>
  <c r="M538" i="4"/>
  <c r="L534" i="4"/>
  <c r="M534" i="4"/>
  <c r="L530" i="4"/>
  <c r="M530" i="4"/>
  <c r="L526" i="4"/>
  <c r="M526" i="4"/>
  <c r="L522" i="4"/>
  <c r="M522" i="4"/>
  <c r="L518" i="4"/>
  <c r="M518" i="4"/>
  <c r="L514" i="4"/>
  <c r="M514" i="4"/>
  <c r="L510" i="4"/>
  <c r="M510" i="4"/>
  <c r="L506" i="4"/>
  <c r="M506" i="4"/>
  <c r="L502" i="4"/>
  <c r="M502" i="4"/>
  <c r="L498" i="4"/>
  <c r="M498" i="4"/>
  <c r="L494" i="4"/>
  <c r="M494" i="4"/>
  <c r="L472" i="4"/>
  <c r="M472" i="4"/>
  <c r="L448" i="4"/>
  <c r="M448" i="4"/>
  <c r="L432" i="4"/>
  <c r="M432" i="4"/>
  <c r="L481" i="4"/>
  <c r="M481" i="4"/>
  <c r="L479" i="4"/>
  <c r="M479" i="4"/>
  <c r="L452" i="4"/>
  <c r="M452" i="4"/>
  <c r="L436" i="4"/>
  <c r="M436" i="4"/>
  <c r="L641" i="4"/>
  <c r="M641" i="4"/>
  <c r="L637" i="4"/>
  <c r="M637" i="4"/>
  <c r="L633" i="4"/>
  <c r="M633" i="4"/>
  <c r="L629" i="4"/>
  <c r="M629" i="4"/>
  <c r="L625" i="4"/>
  <c r="M625" i="4"/>
  <c r="L621" i="4"/>
  <c r="M621" i="4"/>
  <c r="L617" i="4"/>
  <c r="M617" i="4"/>
  <c r="L613" i="4"/>
  <c r="M613" i="4"/>
  <c r="L609" i="4"/>
  <c r="M609" i="4"/>
  <c r="L605" i="4"/>
  <c r="M605" i="4"/>
  <c r="L601" i="4"/>
  <c r="M601" i="4"/>
  <c r="L597" i="4"/>
  <c r="M597" i="4"/>
  <c r="L593" i="4"/>
  <c r="M593" i="4"/>
  <c r="L589" i="4"/>
  <c r="M589" i="4"/>
  <c r="L585" i="4"/>
  <c r="M585" i="4"/>
  <c r="L581" i="4"/>
  <c r="M581" i="4"/>
  <c r="L577" i="4"/>
  <c r="M577" i="4"/>
  <c r="L573" i="4"/>
  <c r="M573" i="4"/>
  <c r="L569" i="4"/>
  <c r="M569" i="4"/>
  <c r="L565" i="4"/>
  <c r="M565" i="4"/>
  <c r="L561" i="4"/>
  <c r="M561" i="4"/>
  <c r="L557" i="4"/>
  <c r="M557" i="4"/>
  <c r="L553" i="4"/>
  <c r="M553" i="4"/>
  <c r="L549" i="4"/>
  <c r="M549" i="4"/>
  <c r="L545" i="4"/>
  <c r="M545" i="4"/>
  <c r="L541" i="4"/>
  <c r="M541" i="4"/>
  <c r="L537" i="4"/>
  <c r="M537" i="4"/>
  <c r="L533" i="4"/>
  <c r="M533" i="4"/>
  <c r="L529" i="4"/>
  <c r="M529" i="4"/>
  <c r="L525" i="4"/>
  <c r="M525" i="4"/>
  <c r="L521" i="4"/>
  <c r="M521" i="4"/>
  <c r="L517" i="4"/>
  <c r="M517" i="4"/>
  <c r="L513" i="4"/>
  <c r="M513" i="4"/>
  <c r="L509" i="4"/>
  <c r="M509" i="4"/>
  <c r="L505" i="4"/>
  <c r="M505" i="4"/>
  <c r="L501" i="4"/>
  <c r="M501" i="4"/>
  <c r="L497" i="4"/>
  <c r="M497" i="4"/>
  <c r="L493" i="4"/>
  <c r="M493" i="4"/>
  <c r="L456" i="4"/>
  <c r="M456" i="4"/>
  <c r="L440" i="4"/>
  <c r="M440" i="4"/>
  <c r="M488" i="4"/>
  <c r="L487" i="4"/>
  <c r="L484" i="4"/>
  <c r="M484" i="4"/>
  <c r="L475" i="4"/>
  <c r="M475" i="4"/>
  <c r="M473" i="4"/>
  <c r="L468" i="4"/>
  <c r="M468" i="4"/>
  <c r="L459" i="4"/>
  <c r="M459" i="4"/>
  <c r="M457" i="4"/>
  <c r="M453" i="4"/>
  <c r="M449" i="4"/>
  <c r="M445" i="4"/>
  <c r="M441" i="4"/>
  <c r="M437" i="4"/>
  <c r="M433" i="4"/>
  <c r="M429" i="4"/>
  <c r="L424" i="4"/>
  <c r="M424" i="4"/>
  <c r="L420" i="4"/>
  <c r="M420" i="4"/>
  <c r="L416" i="4"/>
  <c r="M416" i="4"/>
  <c r="L411" i="4"/>
  <c r="M411" i="4"/>
  <c r="L408" i="4"/>
  <c r="M408" i="4"/>
  <c r="L403" i="4"/>
  <c r="M403" i="4"/>
  <c r="L400" i="4"/>
  <c r="M400" i="4"/>
  <c r="L395" i="4"/>
  <c r="M395" i="4"/>
  <c r="L392" i="4"/>
  <c r="M392" i="4"/>
  <c r="L387" i="4"/>
  <c r="M387" i="4"/>
  <c r="L384" i="4"/>
  <c r="M384" i="4"/>
  <c r="L379" i="4"/>
  <c r="M379" i="4"/>
  <c r="L376" i="4"/>
  <c r="M376" i="4"/>
  <c r="L371" i="4"/>
  <c r="M371" i="4"/>
  <c r="L368" i="4"/>
  <c r="M368" i="4"/>
  <c r="L363" i="4"/>
  <c r="M363" i="4"/>
  <c r="L360" i="4"/>
  <c r="M360" i="4"/>
  <c r="L355" i="4"/>
  <c r="M355" i="4"/>
  <c r="L352" i="4"/>
  <c r="M352" i="4"/>
  <c r="L347" i="4"/>
  <c r="M347" i="4"/>
  <c r="L344" i="4"/>
  <c r="M344" i="4"/>
  <c r="L339" i="4"/>
  <c r="M339" i="4"/>
  <c r="L336" i="4"/>
  <c r="M336" i="4"/>
  <c r="L331" i="4"/>
  <c r="M331" i="4"/>
  <c r="L328" i="4"/>
  <c r="M328" i="4"/>
  <c r="L323" i="4"/>
  <c r="M323" i="4"/>
  <c r="L320" i="4"/>
  <c r="M320" i="4"/>
  <c r="L315" i="4"/>
  <c r="M315" i="4"/>
  <c r="L312" i="4"/>
  <c r="M312" i="4"/>
  <c r="L307" i="4"/>
  <c r="M307" i="4"/>
  <c r="L304" i="4"/>
  <c r="M304" i="4"/>
  <c r="L299" i="4"/>
  <c r="M299" i="4"/>
  <c r="L296" i="4"/>
  <c r="M296" i="4"/>
  <c r="L291" i="4"/>
  <c r="M291" i="4"/>
  <c r="L288" i="4"/>
  <c r="M288" i="4"/>
  <c r="L283" i="4"/>
  <c r="M283" i="4"/>
  <c r="M270" i="4"/>
  <c r="L270" i="4"/>
  <c r="L123" i="4"/>
  <c r="M123" i="4"/>
  <c r="L480" i="4"/>
  <c r="M480" i="4"/>
  <c r="L471" i="4"/>
  <c r="M471" i="4"/>
  <c r="L464" i="4"/>
  <c r="M464" i="4"/>
  <c r="L455" i="4"/>
  <c r="M455" i="4"/>
  <c r="L451" i="4"/>
  <c r="M451" i="4"/>
  <c r="L447" i="4"/>
  <c r="M447" i="4"/>
  <c r="L443" i="4"/>
  <c r="M443" i="4"/>
  <c r="L439" i="4"/>
  <c r="M439" i="4"/>
  <c r="L435" i="4"/>
  <c r="M435" i="4"/>
  <c r="L431" i="4"/>
  <c r="M431" i="4"/>
  <c r="L427" i="4"/>
  <c r="M427" i="4"/>
  <c r="L276" i="4"/>
  <c r="M276" i="4"/>
  <c r="M274" i="4"/>
  <c r="L274" i="4"/>
  <c r="L271" i="4"/>
  <c r="M271" i="4"/>
  <c r="L264" i="4"/>
  <c r="M264" i="4"/>
  <c r="L259" i="4"/>
  <c r="M259" i="4"/>
  <c r="M254" i="4"/>
  <c r="L254" i="4"/>
  <c r="L135" i="4"/>
  <c r="M135" i="4"/>
  <c r="L132" i="4"/>
  <c r="M132" i="4"/>
  <c r="L483" i="4"/>
  <c r="M483" i="4"/>
  <c r="L476" i="4"/>
  <c r="M476" i="4"/>
  <c r="L467" i="4"/>
  <c r="M467" i="4"/>
  <c r="L460" i="4"/>
  <c r="M460" i="4"/>
  <c r="L423" i="4"/>
  <c r="M423" i="4"/>
  <c r="L419" i="4"/>
  <c r="M419" i="4"/>
  <c r="L415" i="4"/>
  <c r="M415" i="4"/>
  <c r="L412" i="4"/>
  <c r="M412" i="4"/>
  <c r="L407" i="4"/>
  <c r="M407" i="4"/>
  <c r="L404" i="4"/>
  <c r="M404" i="4"/>
  <c r="L399" i="4"/>
  <c r="M399" i="4"/>
  <c r="L396" i="4"/>
  <c r="M396" i="4"/>
  <c r="L391" i="4"/>
  <c r="M391" i="4"/>
  <c r="L388" i="4"/>
  <c r="M388" i="4"/>
  <c r="L383" i="4"/>
  <c r="M383" i="4"/>
  <c r="L380" i="4"/>
  <c r="M380" i="4"/>
  <c r="L375" i="4"/>
  <c r="M375" i="4"/>
  <c r="L372" i="4"/>
  <c r="M372" i="4"/>
  <c r="L367" i="4"/>
  <c r="M367" i="4"/>
  <c r="L364" i="4"/>
  <c r="M364" i="4"/>
  <c r="L359" i="4"/>
  <c r="M359" i="4"/>
  <c r="L356" i="4"/>
  <c r="M356" i="4"/>
  <c r="L351" i="4"/>
  <c r="M351" i="4"/>
  <c r="L348" i="4"/>
  <c r="M348" i="4"/>
  <c r="L343" i="4"/>
  <c r="M343" i="4"/>
  <c r="L340" i="4"/>
  <c r="M340" i="4"/>
  <c r="L335" i="4"/>
  <c r="M335" i="4"/>
  <c r="L332" i="4"/>
  <c r="M332" i="4"/>
  <c r="L327" i="4"/>
  <c r="M327" i="4"/>
  <c r="L324" i="4"/>
  <c r="M324" i="4"/>
  <c r="L319" i="4"/>
  <c r="M319" i="4"/>
  <c r="L316" i="4"/>
  <c r="M316" i="4"/>
  <c r="L311" i="4"/>
  <c r="M311" i="4"/>
  <c r="L308" i="4"/>
  <c r="M308" i="4"/>
  <c r="L303" i="4"/>
  <c r="M303" i="4"/>
  <c r="L300" i="4"/>
  <c r="M300" i="4"/>
  <c r="L295" i="4"/>
  <c r="M295" i="4"/>
  <c r="L292" i="4"/>
  <c r="M292" i="4"/>
  <c r="L287" i="4"/>
  <c r="M287" i="4"/>
  <c r="L284" i="4"/>
  <c r="M284" i="4"/>
  <c r="L267" i="4"/>
  <c r="M267" i="4"/>
  <c r="L255" i="4"/>
  <c r="M255" i="4"/>
  <c r="L262" i="4"/>
  <c r="M256" i="4"/>
  <c r="L247" i="4"/>
  <c r="M247" i="4"/>
  <c r="L244" i="4"/>
  <c r="M244" i="4"/>
  <c r="L239" i="4"/>
  <c r="M239" i="4"/>
  <c r="L236" i="4"/>
  <c r="M236" i="4"/>
  <c r="L231" i="4"/>
  <c r="M231" i="4"/>
  <c r="L228" i="4"/>
  <c r="M228" i="4"/>
  <c r="L223" i="4"/>
  <c r="M223" i="4"/>
  <c r="L220" i="4"/>
  <c r="M220" i="4"/>
  <c r="L215" i="4"/>
  <c r="M215" i="4"/>
  <c r="L212" i="4"/>
  <c r="M212" i="4"/>
  <c r="L207" i="4"/>
  <c r="M207" i="4"/>
  <c r="L204" i="4"/>
  <c r="M204" i="4"/>
  <c r="L199" i="4"/>
  <c r="M199" i="4"/>
  <c r="L196" i="4"/>
  <c r="M196" i="4"/>
  <c r="L191" i="4"/>
  <c r="M191" i="4"/>
  <c r="L188" i="4"/>
  <c r="M188" i="4"/>
  <c r="L183" i="4"/>
  <c r="M183" i="4"/>
  <c r="L180" i="4"/>
  <c r="M180" i="4"/>
  <c r="L175" i="4"/>
  <c r="M175" i="4"/>
  <c r="L172" i="4"/>
  <c r="M172" i="4"/>
  <c r="L167" i="4"/>
  <c r="M167" i="4"/>
  <c r="L164" i="4"/>
  <c r="M164" i="4"/>
  <c r="L159" i="4"/>
  <c r="M159" i="4"/>
  <c r="L156" i="4"/>
  <c r="M156" i="4"/>
  <c r="L151" i="4"/>
  <c r="M151" i="4"/>
  <c r="L148" i="4"/>
  <c r="M148" i="4"/>
  <c r="L143" i="4"/>
  <c r="M143" i="4"/>
  <c r="L140" i="4"/>
  <c r="M140" i="4"/>
  <c r="L130" i="4"/>
  <c r="L128" i="4"/>
  <c r="M128" i="4"/>
  <c r="L119" i="4"/>
  <c r="M119" i="4"/>
  <c r="M111" i="4"/>
  <c r="L111" i="4"/>
  <c r="L100" i="4"/>
  <c r="M100" i="4"/>
  <c r="L81" i="4"/>
  <c r="M81" i="4"/>
  <c r="L72" i="4"/>
  <c r="M72" i="4"/>
  <c r="M55" i="4"/>
  <c r="L55" i="4"/>
  <c r="L30" i="4"/>
  <c r="M30" i="4"/>
  <c r="L16" i="4"/>
  <c r="M16" i="4"/>
  <c r="L263" i="4"/>
  <c r="M263" i="4"/>
  <c r="L136" i="4"/>
  <c r="M136" i="4"/>
  <c r="L131" i="4"/>
  <c r="M131" i="4"/>
  <c r="L124" i="4"/>
  <c r="M124" i="4"/>
  <c r="M115" i="4"/>
  <c r="L115" i="4"/>
  <c r="L112" i="4"/>
  <c r="M112" i="4"/>
  <c r="M103" i="4"/>
  <c r="L103" i="4"/>
  <c r="L84" i="4"/>
  <c r="M84" i="4"/>
  <c r="L65" i="4"/>
  <c r="M65" i="4"/>
  <c r="L56" i="4"/>
  <c r="M56" i="4"/>
  <c r="L40" i="4"/>
  <c r="M40" i="4"/>
  <c r="L22" i="4"/>
  <c r="M22" i="4"/>
  <c r="L8" i="4"/>
  <c r="M8" i="4"/>
  <c r="L251" i="4"/>
  <c r="M251" i="4"/>
  <c r="L248" i="4"/>
  <c r="M248" i="4"/>
  <c r="L243" i="4"/>
  <c r="M243" i="4"/>
  <c r="L240" i="4"/>
  <c r="M240" i="4"/>
  <c r="L235" i="4"/>
  <c r="M235" i="4"/>
  <c r="L232" i="4"/>
  <c r="M232" i="4"/>
  <c r="L227" i="4"/>
  <c r="M227" i="4"/>
  <c r="L224" i="4"/>
  <c r="M224" i="4"/>
  <c r="L219" i="4"/>
  <c r="M219" i="4"/>
  <c r="L216" i="4"/>
  <c r="M216" i="4"/>
  <c r="L211" i="4"/>
  <c r="M211" i="4"/>
  <c r="L208" i="4"/>
  <c r="M208" i="4"/>
  <c r="L203" i="4"/>
  <c r="M203" i="4"/>
  <c r="L200" i="4"/>
  <c r="M200" i="4"/>
  <c r="L195" i="4"/>
  <c r="M195" i="4"/>
  <c r="L192" i="4"/>
  <c r="M192" i="4"/>
  <c r="L187" i="4"/>
  <c r="M187" i="4"/>
  <c r="L184" i="4"/>
  <c r="M184" i="4"/>
  <c r="L179" i="4"/>
  <c r="M179" i="4"/>
  <c r="L176" i="4"/>
  <c r="M176" i="4"/>
  <c r="L171" i="4"/>
  <c r="M171" i="4"/>
  <c r="L168" i="4"/>
  <c r="M168" i="4"/>
  <c r="L163" i="4"/>
  <c r="M163" i="4"/>
  <c r="L160" i="4"/>
  <c r="M160" i="4"/>
  <c r="L155" i="4"/>
  <c r="M155" i="4"/>
  <c r="L152" i="4"/>
  <c r="M152" i="4"/>
  <c r="L147" i="4"/>
  <c r="M147" i="4"/>
  <c r="L144" i="4"/>
  <c r="M144" i="4"/>
  <c r="L139" i="4"/>
  <c r="M139" i="4"/>
  <c r="L127" i="4"/>
  <c r="M127" i="4"/>
  <c r="L120" i="4"/>
  <c r="M120" i="4"/>
  <c r="L104" i="4"/>
  <c r="M104" i="4"/>
  <c r="M87" i="4"/>
  <c r="L87" i="4"/>
  <c r="L68" i="4"/>
  <c r="M68" i="4"/>
  <c r="L49" i="4"/>
  <c r="M49" i="4"/>
  <c r="L32" i="4"/>
  <c r="M32" i="4"/>
  <c r="L14" i="4"/>
  <c r="M14" i="4"/>
  <c r="L92" i="4"/>
  <c r="M92" i="4"/>
  <c r="L76" i="4"/>
  <c r="M76" i="4"/>
  <c r="L60" i="4"/>
  <c r="M60" i="4"/>
  <c r="L44" i="4"/>
  <c r="M44" i="4"/>
  <c r="L36" i="4"/>
  <c r="M36" i="4"/>
  <c r="L28" i="4"/>
  <c r="M28" i="4"/>
  <c r="L20" i="4"/>
  <c r="M20" i="4"/>
  <c r="L12" i="4"/>
  <c r="M12" i="4"/>
  <c r="L4" i="4"/>
  <c r="M4" i="4"/>
  <c r="L96" i="4"/>
  <c r="M96" i="4"/>
  <c r="L80" i="4"/>
  <c r="M80" i="4"/>
  <c r="L64" i="4"/>
  <c r="M64" i="4"/>
  <c r="L48" i="4"/>
  <c r="M48" i="4"/>
  <c r="O2043" i="4" l="1"/>
  <c r="O2529" i="4"/>
  <c r="O2528" i="4"/>
  <c r="O2527" i="4"/>
  <c r="O2526" i="4"/>
  <c r="O2525" i="4"/>
  <c r="O2347" i="4"/>
  <c r="O2346" i="4"/>
  <c r="O2345" i="4"/>
  <c r="O2344" i="4"/>
  <c r="O2768" i="4"/>
  <c r="O2767" i="4"/>
  <c r="O2214" i="4"/>
  <c r="O2213" i="4"/>
  <c r="O2702" i="4"/>
  <c r="O2701" i="4"/>
  <c r="O2700" i="4"/>
  <c r="O2901" i="4"/>
  <c r="P2901" i="4" s="1"/>
  <c r="O2900" i="4"/>
  <c r="P2900" i="4" s="1"/>
  <c r="O2899" i="4"/>
  <c r="P2899" i="4" s="1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O2904" i="4" l="1"/>
  <c r="P2904" i="4" s="1"/>
  <c r="O2903" i="4"/>
  <c r="P2903" i="4" s="1"/>
  <c r="O2902" i="4"/>
  <c r="P2902" i="4" s="1"/>
  <c r="O2770" i="4"/>
  <c r="O2769" i="4"/>
  <c r="O2755" i="4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P2771" i="4"/>
  <c r="P2772" i="4"/>
  <c r="O2814" i="4" l="1"/>
  <c r="P2814" i="4" s="1"/>
  <c r="O2813" i="4"/>
  <c r="P2813" i="4" s="1"/>
  <c r="O2812" i="4"/>
  <c r="P2812" i="4" s="1"/>
  <c r="P2769" i="4"/>
  <c r="P2770" i="4"/>
  <c r="P2805" i="4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O2719" i="4"/>
  <c r="O2718" i="4"/>
  <c r="O2716" i="4"/>
  <c r="O2715" i="4"/>
  <c r="O2720" i="4"/>
  <c r="O2752" i="4" l="1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78" i="4"/>
  <c r="P2677" i="4"/>
  <c r="P2676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096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096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100" i="4"/>
  <c r="O3103" i="4" s="1"/>
  <c r="P2238" i="4"/>
  <c r="P3096" i="4" l="1"/>
  <c r="Q309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<sst xmlns="http://schemas.openxmlformats.org/spreadsheetml/2006/main" count="18208" uniqueCount="2920">
  <si>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</si>
  <si>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</si>
  <si>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</si>
  <si>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</si>
  <si>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</si>
  <si>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</si>
  <si>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</si>
  <si>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</si>
  <si>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</si>
  <si>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</si>
  <si>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</si>
  <si>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</si>
  <si>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</si>
  <si>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</si>
  <si>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</si>
  <si>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</si>
  <si>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</si>
  <si>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</si>
  <si>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</si>
  <si>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</si>
  <si>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</si>
  <si>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</si>
  <si>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</si>
  <si>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</si>
  <si>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</si>
  <si>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</si>
  <si>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</si>
  <si>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</si>
  <si>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</si>
  <si>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</si>
  <si>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</si>
  <si>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</si>
  <si>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</si>
  <si>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</si>
  <si>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</si>
  <si>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</si>
  <si>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</si>
  <si>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</si>
  <si>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</si>
  <si>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</si>
  <si>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</si>
  <si>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</si>
  <si>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</si>
  <si>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</si>
  <si>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</si>
  <si>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</si>
  <si>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</si>
  <si>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</si>
  <si>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</si>
  <si>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</si>
  <si>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</si>
  <si>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</si>
  <si>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</si>
  <si>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</si>
  <si>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</si>
  <si>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</si>
  <si>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</si>
  <si>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</si>
  <si>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</si>
  <si>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</si>
  <si>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</si>
  <si>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</si>
  <si>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</si>
  <si>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</si>
  <si>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</si>
  <si>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</si>
  <si>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</si>
  <si>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</si>
  <si>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</si>
  <si>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</si>
  <si>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</si>
  <si>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</si>
  <si>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</si>
  <si>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</si>
  <si>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</si>
  <si>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</si>
  <si>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</si>
  <si>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</si>
  <si>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</si>
  <si>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</si>
  <si>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</si>
  <si>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</si>
  <si>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</si>
  <si>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</si>
  <si>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</si>
  <si>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</si>
  <si>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</si>
  <si>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</si>
  <si>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</si>
  <si>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</si>
  <si>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</si>
  <si>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</si>
  <si>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</si>
  <si>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</si>
  <si>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</si>
  <si>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</si>
  <si>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</si>
  <si>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</si>
  <si>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</si>
  <si>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</si>
  <si>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</si>
  <si>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</si>
  <si>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</si>
  <si>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</si>
  <si>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</si>
  <si>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</si>
  <si>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</si>
  <si>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</si>
  <si>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</si>
  <si>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</si>
  <si>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</si>
  <si>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</si>
  <si>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</si>
  <si>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</si>
  <si>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</si>
  <si>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</si>
  <si>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</si>
  <si>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</si>
  <si>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</si>
  <si>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</si>
  <si>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</si>
  <si>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</si>
  <si>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</si>
  <si>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</si>
  <si>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</si>
  <si>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</si>
  <si>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</si>
  <si>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</si>
  <si>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</si>
  <si>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</si>
  <si>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</si>
  <si>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</si>
  <si>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</si>
  <si>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</si>
  <si>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</si>
  <si>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</si>
  <si>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</si>
  <si>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</si>
  <si>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</si>
  <si>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</si>
  <si>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</si>
  <si>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</si>
  <si>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</si>
  <si>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</si>
  <si>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</si>
  <si>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</si>
  <si>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</si>
  <si>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</si>
  <si>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</si>
  <si>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</si>
  <si>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</si>
  <si>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</si>
  <si>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</si>
  <si>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</si>
  <si>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</si>
  <si>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</si>
  <si>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</si>
  <si>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</si>
  <si>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</si>
  <si>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</si>
  <si>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</si>
  <si>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</si>
  <si>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</si>
  <si>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</si>
  <si>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</si>
  <si>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</si>
  <si>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</si>
  <si>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</si>
  <si>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</si>
  <si>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</si>
  <si>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</si>
  <si>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</si>
  <si>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</si>
  <si>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</si>
  <si>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</si>
  <si>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</si>
  <si>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</si>
  <si>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</si>
  <si>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</si>
  <si>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</si>
  <si>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</si>
  <si>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</si>
  <si>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</si>
  <si>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</si>
  <si>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</si>
  <si>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</si>
  <si>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</si>
  <si>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</si>
  <si>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</si>
  <si>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</si>
  <si>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</si>
  <si>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</si>
  <si>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</si>
  <si>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</si>
  <si>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</si>
  <si>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</si>
  <si>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</si>
  <si>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</si>
  <si>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</si>
  <si>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</si>
  <si>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</si>
  <si>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</si>
  <si>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</si>
  <si>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</si>
  <si>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</si>
  <si>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</si>
  <si>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</si>
  <si>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</si>
  <si>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</si>
  <si>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</si>
  <si>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</si>
  <si>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</si>
  <si>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</si>
  <si>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</si>
  <si>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</si>
  <si>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</si>
  <si>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</si>
  <si>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</si>
  <si>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</si>
  <si>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</si>
  <si>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</si>
  <si>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</si>
  <si>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</si>
  <si>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</si>
  <si>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</si>
  <si>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</si>
  <si>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</si>
  <si>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</si>
  <si>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</si>
  <si>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</si>
  <si>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</si>
  <si>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</si>
  <si>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</si>
  <si>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</si>
  <si>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</si>
  <si>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</si>
  <si>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</si>
  <si>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</si>
  <si>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</si>
  <si>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</si>
  <si>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</si>
  <si>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</si>
  <si>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</si>
  <si>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</si>
  <si>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</si>
  <si>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</si>
  <si>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</si>
  <si>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</si>
  <si>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</si>
  <si>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</si>
  <si>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</si>
  <si>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</si>
  <si>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</si>
  <si>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</si>
  <si>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</si>
  <si>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</si>
  <si>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</si>
  <si>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</si>
  <si>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</si>
  <si>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</si>
  <si>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</si>
  <si>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</si>
  <si>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</si>
  <si>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</si>
  <si>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</si>
  <si>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</si>
  <si>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</si>
  <si>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</si>
  <si>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</si>
  <si>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</si>
  <si>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</si>
  <si>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</si>
  <si>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</si>
  <si>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</si>
  <si>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</si>
  <si>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</si>
  <si>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</si>
  <si>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</si>
  <si>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</si>
  <si>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</si>
  <si>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</si>
  <si>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</si>
  <si>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</si>
  <si>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</si>
  <si>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</si>
  <si>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</si>
  <si>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</si>
  <si>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</si>
  <si>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</si>
  <si>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</si>
  <si>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</si>
  <si>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</si>
  <si>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</si>
  <si>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</si>
  <si>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</si>
  <si>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</si>
  <si>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</si>
  <si>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</si>
  <si>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</si>
  <si>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</si>
  <si>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</si>
  <si>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</si>
  <si>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</si>
  <si>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</si>
  <si>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</si>
  <si>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</si>
  <si>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</si>
  <si>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</si>
  <si>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</si>
  <si>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</si>
  <si>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</si>
  <si>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</si>
  <si>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</si>
  <si>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</si>
  <si>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</si>
  <si>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</si>
  <si>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</si>
  <si>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</si>
  <si>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</si>
  <si>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</si>
  <si>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</si>
  <si>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</si>
  <si>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</si>
  <si>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</si>
  <si>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</si>
  <si>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</si>
  <si>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</si>
  <si>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</si>
  <si>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</si>
  <si>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</si>
  <si>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</si>
  <si>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</si>
  <si>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</si>
  <si>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</si>
  <si>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</si>
  <si>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</si>
  <si>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</si>
  <si>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</si>
  <si>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</si>
  <si>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</si>
  <si>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</si>
  <si>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</si>
  <si>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</si>
  <si>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</si>
  <si>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</si>
  <si>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</si>
  <si>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</si>
  <si>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</si>
  <si>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</si>
  <si>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</si>
  <si>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</si>
  <si>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</si>
  <si>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</si>
  <si>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</si>
  <si>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</si>
  <si>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</si>
  <si>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</si>
  <si>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</si>
  <si>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</si>
  <si>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</si>
  <si>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</si>
  <si>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</si>
  <si>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</si>
  <si>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</si>
  <si>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</si>
  <si>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</si>
  <si>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</si>
  <si>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</si>
  <si>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</si>
  <si>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</si>
  <si>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</si>
  <si>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</si>
  <si>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</si>
  <si>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</si>
  <si>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</si>
  <si>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</si>
  <si>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</si>
  <si>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</si>
  <si>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</si>
  <si>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</si>
  <si>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</si>
  <si>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</si>
  <si>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</si>
  <si>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</si>
  <si>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</si>
  <si>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</si>
  <si>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</si>
  <si>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</si>
  <si>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</si>
  <si>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</si>
  <si>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</si>
  <si>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</si>
  <si>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</si>
  <si>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</si>
  <si>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</si>
  <si>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</si>
  <si>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</si>
  <si>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</si>
  <si>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</si>
  <si>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</si>
  <si>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</si>
  <si>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</si>
  <si>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</si>
  <si>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</si>
  <si>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</si>
  <si>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</si>
  <si>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</si>
  <si>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</si>
  <si>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</si>
  <si>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</si>
  <si>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</si>
  <si>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</si>
  <si>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</si>
  <si>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</si>
  <si>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</si>
  <si>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</si>
  <si>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</si>
  <si>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</si>
  <si>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</si>
  <si>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</si>
  <si>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</si>
  <si>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</si>
  <si>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</si>
  <si>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</si>
  <si>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</si>
  <si>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</si>
  <si>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</si>
  <si>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</si>
  <si>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</si>
  <si>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</si>
  <si>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</si>
  <si>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</si>
  <si>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</si>
  <si>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</si>
  <si>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</si>
  <si>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</si>
  <si>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</si>
  <si>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</si>
  <si>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</si>
  <si>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</si>
  <si>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</si>
  <si>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</si>
  <si>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</si>
  <si>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</si>
  <si>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</si>
  <si>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</si>
  <si>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</si>
  <si>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</si>
  <si>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</si>
  <si>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</si>
  <si>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</si>
  <si>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</si>
  <si>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</si>
  <si>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</si>
  <si>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</si>
  <si>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</si>
  <si>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</si>
  <si>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</si>
  <si>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</si>
  <si>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</si>
  <si>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</si>
  <si>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</si>
  <si>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</si>
  <si>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</si>
  <si>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</si>
  <si>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</si>
  <si>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</si>
  <si>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</si>
  <si>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</si>
  <si>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</si>
  <si>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</si>
  <si>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</si>
  <si>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</si>
  <si>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</si>
  <si>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</si>
  <si>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</si>
  <si>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</si>
  <si>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</si>
  <si>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</si>
  <si>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</si>
  <si>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</si>
  <si>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</si>
  <si>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</si>
  <si>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</si>
  <si>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</si>
  <si>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</si>
  <si>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</si>
  <si>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</si>
  <si>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</si>
  <si>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</si>
  <si>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</si>
  <si>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</si>
  <si>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</si>
  <si>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</si>
  <si>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</si>
  <si>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</si>
  <si>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</si>
  <si>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</si>
  <si>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</si>
  <si>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</si>
  <si>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</si>
  <si>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</si>
  <si>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</si>
  <si>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</si>
  <si>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</si>
  <si>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</si>
  <si>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</si>
  <si>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</si>
  <si>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</si>
  <si>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</si>
  <si>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</si>
  <si>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</si>
  <si>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</si>
  <si>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</si>
  <si>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</si>
  <si>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</si>
  <si>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</si>
  <si>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</si>
  <si>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</si>
  <si>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</si>
  <si>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</si>
  <si>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</si>
  <si>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</si>
  <si>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</si>
  <si>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</si>
  <si>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</si>
  <si>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</si>
  <si>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</si>
  <si>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</si>
  <si>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</si>
  <si>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</si>
  <si>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</si>
  <si>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</si>
  <si>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</si>
  <si>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</si>
  <si>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</si>
  <si>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</si>
  <si>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</si>
  <si>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</si>
  <si>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</si>
  <si>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</si>
  <si>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</si>
  <si>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</si>
  <si>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</si>
  <si>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</si>
  <si>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</si>
  <si>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</si>
  <si>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</si>
  <si>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</si>
  <si>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</si>
  <si>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</si>
  <si>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</si>
  <si>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</si>
  <si>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</si>
  <si>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</si>
  <si>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</si>
  <si>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</si>
  <si>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</si>
  <si>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</si>
  <si>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</si>
  <si>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</si>
  <si>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</si>
  <si>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</si>
  <si>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</si>
  <si>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</si>
  <si>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</si>
  <si>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</si>
  <si>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</si>
  <si>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</si>
  <si>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</si>
  <si>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</si>
  <si>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</si>
  <si>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</si>
  <si>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</si>
  <si>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</si>
  <si>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</si>
  <si>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</si>
  <si>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</si>
  <si>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</si>
  <si>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</si>
  <si>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</si>
  <si>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</si>
  <si>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</si>
  <si>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</si>
  <si>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</si>
  <si>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</si>
  <si>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</si>
  <si>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</si>
  <si>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</si>
  <si>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</si>
  <si>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</si>
  <si>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</si>
  <si>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</si>
  <si>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</si>
  <si>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</si>
  <si>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</si>
  <si>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</si>
  <si>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</si>
  <si>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</si>
  <si>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</si>
  <si>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</si>
  <si>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</si>
  <si>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</si>
  <si>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</si>
  <si>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</si>
  <si>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</si>
  <si>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</si>
  <si>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</si>
  <si>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</si>
  <si>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</si>
  <si>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</si>
  <si>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</si>
  <si>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</si>
  <si>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</si>
  <si>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</si>
  <si>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</si>
  <si>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</si>
  <si>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</si>
  <si>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</si>
  <si>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</si>
  <si>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</si>
  <si>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</si>
  <si>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</si>
  <si>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</si>
  <si>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</si>
  <si>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</si>
  <si>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</si>
  <si>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</si>
  <si>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</si>
  <si>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</si>
  <si>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</si>
  <si>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</si>
  <si>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</si>
  <si>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</si>
  <si>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</si>
  <si>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</si>
  <si>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</si>
  <si>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</si>
  <si>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</si>
  <si>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</si>
  <si>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</si>
  <si>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</si>
  <si>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</si>
  <si>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</si>
  <si>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</si>
  <si>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</si>
  <si>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</si>
  <si>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</si>
  <si>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</si>
  <si>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</si>
  <si>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</si>
  <si>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</si>
  <si>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</si>
  <si>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</si>
  <si>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</si>
  <si>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</si>
  <si>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</si>
  <si>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</si>
  <si>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</si>
  <si>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</si>
  <si>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</si>
  <si>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</si>
  <si>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</si>
  <si>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</si>
  <si>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</si>
  <si>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</si>
  <si>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</si>
  <si>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</si>
  <si>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</si>
  <si>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</si>
  <si>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</si>
  <si>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</si>
  <si>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</si>
  <si>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</si>
  <si>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</si>
  <si>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</si>
  <si>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</si>
  <si>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</si>
  <si>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</si>
  <si>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</si>
  <si>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</si>
  <si>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</si>
  <si>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</si>
  <si>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</si>
  <si>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</si>
  <si>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</si>
  <si>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</si>
  <si>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</si>
  <si>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</si>
  <si>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</si>
  <si>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</si>
  <si>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</si>
  <si>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</si>
  <si>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</si>
  <si>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</si>
  <si>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</si>
  <si>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</si>
  <si>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</si>
  <si>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</si>
  <si>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</si>
  <si>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</si>
  <si>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</si>
  <si>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</si>
  <si>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</si>
  <si>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</si>
  <si>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</si>
  <si>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</si>
  <si>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</si>
  <si>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</si>
  <si>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</si>
  <si>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</si>
  <si>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</si>
  <si>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</si>
  <si>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</si>
  <si>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</si>
  <si>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</si>
  <si>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</si>
  <si>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</si>
  <si>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</si>
  <si>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</si>
  <si>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</si>
  <si>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</si>
  <si>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</si>
  <si>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</si>
  <si>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</si>
  <si>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</si>
  <si>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</si>
  <si>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</si>
  <si>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</si>
  <si>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</si>
  <si>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</si>
  <si>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</si>
  <si>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</si>
  <si>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</si>
  <si>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</si>
  <si>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</si>
  <si>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</si>
  <si>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</si>
  <si>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</si>
  <si>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</si>
  <si>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</si>
  <si>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</si>
  <si>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</si>
  <si>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</si>
  <si>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</si>
  <si>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</si>
  <si>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</si>
  <si>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</si>
  <si>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</si>
  <si>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</si>
  <si>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</si>
  <si>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</si>
  <si>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</si>
  <si>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</si>
  <si>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</si>
  <si>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</si>
  <si>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</si>
  <si>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</si>
  <si>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</si>
  <si>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</si>
  <si>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</si>
  <si>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</si>
  <si>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</si>
  <si>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</si>
  <si>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</si>
  <si>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</si>
  <si>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</si>
  <si>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</si>
  <si>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</si>
  <si>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</si>
  <si>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</si>
  <si>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</si>
  <si>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</si>
  <si>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</si>
  <si>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</si>
  <si>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</si>
  <si>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</si>
  <si>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</si>
  <si>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</si>
  <si>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</si>
  <si>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</si>
  <si>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</si>
  <si>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</si>
  <si>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</si>
  <si>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</si>
  <si>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</si>
  <si>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</si>
  <si>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</si>
  <si>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</si>
  <si>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</si>
  <si>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</si>
  <si>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</si>
  <si>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</si>
  <si>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</si>
  <si>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</si>
  <si>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</si>
  <si>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</si>
  <si>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</si>
  <si>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</si>
  <si>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</si>
  <si>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</si>
  <si>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</si>
  <si>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</si>
  <si>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</si>
  <si>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</si>
  <si>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</si>
  <si>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</si>
  <si>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</si>
  <si>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</si>
  <si>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</si>
  <si>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</si>
  <si>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</si>
  <si>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</si>
  <si>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</si>
  <si>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</si>
  <si>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</si>
  <si>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</si>
  <si>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</si>
  <si>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</si>
  <si>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</si>
  <si>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</si>
  <si>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</si>
  <si>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</si>
  <si>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</si>
  <si>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</si>
  <si>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</si>
  <si>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</si>
  <si>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</si>
  <si>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</si>
  <si>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</si>
  <si>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</si>
  <si>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</si>
  <si>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</si>
  <si>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</si>
  <si>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</si>
  <si>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</si>
  <si>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</si>
  <si>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</si>
  <si>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</si>
  <si>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</si>
  <si>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</si>
  <si>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</si>
  <si>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</si>
  <si>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</si>
  <si>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</si>
  <si>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</si>
  <si>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</si>
  <si>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</si>
  <si>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</si>
  <si>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</si>
  <si>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</si>
  <si>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</si>
  <si>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</si>
  <si>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</si>
  <si>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</si>
  <si>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</si>
  <si>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</si>
  <si>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</si>
  <si>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</si>
  <si>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</si>
  <si>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</si>
  <si>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</si>
  <si>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</si>
  <si>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</si>
  <si>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</si>
  <si>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</si>
  <si>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</si>
  <si>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</si>
  <si>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</si>
  <si>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</si>
  <si>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</si>
  <si>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</si>
  <si>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</si>
  <si>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</si>
  <si>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</si>
  <si>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</si>
  <si>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</si>
  <si>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</si>
  <si>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</si>
  <si>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</si>
  <si>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</si>
  <si>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</si>
  <si>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</si>
  <si>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</si>
  <si>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</si>
  <si>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</si>
  <si>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</si>
  <si>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</si>
  <si>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</si>
  <si>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</si>
  <si>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</si>
  <si>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</si>
  <si>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</si>
  <si>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</si>
  <si>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</si>
  <si>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</si>
  <si>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</si>
  <si>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</si>
  <si>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</si>
  <si>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</si>
  <si>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</si>
  <si>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</si>
  <si>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</si>
  <si>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</si>
  <si>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</si>
  <si>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</si>
  <si>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</si>
  <si>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</si>
  <si>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</si>
  <si>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</si>
  <si>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</si>
  <si>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</si>
  <si>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</si>
  <si>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</si>
  <si>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</si>
  <si>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</si>
  <si>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</si>
  <si>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</si>
  <si>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</si>
  <si>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</si>
  <si>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</si>
  <si>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</si>
  <si>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</si>
  <si>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</si>
  <si>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</si>
  <si>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</si>
  <si>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</si>
  <si>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</si>
  <si>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</si>
  <si>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</si>
  <si>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</si>
  <si>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</si>
  <si>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</si>
  <si>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</si>
  <si>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</si>
  <si>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</si>
  <si>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</si>
  <si>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</si>
  <si>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</si>
  <si>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</si>
  <si>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</si>
  <si>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</si>
  <si>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</si>
  <si>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</si>
  <si>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</si>
  <si>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</si>
  <si>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</si>
  <si>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</si>
  <si>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</si>
  <si>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</si>
  <si>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</si>
  <si>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</si>
  <si>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</si>
  <si>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</si>
  <si>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</si>
  <si>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</si>
  <si>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</si>
  <si>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</si>
  <si>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</si>
  <si>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</si>
  <si>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</si>
  <si>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</si>
  <si>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</si>
  <si>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</si>
  <si>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</si>
  <si>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</si>
  <si>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</si>
  <si>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</si>
  <si>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</si>
  <si>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</si>
  <si>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</si>
  <si>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</si>
  <si>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</si>
  <si>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</si>
  <si>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</si>
  <si>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</si>
  <si>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</si>
  <si>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</si>
  <si>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</si>
  <si>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</si>
  <si>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</si>
  <si>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</si>
  <si>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</si>
  <si>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</si>
  <si>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</si>
  <si>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</si>
  <si>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</si>
  <si>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</si>
  <si>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</si>
  <si>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</si>
  <si>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</si>
  <si>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</si>
  <si>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</si>
  <si>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</si>
  <si>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</si>
  <si>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</si>
  <si>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</si>
  <si>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</si>
  <si>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</si>
  <si>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</si>
  <si>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</si>
  <si>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</si>
  <si>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</si>
  <si>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</si>
  <si>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</si>
  <si>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</si>
  <si>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</si>
  <si>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</si>
  <si>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</si>
  <si>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</si>
  <si>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</si>
  <si>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</si>
  <si>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</si>
  <si>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</si>
  <si>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</si>
  <si>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</si>
  <si>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</si>
  <si>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</si>
  <si>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</si>
  <si>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</si>
  <si>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</si>
  <si>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</si>
  <si>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</si>
  <si>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</si>
  <si>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</si>
  <si>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</si>
  <si>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</si>
  <si>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</si>
  <si>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</si>
  <si>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</si>
  <si>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</si>
  <si>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</si>
  <si>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</si>
  <si>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</si>
  <si>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</si>
  <si>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</si>
  <si>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</si>
  <si>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</si>
  <si>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</si>
  <si>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</si>
  <si>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</si>
  <si>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</si>
  <si>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</si>
  <si>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</si>
  <si>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</si>
  <si>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</si>
  <si>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</si>
  <si>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</si>
  <si>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</si>
  <si>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</si>
  <si>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</si>
  <si>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</si>
  <si>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</si>
  <si>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</si>
  <si>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</si>
  <si>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</si>
  <si>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</si>
  <si>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</si>
  <si>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</si>
  <si>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</si>
  <si>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</si>
  <si>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</si>
  <si>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</si>
  <si>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</si>
  <si>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</si>
  <si>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</si>
  <si>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</si>
  <si>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</si>
  <si>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</si>
  <si>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</si>
  <si>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</si>
  <si>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</si>
  <si>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</si>
  <si>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</si>
  <si>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</si>
  <si>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</si>
  <si>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</si>
  <si>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</si>
  <si>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</si>
  <si>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</si>
  <si>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</si>
  <si>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</si>
  <si>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</si>
  <si>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</si>
  <si>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</si>
  <si>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</si>
  <si>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</si>
  <si>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</si>
  <si>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</si>
  <si>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</si>
  <si>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</si>
  <si>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</si>
  <si>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</si>
  <si>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</si>
  <si>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</si>
  <si>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</si>
  <si>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</si>
  <si>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</si>
  <si>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</si>
  <si>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</si>
  <si>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</si>
  <si>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</si>
  <si>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</si>
  <si>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</si>
  <si>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</si>
  <si>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</si>
  <si>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</si>
  <si>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</si>
  <si>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</si>
  <si>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</si>
  <si>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</si>
  <si>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</si>
  <si>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</si>
  <si>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</si>
  <si>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</si>
  <si>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</si>
  <si>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</si>
  <si>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</si>
  <si>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</si>
  <si>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</si>
  <si>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</si>
  <si>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</si>
  <si>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</si>
  <si>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</si>
  <si>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</si>
  <si>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</si>
  <si>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</si>
  <si>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</si>
  <si>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</si>
  <si>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</si>
  <si>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</si>
  <si>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</si>
  <si>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</si>
  <si>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</si>
  <si>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</si>
  <si>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</si>
  <si>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</si>
  <si>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</si>
  <si>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</si>
  <si>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</si>
  <si>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</si>
  <si>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</si>
  <si>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</si>
  <si>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</si>
  <si>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</si>
  <si>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</si>
  <si>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</si>
  <si>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</si>
  <si>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</si>
  <si>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</si>
  <si>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</si>
  <si>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</si>
  <si>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</si>
  <si>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</si>
  <si>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</si>
  <si>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</si>
  <si>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</si>
  <si>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</si>
  <si>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</si>
  <si>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</si>
  <si>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</si>
  <si>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</si>
  <si>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</si>
  <si>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</si>
  <si>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</si>
  <si>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</si>
  <si>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</si>
  <si>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</si>
  <si>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</si>
  <si>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</si>
  <si>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</si>
  <si>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</si>
  <si>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</si>
  <si>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</si>
  <si>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</si>
  <si>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</si>
  <si>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</si>
  <si>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</si>
  <si>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</si>
  <si>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</si>
  <si>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</si>
  <si>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</si>
  <si>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</si>
  <si>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</si>
  <si>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</si>
  <si>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</si>
  <si>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</si>
  <si>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</si>
  <si>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</si>
  <si>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</si>
  <si>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</si>
  <si>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</si>
  <si>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</si>
  <si>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</si>
  <si>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</si>
  <si>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</si>
  <si>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</si>
  <si>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</si>
  <si>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</si>
  <si>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</si>
  <si>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</si>
  <si>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</si>
  <si>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</si>
  <si>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</si>
  <si>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</si>
  <si>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</si>
  <si>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</si>
  <si>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</si>
  <si>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</si>
  <si>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</si>
  <si>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</si>
  <si>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</si>
  <si>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</si>
  <si>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</si>
  <si>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</si>
  <si>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</si>
  <si>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</si>
  <si>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</si>
  <si>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</si>
  <si>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</si>
  <si>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</si>
  <si>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</si>
  <si>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</si>
  <si>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</si>
  <si>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</si>
  <si>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</si>
  <si>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</si>
  <si>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</si>
  <si>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</si>
  <si>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</si>
  <si>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</si>
  <si>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</si>
  <si>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</si>
  <si>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</si>
  <si>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</si>
  <si>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</si>
  <si>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</si>
  <si>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</si>
  <si>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</si>
  <si>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</si>
  <si>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</si>
  <si>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</si>
  <si>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</si>
  <si>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</si>
  <si>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</si>
  <si>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</si>
  <si>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</si>
  <si>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</si>
  <si>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</si>
  <si>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</si>
  <si>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</si>
  <si>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</si>
  <si>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</si>
  <si>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</si>
  <si>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</si>
  <si>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</si>
  <si>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</si>
  <si>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</si>
  <si>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</si>
  <si>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</si>
  <si>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</si>
  <si>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</si>
  <si>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</si>
  <si>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</si>
  <si>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</si>
  <si>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</si>
  <si>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</si>
  <si>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</si>
  <si>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</si>
  <si>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</si>
  <si>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</si>
  <si>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</si>
  <si>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</si>
  <si>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</si>
  <si>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</si>
  <si>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</si>
  <si>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</si>
  <si>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</si>
  <si>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</si>
  <si>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</si>
  <si>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</si>
  <si>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</si>
  <si>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</si>
  <si>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</si>
  <si>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</si>
  <si>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</si>
  <si>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</si>
  <si>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</si>
  <si>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</si>
  <si>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</si>
  <si>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</si>
  <si>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</si>
  <si>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</si>
  <si>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</si>
  <si>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</si>
  <si>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</si>
  <si>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</si>
  <si>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</si>
  <si>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</si>
  <si>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</si>
  <si>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</si>
  <si>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</si>
  <si>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</si>
  <si>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</si>
  <si>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</si>
  <si>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</si>
  <si>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</si>
  <si>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</si>
  <si>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</si>
  <si>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</si>
  <si>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</si>
  <si>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</si>
  <si>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</si>
  <si>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</si>
  <si>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</si>
  <si>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</si>
  <si>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</si>
  <si>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</si>
  <si>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</si>
  <si>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</si>
  <si>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</si>
  <si>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</si>
  <si>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</si>
  <si>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</si>
  <si>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</si>
  <si>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</si>
  <si>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</si>
  <si>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</si>
  <si>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</si>
  <si>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</si>
  <si>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</si>
  <si>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</si>
  <si>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</si>
  <si>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</si>
  <si>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</si>
  <si>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</si>
  <si>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</si>
  <si>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</si>
  <si>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</si>
  <si>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</si>
  <si>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</si>
  <si>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</si>
  <si>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</si>
  <si>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</si>
  <si>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</si>
  <si>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</si>
  <si>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</si>
  <si>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</si>
  <si>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</si>
  <si>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</si>
  <si>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</si>
  <si>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</si>
  <si>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</si>
  <si>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</si>
  <si>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</si>
  <si>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</si>
  <si>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</si>
  <si>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</si>
  <si>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</si>
  <si>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</si>
  <si>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</si>
  <si>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</si>
  <si>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</si>
  <si>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</si>
  <si>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</si>
  <si>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</si>
  <si>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</si>
  <si>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</si>
  <si>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</si>
  <si>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</si>
  <si>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</si>
  <si>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</si>
  <si>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</si>
  <si>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</si>
  <si>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</si>
  <si>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</si>
  <si>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</si>
  <si>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</si>
  <si>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</si>
  <si>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</si>
  <si>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</si>
  <si>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</si>
  <si>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</si>
  <si>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</si>
  <si>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</si>
  <si>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</si>
  <si>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</si>
  <si>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</si>
  <si>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</si>
  <si>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</si>
  <si>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</si>
  <si>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</si>
  <si>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</si>
  <si>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</si>
  <si>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</si>
  <si>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</si>
  <si>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</si>
  <si>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</si>
  <si>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</si>
  <si>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</si>
  <si>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</si>
  <si>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</si>
  <si>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</si>
  <si>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</si>
  <si>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</si>
  <si>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</si>
  <si>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</si>
  <si>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</si>
  <si>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</si>
  <si>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</si>
  <si>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</si>
  <si>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</si>
  <si>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</si>
  <si>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</si>
  <si>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</si>
  <si>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</si>
  <si>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</si>
  <si>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</si>
  <si>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</si>
  <si>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</si>
  <si>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</si>
  <si>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</si>
  <si>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</si>
  <si>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</si>
  <si>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</si>
  <si>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</si>
  <si>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</si>
  <si>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</si>
  <si>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</si>
  <si>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</si>
  <si>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</si>
  <si>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</si>
  <si>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</si>
  <si>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</si>
  <si>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</si>
  <si>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</si>
  <si>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</si>
  <si>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</si>
  <si>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</si>
  <si>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</si>
  <si>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</si>
  <si>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</si>
  <si>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</si>
  <si>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</si>
  <si>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</si>
  <si>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</si>
  <si>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</si>
  <si>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</si>
  <si>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</si>
  <si>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</si>
  <si>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</si>
  <si>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</si>
  <si>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</si>
  <si>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</si>
  <si>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</si>
  <si>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</si>
  <si>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</si>
  <si>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</si>
  <si>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</si>
  <si>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</si>
  <si>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</si>
  <si>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</si>
  <si>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</si>
  <si>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</si>
  <si>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</si>
  <si>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</si>
  <si>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</si>
  <si>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</si>
  <si>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</si>
  <si>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</si>
  <si>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</si>
  <si>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</si>
  <si>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</si>
  <si>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</si>
  <si>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</si>
  <si>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</si>
  <si>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</si>
  <si>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</si>
  <si>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</si>
  <si>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</si>
  <si>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</si>
  <si>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</si>
  <si>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</si>
  <si>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</si>
  <si>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</si>
  <si>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</si>
  <si>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</si>
  <si>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</si>
  <si>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</si>
  <si>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</si>
  <si>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</si>
  <si>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</si>
  <si>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</si>
  <si>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</si>
  <si>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</si>
  <si>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</si>
  <si>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</si>
  <si>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</si>
  <si>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</si>
  <si>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</si>
  <si>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</si>
  <si>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</si>
  <si>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</si>
  <si>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</si>
  <si>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</si>
  <si>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</si>
  <si>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</si>
  <si>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</si>
  <si>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</si>
  <si>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</si>
  <si>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</si>
  <si>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</si>
  <si>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</si>
  <si>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</si>
  <si>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</si>
  <si>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</si>
  <si>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</si>
  <si>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</si>
  <si>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</si>
  <si>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</si>
  <si>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</si>
  <si>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</si>
  <si>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</si>
  <si>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</si>
  <si>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</si>
  <si>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</si>
  <si>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</si>
  <si>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</si>
  <si>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</si>
  <si>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</si>
  <si>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</si>
  <si>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</si>
  <si>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</si>
  <si>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</si>
  <si>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</si>
  <si>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</si>
  <si>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</si>
  <si>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</si>
  <si>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</si>
  <si>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</si>
  <si>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</si>
  <si>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</si>
  <si>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</si>
  <si>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</si>
  <si>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</si>
  <si>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</si>
  <si>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</si>
  <si>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</si>
  <si>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</si>
  <si>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</si>
  <si>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</si>
  <si>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</si>
  <si>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</si>
  <si>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</si>
  <si>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</si>
  <si>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</si>
  <si>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</si>
  <si>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</si>
  <si>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</si>
  <si>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</si>
  <si>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</si>
  <si>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</si>
  <si>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</si>
  <si>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</si>
  <si>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</si>
  <si>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</si>
  <si>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</si>
  <si>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</si>
  <si>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</si>
  <si>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</si>
  <si>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</si>
  <si>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</si>
  <si>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</si>
  <si>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</si>
  <si>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</si>
  <si>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</si>
  <si>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</si>
  <si>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</si>
  <si>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</si>
  <si>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</si>
  <si>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</si>
  <si>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</si>
  <si>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</si>
  <si>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</si>
  <si>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</si>
  <si>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</si>
  <si>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</si>
  <si>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</si>
  <si>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</si>
  <si>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</si>
  <si>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</si>
  <si>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</si>
  <si>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</si>
  <si>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</si>
  <si>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</si>
  <si>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</si>
  <si>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</si>
  <si>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</si>
  <si>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</si>
  <si>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</si>
  <si>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</si>
  <si>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</si>
  <si>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</si>
  <si>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</si>
  <si>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</si>
  <si>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</si>
  <si>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</si>
  <si>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</si>
  <si>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</si>
  <si>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</si>
  <si>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</si>
  <si>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</si>
  <si>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</si>
  <si>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</si>
  <si>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</si>
  <si>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</si>
  <si>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</si>
  <si>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</si>
  <si>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</si>
  <si>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</si>
  <si>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</si>
  <si>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</si>
  <si>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</si>
  <si>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</si>
  <si>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</si>
  <si>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</si>
  <si>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</si>
  <si>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</si>
  <si>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</si>
  <si>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</si>
  <si>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</si>
  <si>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</si>
  <si>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</si>
  <si>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</si>
  <si>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</si>
  <si>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</si>
  <si>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</si>
  <si>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</si>
  <si>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</si>
  <si>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</si>
  <si>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</si>
  <si>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</si>
  <si>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</si>
  <si>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</si>
  <si>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</si>
  <si>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</si>
  <si>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</si>
  <si>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</si>
  <si>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</si>
  <si>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</si>
  <si>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</si>
  <si>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</si>
  <si>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</si>
  <si>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</si>
  <si>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</si>
  <si>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</si>
  <si>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</si>
  <si>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</si>
  <si>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</si>
  <si>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</si>
  <si>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</si>
  <si>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</si>
  <si>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</si>
  <si>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</si>
  <si>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</si>
  <si>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</si>
  <si>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</si>
  <si>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</si>
  <si>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</si>
  <si>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</si>
  <si>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</si>
  <si>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</si>
  <si>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</si>
  <si>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</si>
  <si>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</si>
  <si>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</si>
  <si>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</si>
  <si>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</si>
  <si>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</si>
  <si>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</si>
  <si>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</si>
  <si>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</si>
  <si>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</si>
  <si>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</si>
  <si>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</si>
  <si>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</si>
  <si>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</si>
  <si>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</si>
  <si>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</si>
  <si>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</si>
  <si>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</si>
  <si>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</si>
  <si>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</si>
  <si>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</si>
  <si>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</si>
  <si>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</si>
  <si>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</si>
  <si>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</si>
  <si>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</si>
  <si>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</si>
  <si>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</si>
  <si>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</si>
  <si>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</si>
  <si>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</si>
  <si>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</si>
  <si>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</si>
  <si>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</si>
  <si>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</si>
  <si>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</si>
  <si>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</si>
  <si>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</si>
  <si>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</si>
  <si>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</si>
  <si>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</si>
  <si>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</si>
  <si>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</si>
  <si>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</si>
  <si>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</si>
  <si>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</si>
  <si>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</si>
  <si>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</si>
  <si>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</si>
  <si>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</si>
  <si>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</si>
  <si>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</si>
  <si>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</si>
  <si>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</si>
  <si>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</si>
  <si>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</si>
  <si>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</si>
  <si>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</si>
  <si>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</si>
  <si>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</si>
  <si>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</si>
  <si>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</si>
  <si>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</si>
  <si>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</si>
  <si>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</si>
  <si>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</si>
  <si>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</si>
  <si>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</si>
  <si>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</si>
  <si>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</si>
  <si>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</si>
  <si>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</si>
  <si>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</si>
  <si>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</si>
  <si>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</si>
  <si>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</si>
  <si>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</si>
  <si>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</si>
  <si>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</si>
  <si>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</si>
  <si>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</si>
  <si>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</si>
  <si>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</si>
  <si>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</si>
  <si>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</si>
  <si>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</si>
  <si>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</si>
  <si>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</si>
  <si>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</si>
  <si>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</si>
  <si>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</si>
  <si>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</si>
  <si>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</si>
  <si>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</si>
  <si>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</si>
  <si>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</si>
  <si>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</si>
  <si>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</si>
  <si>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</si>
  <si>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</si>
  <si>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</si>
  <si>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</si>
  <si>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</si>
  <si>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</si>
  <si>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</si>
  <si>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</si>
  <si>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</si>
  <si>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</si>
  <si>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</si>
  <si>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</si>
  <si>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</si>
  <si>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</si>
  <si>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</si>
  <si>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</si>
  <si>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</si>
  <si>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</si>
  <si>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</si>
  <si>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</si>
  <si>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</si>
  <si>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</si>
  <si>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</si>
  <si>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</si>
  <si>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</si>
  <si>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</si>
  <si>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</si>
  <si>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</si>
  <si>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</si>
  <si>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</si>
  <si>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</si>
  <si>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</si>
  <si>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</si>
  <si>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</si>
  <si>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</si>
  <si>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</si>
  <si>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</si>
  <si>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</si>
  <si>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</si>
  <si>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</si>
  <si>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</si>
  <si>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</si>
  <si>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</si>
  <si>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</si>
  <si>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</si>
  <si>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</si>
  <si>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</si>
  <si>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</si>
  <si>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</si>
  <si>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</si>
  <si>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</si>
  <si>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</si>
  <si>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</si>
  <si>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</si>
  <si>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</si>
  <si>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</si>
  <si>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</si>
  <si>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</si>
  <si>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</si>
  <si>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</si>
  <si>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</si>
  <si>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</si>
  <si>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</si>
  <si>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</si>
  <si>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</si>
  <si>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</si>
  <si>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</si>
  <si>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</si>
  <si>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</si>
  <si>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</si>
  <si>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</si>
  <si>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</si>
  <si>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</si>
  <si>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</si>
  <si>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</si>
  <si>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</si>
  <si>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</si>
  <si>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</si>
  <si>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</si>
  <si>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</si>
  <si>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</si>
  <si>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</si>
  <si>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</si>
  <si>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</si>
  <si>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</si>
  <si>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</si>
  <si>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</si>
  <si>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</si>
  <si>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</si>
  <si>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</si>
  <si>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</si>
  <si>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</si>
  <si>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</si>
  <si>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</si>
  <si>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</si>
  <si>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</si>
  <si>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</si>
  <si>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</si>
  <si>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</si>
  <si>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</si>
  <si>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</si>
  <si>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</si>
  <si>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</si>
  <si>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</si>
  <si>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</si>
  <si>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</si>
  <si>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</si>
  <si>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</si>
  <si>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</si>
  <si>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</si>
  <si>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</si>
  <si>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</si>
  <si>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</si>
  <si>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</si>
  <si>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</si>
  <si>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</si>
  <si>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</si>
  <si>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</si>
  <si>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</si>
  <si>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</si>
  <si>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</si>
  <si>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</si>
  <si>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</si>
  <si>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</si>
  <si>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</si>
  <si>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</si>
  <si>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</si>
  <si>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</si>
  <si>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</si>
  <si>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</si>
  <si>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</si>
  <si>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</si>
  <si>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</si>
  <si>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</si>
  <si>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</si>
  <si>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</si>
  <si>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</si>
  <si>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</si>
  <si>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</si>
  <si>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</si>
  <si>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</si>
  <si>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</si>
  <si>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</si>
  <si>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</si>
  <si>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</si>
  <si>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</si>
  <si>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</si>
  <si>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</si>
  <si>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</si>
  <si>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</si>
  <si>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</si>
  <si>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</si>
  <si>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</si>
  <si>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</si>
  <si>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</si>
  <si>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</si>
  <si>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</si>
  <si>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</si>
  <si>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</si>
  <si>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</si>
  <si>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</si>
  <si>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</si>
  <si>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</si>
  <si>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</si>
  <si>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</si>
  <si>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</si>
  <si>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</si>
  <si>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</si>
  <si>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</si>
  <si>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</si>
  <si>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</si>
  <si>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</si>
  <si>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</si>
  <si>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</si>
  <si>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</si>
  <si>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</si>
  <si>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</si>
  <si>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</si>
  <si>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</si>
  <si>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</si>
  <si>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</si>
  <si>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</si>
  <si>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</si>
  <si>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</si>
  <si>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</si>
  <si>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</si>
  <si>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</si>
  <si>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</si>
  <si>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</si>
  <si>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</si>
  <si>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</si>
  <si>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</si>
  <si>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</si>
  <si>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</si>
  <si>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</si>
  <si>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</si>
  <si>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</si>
  <si>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</si>
  <si>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</si>
  <si>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</si>
  <si>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</si>
  <si>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</si>
  <si>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</si>
  <si>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</si>
  <si>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</si>
  <si>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</si>
  <si>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</si>
  <si>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</si>
  <si>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</si>
  <si>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</si>
  <si>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</si>
  <si>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</si>
  <si>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</si>
  <si>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</si>
  <si>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</si>
  <si>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</si>
  <si>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</si>
  <si>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</si>
  <si>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</si>
  <si>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</si>
  <si>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</si>
  <si>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</si>
  <si>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</si>
  <si>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</si>
  <si>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</si>
  <si>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</si>
  <si>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</si>
  <si>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</si>
  <si>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</si>
  <si>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</si>
  <si>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</si>
  <si>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</si>
  <si>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</si>
  <si>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</si>
  <si>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</si>
  <si>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</si>
  <si>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</si>
  <si>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</si>
  <si>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</si>
  <si>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</si>
  <si>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</si>
  <si>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</si>
  <si>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</si>
  <si>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</si>
  <si>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</si>
  <si>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</si>
  <si>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</si>
  <si>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</si>
  <si>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</si>
  <si>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</si>
  <si>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</si>
  <si>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</si>
  <si>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</si>
  <si>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</si>
  <si>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</si>
  <si>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</si>
  <si>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</si>
  <si>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</si>
  <si>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</si>
  <si>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</si>
  <si>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</si>
  <si>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</si>
  <si>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</si>
  <si>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</si>
  <si>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</si>
  <si>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</si>
  <si>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</si>
  <si>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</si>
  <si>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</si>
  <si>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</si>
  <si>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</si>
  <si>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</si>
  <si>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</si>
  <si>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</si>
  <si>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</si>
  <si>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</si>
  <si>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</si>
  <si>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</si>
  <si>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</si>
  <si>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</si>
  <si>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</si>
  <si>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</si>
  <si>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</si>
  <si>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</si>
  <si>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</si>
  <si>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</si>
  <si>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</si>
  <si>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</si>
  <si>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</si>
  <si>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</si>
  <si>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</si>
  <si>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</si>
  <si>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</si>
  <si>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</si>
  <si>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</si>
  <si>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</si>
  <si>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</si>
  <si>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</si>
  <si>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</si>
  <si>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</si>
  <si>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</si>
  <si>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</si>
  <si>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</si>
  <si>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</si>
  <si>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</si>
  <si>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</si>
  <si>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</si>
  <si>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</si>
  <si>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</si>
  <si>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</si>
  <si>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</si>
  <si>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</si>
  <si>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</si>
  <si>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</si>
  <si>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</si>
  <si>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</si>
  <si>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</si>
  <si>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</si>
  <si>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</si>
  <si>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</si>
  <si>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</si>
  <si>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</si>
  <si>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</si>
  <si>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</si>
  <si>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</si>
  <si>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</si>
  <si>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</si>
  <si>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</si>
  <si>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</si>
  <si>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</si>
  <si>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</si>
  <si>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</si>
  <si>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</si>
  <si>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</si>
  <si>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</si>
  <si>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</si>
  <si>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</si>
  <si>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</si>
  <si>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</si>
  <si>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</si>
  <si>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</si>
  <si>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</si>
  <si>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</si>
  <si>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</si>
  <si>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</si>
  <si>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</si>
  <si>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</si>
  <si>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</si>
  <si>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</si>
  <si>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</si>
  <si>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</si>
  <si>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</si>
  <si>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</si>
  <si>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</si>
  <si>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</si>
  <si>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</si>
  <si>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</si>
  <si>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</si>
  <si>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</si>
  <si>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</si>
  <si>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</si>
  <si>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</si>
  <si>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</si>
  <si>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</si>
  <si>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</si>
  <si>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</si>
  <si>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</si>
  <si>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</si>
  <si>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</si>
  <si>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</si>
  <si>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</si>
  <si>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</si>
  <si>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</si>
  <si>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</si>
  <si>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</si>
  <si>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</si>
  <si>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</si>
  <si>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</si>
  <si>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</si>
  <si>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</si>
  <si>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</si>
  <si>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</si>
  <si>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</si>
  <si>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</si>
  <si>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</si>
  <si>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</si>
  <si>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</si>
  <si>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</si>
  <si>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</si>
  <si>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</si>
  <si>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</si>
  <si>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</si>
  <si>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</si>
  <si>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</si>
  <si>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</si>
  <si>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</si>
  <si>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</si>
  <si>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</si>
  <si>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</si>
  <si>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</si>
  <si>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</si>
  <si>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</si>
  <si>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</si>
  <si>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</si>
  <si>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</si>
  <si>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</si>
  <si>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</si>
  <si>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</si>
  <si>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</si>
  <si>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</si>
  <si>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</si>
  <si>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</si>
  <si>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</si>
  <si>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</si>
  <si>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</si>
  <si>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</si>
  <si>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</si>
  <si>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</si>
  <si>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</si>
  <si>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</si>
  <si>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</si>
  <si>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</si>
  <si>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</si>
  <si>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</si>
  <si>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</si>
  <si>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</si>
  <si>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</si>
  <si>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</si>
  <si>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</si>
  <si>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</si>
  <si>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</si>
  <si>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</si>
  <si>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</si>
  <si>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</si>
  <si>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</si>
  <si>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</si>
  <si>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</si>
  <si>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</si>
  <si>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</si>
  <si>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</si>
  <si>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</si>
  <si>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</si>
  <si>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</si>
  <si>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</si>
  <si>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</si>
  <si>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</si>
  <si>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</si>
  <si>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</si>
  <si>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</si>
  <si>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</si>
  <si>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</si>
  <si>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</si>
  <si>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</si>
  <si>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</si>
  <si>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</si>
  <si>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</si>
  <si>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</si>
  <si>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</si>
  <si>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</si>
  <si>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</si>
  <si>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</si>
  <si>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</si>
  <si>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</si>
  <si>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</si>
  <si>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</si>
  <si>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</si>
  <si>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</si>
  <si>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</si>
  <si>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</si>
  <si>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</si>
  <si>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</si>
  <si>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</si>
  <si>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</si>
  <si>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</si>
  <si>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</si>
  <si>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</si>
  <si>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</si>
  <si>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</si>
  <si>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</si>
  <si>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</si>
  <si>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</si>
  <si>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</si>
  <si>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</si>
  <si>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</si>
  <si>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</si>
  <si>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</si>
  <si>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</si>
  <si>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</si>
  <si>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</si>
  <si>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</si>
  <si>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</si>
  <si>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</si>
  <si>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</si>
  <si>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</si>
  <si>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</si>
  <si>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</si>
  <si>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</si>
  <si>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</si>
  <si>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</si>
  <si>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</si>
  <si>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</si>
  <si>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</si>
  <si>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</si>
  <si>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</si>
  <si>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</si>
  <si>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</si>
  <si>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</si>
  <si>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</si>
  <si>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</si>
  <si>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</si>
  <si>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</si>
  <si>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</si>
  <si>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</si>
  <si>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</si>
  <si>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</si>
  <si>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</si>
  <si>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</si>
  <si>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</si>
  <si>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</si>
  <si>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</si>
  <si>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</si>
  <si>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</si>
  <si>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</si>
  <si>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</si>
  <si>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</si>
  <si>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</si>
  <si>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</si>
  <si>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</si>
  <si>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</si>
  <si>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</si>
  <si>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</si>
  <si>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</si>
  <si>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</si>
  <si>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</si>
  <si>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</si>
  <si>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</si>
  <si>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</si>
  <si>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</si>
  <si>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</si>
  <si>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</si>
  <si>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</si>
  <si>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</si>
  <si>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</si>
  <si>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</si>
  <si>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</si>
  <si>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</si>
  <si>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</si>
  <si>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</si>
  <si>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</si>
  <si>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</si>
  <si>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</si>
  <si>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</si>
  <si>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</si>
  <si>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</si>
  <si>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</si>
  <si>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</si>
  <si>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</si>
  <si>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</si>
  <si>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</si>
  <si>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</si>
  <si>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</si>
  <si>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</si>
  <si>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</si>
  <si>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</si>
  <si>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</si>
  <si>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</si>
  <si>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</si>
  <si>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</si>
  <si>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</si>
  <si>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</si>
  <si>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</si>
  <si>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</si>
  <si>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</si>
  <si>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</si>
  <si>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</si>
  <si>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</si>
  <si>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</si>
  <si>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</si>
  <si>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</si>
  <si>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</si>
  <si>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</si>
  <si>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</si>
  <si>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</si>
  <si>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</si>
  <si>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</si>
  <si>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</si>
  <si>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</si>
  <si>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</si>
  <si>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</si>
  <si>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</si>
  <si>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</si>
  <si>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</si>
  <si>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</si>
  <si>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</si>
  <si>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</si>
  <si>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</si>
  <si>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</si>
  <si>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</si>
  <si>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</si>
  <si>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</si>
  <si>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</si>
  <si>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</si>
  <si>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</si>
  <si>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</si>
  <si>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</si>
  <si>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</si>
  <si>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</si>
  <si>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</si>
  <si>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</si>
  <si>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</si>
  <si>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</si>
  <si>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</si>
  <si>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</si>
  <si>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</si>
  <si>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</si>
  <si>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</si>
  <si>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</si>
  <si>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</si>
  <si>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</si>
  <si>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</si>
  <si>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</si>
  <si>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</si>
  <si>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</si>
  <si>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</si>
  <si>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</si>
  <si>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</si>
  <si>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</si>
  <si>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</si>
  <si>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</si>
  <si>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</si>
  <si>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</si>
  <si>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</si>
  <si>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</si>
  <si>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</si>
  <si>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</si>
  <si>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</si>
  <si>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</si>
  <si>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</si>
  <si>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</si>
  <si>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</si>
  <si>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</si>
  <si>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</si>
  <si>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</si>
  <si>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</si>
  <si>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</si>
  <si>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</si>
  <si>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</si>
  <si>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</si>
  <si>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</si>
  <si>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</si>
  <si>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</si>
  <si>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</si>
  <si>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</si>
  <si>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</si>
  <si>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</si>
  <si>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</si>
  <si>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</si>
  <si>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</si>
  <si>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</si>
  <si>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</si>
  <si>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</si>
  <si>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</si>
  <si>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</si>
  <si>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</si>
  <si>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</si>
  <si>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</si>
  <si>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</si>
  <si>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</si>
  <si>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</si>
  <si>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</si>
  <si>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</si>
  <si>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</si>
  <si>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</si>
  <si>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</si>
  <si>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</si>
  <si>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</si>
  <si>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</si>
  <si>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</si>
  <si>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</si>
  <si>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</si>
  <si>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</si>
  <si>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</si>
  <si>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</si>
  <si>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</si>
  <si>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</si>
  <si>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</si>
  <si>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</si>
  <si>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</si>
  <si>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</si>
  <si>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</si>
  <si>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</si>
  <si>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</si>
  <si>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</si>
  <si>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</si>
  <si>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</si>
  <si>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</si>
  <si>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</si>
  <si>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</si>
  <si>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</si>
  <si>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</si>
  <si>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</si>
  <si>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</si>
  <si>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</si>
  <si>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</si>
  <si>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</si>
  <si>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</si>
  <si>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</si>
  <si>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</si>
  <si>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</si>
  <si>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</si>
  <si>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</si>
  <si>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</si>
  <si>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</si>
  <si>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</si>
  <si>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</si>
  <si>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</si>
  <si>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</si>
  <si>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</si>
  <si>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</si>
  <si>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</si>
  <si>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</si>
  <si>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</si>
  <si>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</si>
  <si>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</si>
  <si>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</si>
  <si>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</si>
  <si>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</si>
  <si>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</si>
  <si>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</si>
  <si>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</si>
  <si>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</si>
  <si>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</si>
  <si>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</si>
  <si>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</si>
  <si>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</si>
  <si>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</si>
  <si>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</si>
  <si>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</si>
  <si>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</si>
  <si>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</si>
  <si>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</si>
  <si>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</si>
  <si>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</si>
  <si>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</si>
  <si>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</si>
  <si>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</si>
  <si>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</si>
  <si>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</si>
  <si>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</si>
  <si>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</si>
  <si>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</si>
  <si>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</si>
  <si>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</si>
  <si>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</si>
  <si>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</si>
  <si>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</si>
  <si>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</si>
  <si>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</si>
  <si>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</si>
  <si>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</si>
  <si>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</si>
  <si>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</si>
  <si>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</si>
  <si>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</si>
  <si>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</si>
  <si>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</si>
  <si>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</si>
  <si>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</si>
  <si>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</si>
  <si>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</si>
  <si>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</si>
  <si>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</si>
  <si>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</si>
  <si>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</si>
  <si>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</si>
  <si>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</si>
  <si>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</si>
  <si>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</si>
  <si>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</si>
  <si>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</si>
  <si>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</si>
  <si>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</si>
  <si>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</si>
  <si>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</si>
  <si>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</si>
  <si>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</si>
  <si>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</si>
  <si>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</si>
  <si>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</si>
  <si>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</si>
  <si>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</si>
  <si>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</si>
  <si>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</si>
  <si>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</si>
  <si>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</si>
  <si>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</si>
  <si>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</si>
  <si>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</si>
  <si>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</si>
  <si>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</si>
  <si>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</si>
  <si>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</si>
  <si>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</si>
  <si>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</si>
  <si>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</si>
  <si>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</si>
  <si>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</si>
  <si>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</si>
  <si>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</si>
  <si>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</si>
  <si>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</si>
  <si>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</si>
  <si>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</si>
  <si>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</si>
  <si>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</si>
  <si>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</si>
  <si>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</si>
  <si>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</si>
  <si>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</si>
  <si>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</si>
  <si>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</si>
  <si>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</si>
  <si>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</si>
  <si>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</si>
  <si>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</si>
  <si>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</si>
  <si>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</si>
  <si>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</si>
  <si>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</si>
  <si>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</si>
  <si>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</si>
  <si>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</si>
  <si>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</si>
  <si>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</si>
  <si>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</si>
  <si>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</si>
  <si>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</si>
  <si>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</si>
  <si>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</si>
  <si>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</si>
  <si>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</si>
  <si>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</si>
  <si>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</si>
  <si>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</si>
  <si>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</si>
  <si>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</si>
  <si>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</si>
  <si>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</si>
  <si>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</si>
  <si>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</si>
  <si>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</si>
  <si>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</si>
  <si>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</si>
  <si>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</si>
  <si>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</si>
  <si>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</si>
  <si>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</si>
  <si>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</si>
  <si>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</si>
  <si>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</si>
  <si>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</si>
  <si>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</si>
  <si>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</si>
  <si>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</si>
  <si>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</si>
  <si>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</si>
  <si>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</si>
  <si>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</si>
  <si>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</si>
  <si>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</si>
  <si>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</si>
  <si>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</si>
  <si>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</si>
  <si>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</si>
  <si>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</si>
  <si>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</si>
  <si>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</si>
  <si>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</si>
  <si>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</si>
  <si>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</si>
  <si>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</si>
  <si>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</si>
  <si>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</si>
  <si>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</si>
  <si>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</si>
  <si>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</si>
  <si>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</si>
  <si>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</si>
  <si>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</si>
  <si>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</si>
  <si>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</si>
  <si>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</si>
  <si>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</si>
  <si>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</si>
  <si>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</si>
  <si>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</si>
  <si>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</si>
  <si>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</si>
  <si>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</si>
  <si>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</si>
  <si>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</si>
  <si>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</si>
  <si>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</si>
  <si>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</si>
  <si>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</si>
  <si>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</si>
  <si>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</si>
  <si>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</si>
  <si>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</si>
  <si>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</si>
  <si>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</si>
  <si>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</si>
  <si>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</si>
  <si>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</si>
  <si>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</si>
  <si>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</si>
  <si>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</si>
  <si>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</si>
  <si>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</si>
  <si>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</si>
  <si>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</si>
  <si>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</si>
  <si>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</si>
  <si>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</si>
  <si>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</si>
  <si>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</si>
  <si>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</si>
  <si>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</si>
  <si>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</si>
  <si>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</si>
  <si>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</si>
  <si>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</si>
  <si>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</si>
  <si>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</si>
  <si>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</si>
  <si>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</si>
  <si>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</si>
  <si>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</si>
  <si>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</si>
  <si>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</si>
  <si>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</si>
  <si>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</si>
  <si>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</si>
  <si>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</si>
  <si>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</si>
  <si>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</si>
  <si>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</si>
  <si>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</si>
  <si>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</si>
  <si>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</si>
  <si>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</si>
  <si>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</si>
  <si>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</si>
  <si>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</si>
  <si>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</si>
  <si>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</si>
  <si>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</si>
  <si>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</si>
  <si>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</si>
  <si>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</si>
  <si>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</si>
  <si>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</si>
  <si>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</si>
  <si>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</si>
  <si>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</si>
  <si>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</si>
  <si>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</si>
  <si>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</si>
  <si>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</si>
  <si>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</si>
  <si>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</si>
  <si>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</si>
  <si>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</si>
  <si>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</si>
  <si>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</si>
  <si>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</si>
  <si>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</si>
  <si>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</si>
  <si>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</si>
  <si>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</si>
  <si>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</si>
  <si>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</si>
  <si>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</si>
  <si>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</si>
  <si>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</si>
  <si>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</si>
  <si>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</si>
  <si>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</si>
  <si>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</si>
  <si>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</si>
  <si>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</si>
  <si>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</si>
  <si>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</si>
  <si>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</si>
  <si>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</si>
  <si>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</si>
  <si>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</si>
  <si>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</si>
  <si>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</si>
  <si>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</si>
  <si>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</si>
  <si>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</si>
  <si>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</si>
  <si>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</si>
  <si>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</si>
  <si>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</si>
  <si>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</si>
  <si>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</si>
  <si>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</si>
  <si>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</si>
  <si>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</si>
  <si>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</si>
  <si>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</si>
  <si>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</si>
  <si>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</si>
  <si>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</si>
  <si>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</si>
  <si>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</si>
  <si>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</si>
  <si>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</si>
  <si>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</si>
  <si>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</si>
  <si>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</si>
  <si>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</si>
  <si>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</si>
  <si>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</si>
  <si>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</si>
  <si>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</si>
  <si>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</si>
  <si>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</si>
  <si>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</si>
  <si>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</si>
  <si>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</si>
  <si>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</si>
  <si>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</si>
  <si>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</si>
  <si>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</si>
  <si>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</si>
  <si>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</si>
  <si>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</si>
  <si>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</si>
  <si>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</si>
  <si>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</si>
  <si>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</si>
  <si>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</si>
  <si>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</si>
  <si>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</si>
  <si>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</si>
  <si>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</si>
  <si>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</si>
  <si>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</si>
  <si>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</si>
  <si>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</si>
  <si>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</si>
  <si>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</si>
  <si>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</si>
  <si>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</si>
  <si>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</si>
  <si>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</si>
  <si>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</si>
  <si>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</si>
  <si>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</si>
  <si>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</si>
  <si>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</si>
  <si>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</si>
  <si>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</si>
  <si>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</si>
  <si>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</si>
  <si>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</si>
  <si>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</si>
  <si>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</si>
  <si>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</si>
  <si>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</si>
  <si>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</si>
  <si>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</si>
  <si>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</si>
  <si>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</si>
  <si>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</si>
  <si>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</si>
  <si>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</si>
  <si>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</si>
  <si>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</si>
  <si>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</si>
  <si>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</si>
  <si>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</si>
  <si>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</si>
  <si>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23/7/24 RM2,000.00(RM212.30)</t>
  </si>
  <si>
    <t>Trsf 1/7/24 RM1,131.50</t>
  </si>
  <si>
    <t>Trsf 3/7/24 RM375.00</t>
  </si>
  <si>
    <t>Trsf 25/7/24 RM1,500.00, 26/7/24 RM260.00</t>
  </si>
  <si>
    <t>Trsf 26/7/24 RM1,000.00(RM1,000.00)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</si>
  <si>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</si>
  <si>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</si>
  <si>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</si>
  <si>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</si>
  <si>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</si>
  <si>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</si>
  <si>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</si>
  <si>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RM5,000.00(RM157.40)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</si>
  <si>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</si>
  <si>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</si>
  <si>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</si>
  <si>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</si>
  <si>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</si>
  <si>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</si>
  <si>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</si>
  <si>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</si>
  <si>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</si>
  <si>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</si>
  <si>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</si>
  <si>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</si>
  <si>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</si>
  <si>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</si>
  <si>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24/7/24 RM43,000.00(RM1,267.00)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</si>
  <si>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</si>
  <si>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</si>
  <si>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</si>
  <si>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</si>
  <si>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</si>
  <si>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</si>
  <si>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</si>
  <si>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</si>
  <si>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</si>
  <si>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</si>
  <si>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</si>
  <si>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</si>
  <si>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</si>
  <si>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</si>
  <si>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</si>
  <si>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</si>
  <si>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</si>
  <si>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</si>
  <si>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</si>
  <si>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</si>
  <si>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</si>
  <si>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</si>
  <si>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</si>
  <si>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</si>
  <si>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</si>
  <si>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</si>
  <si>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</si>
  <si>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</si>
  <si>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</si>
  <si>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</si>
  <si>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</si>
  <si>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Refer Cash Book 31/7/24 - Total collection = "C" &amp; "C-Trsp" &amp; C-CN-RM1,391.00</t>
  </si>
  <si>
    <t>Cash - Mr Wong Total</t>
  </si>
  <si>
    <t>Cash - Shikh House of Design Total</t>
  </si>
  <si>
    <t>Month : As of July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</si>
</sst>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28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</cellXfs>
  <cellStyles count="3">
    <cellStyle name="Comma" xfId="1" builtinId="3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6586574076" createdVersion="8" refreshedVersion="8" minRefreshableVersion="3" recordCount="1360" xr:uid="{65856631-DACD-4D2A-89B4-556ACBD7FCA7}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538.522554976851" createdVersion="8" refreshedVersion="8" minRefreshableVersion="3" recordCount="3091" xr:uid="{839303C1-AC69-499D-99F4-856A5DD419A3}">
  <cacheSource type="worksheet">
    <worksheetSource ref="A1:T3092" sheet="Raw Sales"/>
  </cacheSource>
  <cacheFields count="20">
    <cacheField name="Invoice Date" numFmtId="0">
      <sharedItems containsNonDate="0" containsDate="1" containsMixedTypes="1" minDate="2019-12-23T00:00:00" maxDate="2024-07-31T00:00:00" count="605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934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</sharedItems>
    </cacheField>
    <cacheField name="Customer Code" numFmtId="0">
      <sharedItems/>
    </cacheField>
    <cacheField name="Customer Name" numFmtId="0">
      <sharedItems count="5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  <s v="Cash - Mr Wong"/>
        <s v="Cash - Shikh House of Design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NonDate="0" containsDate="1" containsMixedTypes="1" minDate="2019-12-23T00:00:00" maxDate="2024-11-16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5067700.9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91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57.4"/>
    <n v="1690.6"/>
    <n v="3305362.0500000012"/>
    <s v="Trsf"/>
    <s v="Bank Islam 170277 Cleared 29/7/2429/7/24 RM5,000.00(RM157.4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212.3"/>
    <n v="208.89999999999998"/>
    <n v="3696683.350000002"/>
    <s v="Trsf"/>
    <s v="Trsf 23/7/24 RM2,000.00(RM212.3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1267"/>
    <n v="3551"/>
    <n v="4172573.350000001"/>
    <s v="Trsf"/>
    <s v="Trsf 24/7/24 RM43,000.00(RM1,267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m/>
    <n v="500"/>
    <n v="4530575.95"/>
    <s v="Trsf"/>
    <m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m/>
    <n v="13024"/>
    <n v="4552867.95"/>
    <s v="Trsf"/>
    <m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m/>
    <n v="3828"/>
    <n v="4545411.95"/>
    <s v="Trsf"/>
    <m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m/>
    <n v="2808"/>
    <n v="4544831.95"/>
    <s v="Trsf"/>
    <m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m/>
    <n v="1000"/>
    <n v="4543418.95"/>
    <s v="Trsf"/>
    <m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m/>
    <n v="380"/>
    <n v="4544426.95"/>
    <s v="Trsf"/>
    <m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m/>
    <n v="5280"/>
    <n v="4552524.75"/>
    <s v="Chq"/>
    <m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m/>
    <n v="421.2"/>
    <n v="4548220.95"/>
    <s v="Chq"/>
    <m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m/>
    <n v="421.2"/>
    <n v="4548315.95"/>
    <s v="Chq"/>
    <m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m/>
    <n v="240"/>
    <n v="4548447.25"/>
    <s v="Chq"/>
    <m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m/>
    <n v="312.5"/>
    <n v="4548999.75"/>
    <s v="Chq"/>
    <m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m/>
    <n v="437.5"/>
    <n v="4552443.75"/>
    <s v="Trsf"/>
    <m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m/>
    <n v="11396"/>
    <n v="4566658.25"/>
    <s v="Trsf"/>
    <m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m/>
    <n v="9768"/>
    <n v="4532478.45"/>
    <s v="Trsf"/>
    <m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m/>
    <n v="1740"/>
    <n v="4526575.45"/>
    <s v="Trsf"/>
    <m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m/>
    <n v="575"/>
    <n v="4527735.45"/>
    <s v="Trsf"/>
    <m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m/>
    <n v="440"/>
    <n v="4527777.95"/>
    <s v="Trsf"/>
    <m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m/>
    <n v="420"/>
    <n v="4528853.45"/>
    <s v="Trsf"/>
    <m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m/>
    <n v="395"/>
    <n v="4530443.45"/>
    <s v="Trsf"/>
    <m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m/>
    <n v="13024"/>
    <n v="4519680.45"/>
    <s v="Trsf"/>
    <m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m/>
    <n v="2610"/>
    <n v="4512742.45"/>
    <s v="Trsf"/>
    <m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m/>
    <n v="862.5"/>
    <n v="4511669.95"/>
    <s v="Trsf"/>
    <m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m/>
    <n v="440"/>
    <n v="4511622.45"/>
    <s v="Trsf"/>
    <m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m/>
    <n v="420"/>
    <n v="4521370.45"/>
    <s v="Trsf"/>
    <m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m/>
    <n v="395"/>
    <n v="4524825.45"/>
    <s v="Trsf"/>
    <m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m/>
    <n v="230.4"/>
    <n v="4527000.8500000006"/>
    <s v="Trsf"/>
    <m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m/>
    <n v="625"/>
    <n v="4545292.95"/>
    <s v="Trsf"/>
    <m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m/>
    <n v="16280"/>
    <n v="4561231.75"/>
    <s v="Trsf"/>
    <m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m/>
    <n v="5220"/>
    <n v="4550331.75"/>
    <s v="Trsf"/>
    <m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m/>
    <n v="3510"/>
    <n v="4548786.75"/>
    <s v="Trsf"/>
    <m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m/>
    <n v="570"/>
    <n v="4545956.75"/>
    <s v="Trsf"/>
    <m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m/>
    <n v="220"/>
    <n v="4545726.75"/>
    <s v="Trsf"/>
    <m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m/>
    <n v="5280"/>
    <n v="4553967.25"/>
    <s v="Chq"/>
    <m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m/>
    <n v="144"/>
    <n v="4550901.25"/>
    <s v="Chq"/>
    <m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m/>
    <n v="572"/>
    <n v="4551389.25"/>
    <s v="Chq"/>
    <m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m/>
    <n v="5280"/>
    <n v="4556517.25"/>
    <s v="Trsf"/>
    <m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m/>
    <n v="160"/>
    <n v="4551981.25"/>
    <s v="Trsf"/>
    <m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m/>
    <n v="170"/>
    <n v="4552176.25"/>
    <s v="Trsf"/>
    <m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m/>
    <n v="190"/>
    <n v="4555452.25"/>
    <s v="Trsf"/>
    <m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m/>
    <n v="360"/>
    <n v="4557250.25"/>
    <s v="Trsf"/>
    <m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m/>
    <n v="420"/>
    <n v="4557760.25"/>
    <s v="Trsf"/>
    <m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m/>
    <n v="125"/>
    <n v="4557902.75"/>
    <s v="Trsf"/>
    <m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m/>
    <n v="3256"/>
    <n v="4561033.75"/>
    <s v="Trsf"/>
    <m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m/>
    <n v="1218"/>
    <n v="4570391.75"/>
    <s v="Trsf"/>
    <m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m/>
    <n v="702"/>
    <n v="4573529.75"/>
    <s v="Trsf"/>
    <m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m/>
    <n v="1000"/>
    <n v="4575699.75"/>
    <s v="Trsf"/>
    <m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m/>
    <n v="937.5"/>
    <n v="4576637.25"/>
    <s v="Trsf"/>
    <m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m/>
    <n v="24420"/>
    <n v="4547130.45"/>
    <s v="Trsf"/>
    <m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m/>
    <n v="7830"/>
    <n v="4532665.45"/>
    <s v="Trsf"/>
    <m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m/>
    <n v="4680"/>
    <n v="4531840.45"/>
    <s v="Trsf"/>
    <m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m/>
    <n v="760"/>
    <n v="4528097.95"/>
    <s v="Trsf"/>
    <m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m/>
    <n v="3000"/>
    <n v="4531433.45"/>
    <s v="Trsf"/>
    <m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m/>
    <n v="13024"/>
    <n v="4561339.95"/>
    <s v="Trsf"/>
    <m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m/>
    <n v="2146"/>
    <n v="4550593.25"/>
    <s v="Trsf"/>
    <m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m/>
    <n v="575"/>
    <n v="4549574.75"/>
    <s v="Trsf"/>
    <m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m/>
    <n v="880"/>
    <n v="4554693.25"/>
    <s v="Trsf"/>
    <m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m/>
    <n v="523.6"/>
    <n v="4552504.8499999996"/>
    <s v="Trsf"/>
    <m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m/>
    <n v="360"/>
    <n v="4552803.75"/>
    <s v="Trsf"/>
    <m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m/>
    <n v="260"/>
    <n v="4566918.25"/>
    <s v="Trsf"/>
    <m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m/>
    <n v="937.5"/>
    <n v="4571871.25"/>
    <s v="Trsf"/>
    <m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m/>
    <n v="24420"/>
    <n v="4597652.75"/>
    <s v="Trsf"/>
    <m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m/>
    <n v="10156.5"/>
    <n v="4585043.75"/>
    <s v="Trsf"/>
    <m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m/>
    <n v="160"/>
    <n v="4912561.95"/>
    <s v="Trsf"/>
    <m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m/>
    <n v="260"/>
    <n v="4912821.95"/>
    <s v="Trsf"/>
    <m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m/>
    <n v="7040"/>
    <n v="4920947.95"/>
    <s v="Trsf"/>
    <m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m/>
    <n v="1108.4000000000001"/>
    <n v="4922056.3500000006"/>
    <s v="Trsf"/>
    <m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m/>
    <n v="320"/>
    <n v="4922376.3500000006"/>
    <s v="Trsf"/>
    <m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m/>
    <n v="360"/>
    <n v="4922736.3500000006"/>
    <s v="Trsf"/>
    <m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m/>
    <n v="190"/>
    <n v="4922926.3500000006"/>
    <s v="Trsf"/>
    <m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m/>
    <n v="563.20000000000005"/>
    <n v="4923489.5500000007"/>
    <s v="Trsf"/>
    <m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m/>
    <n v="1684.8"/>
    <n v="4925174.3500000006"/>
    <s v="Trsf"/>
    <m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m/>
    <n v="1738"/>
    <n v="4927417.3500000006"/>
    <s v="Chq"/>
    <m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m/>
    <n v="555"/>
    <n v="4927972.3500000006"/>
    <s v="Chq"/>
    <m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m/>
    <n v="322.5"/>
    <n v="4928294.8500000006"/>
    <s v="Chq"/>
    <m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m/>
    <n v="120"/>
    <n v="4928414.8500000006"/>
    <s v="Chq"/>
    <m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m/>
    <n v="175"/>
    <n v="4928589.8500000006"/>
    <s v="Chq"/>
    <m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m/>
    <n v="210"/>
    <n v="4928799.8500000006"/>
    <s v="Chq"/>
    <m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m/>
    <n v="937.5"/>
    <n v="4936734.3500000006"/>
    <s v="Trsf"/>
    <m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m/>
    <n v="24420"/>
    <n v="4961154.3500000006"/>
    <s v="Trsf"/>
    <m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m/>
    <n v="9028"/>
    <n v="4970182.3500000006"/>
    <s v="Trsf"/>
    <m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m/>
    <n v="2640"/>
    <n v="4972822.3500000006"/>
    <s v="Trsf"/>
    <m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m/>
    <n v="3600"/>
    <n v="4976422.3500000006"/>
    <s v="Trsf"/>
    <m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m/>
    <n v="380"/>
    <n v="4976802.3500000006"/>
    <s v="Trsf"/>
    <m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m/>
    <n v="1000"/>
    <n v="4977802.3500000006"/>
    <s v="Trsf"/>
    <m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m/>
    <n v="658.8"/>
    <n v="4978461.1500000004"/>
    <s v="Chq"/>
    <m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m/>
    <n v="160"/>
    <n v="4978621.1500000004"/>
    <s v="Chq"/>
    <m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m/>
    <n v="13024"/>
    <n v="4997157.6500000004"/>
    <s v="Trsf"/>
    <m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m/>
    <n v="900"/>
    <n v="4998057.6500000004"/>
    <s v="Trsf"/>
    <m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m/>
    <n v="287.5"/>
    <n v="4998345.1500000004"/>
    <s v="Trsf"/>
    <m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m/>
    <n v="440"/>
    <n v="4998785.1500000004"/>
    <s v="Trsf"/>
    <m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m/>
    <n v="696"/>
    <n v="4999481.1500000004"/>
    <s v="Trsf"/>
    <m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m/>
    <n v="1440"/>
    <n v="5000921.1500000004"/>
    <s v="Trsf"/>
    <m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m/>
    <n v="364"/>
    <n v="5001285.1500000004"/>
    <s v="Trsf"/>
    <m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m/>
    <n v="250"/>
    <n v="5001535.1500000004"/>
    <s v="Trsf"/>
    <m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m/>
    <n v="3256"/>
    <n v="5007776.1500000004"/>
    <s v="Chq"/>
    <m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m/>
    <n v="1628"/>
    <n v="5009404.1500000004"/>
    <s v="Chq"/>
    <m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m/>
    <n v="937.5"/>
    <n v="5013792.95"/>
    <s v="Trsf"/>
    <m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m/>
    <n v="24420"/>
    <n v="5038212.95"/>
    <s v="Trsf"/>
    <m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m/>
    <n v="7320"/>
    <n v="5045532.95"/>
    <s v="Trsf"/>
    <m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m/>
    <n v="4800"/>
    <n v="5050332.95"/>
    <s v="Trsf"/>
    <m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m/>
    <n v="380"/>
    <n v="5050712.95"/>
    <s v="Trsf"/>
    <m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m/>
    <n v="1000"/>
    <n v="5051712.95"/>
    <s v="Trsf"/>
    <m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m/>
    <n v="975"/>
    <n v="5052687.95"/>
    <s v="Trsf"/>
    <m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1000"/>
    <n v="2520"/>
    <n v="5056207.95"/>
    <s v="Cash"/>
    <s v="Trsf 26/7/24 RM1,000.00(RM1,000.00)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m/>
    <n v="7040"/>
    <n v="5064472.95"/>
    <s v="Trsf"/>
    <m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m/>
    <n v="1000"/>
    <n v="5013261.6500000004"/>
    <s v="Trsf"/>
    <m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m/>
    <n v="1760"/>
    <n v="5014331.6500000004"/>
    <s v="Cash"/>
    <m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m/>
    <n v="555"/>
    <n v="5013410.45"/>
    <s v="Cash"/>
    <m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m/>
    <n v="95"/>
    <n v="5013887.95"/>
    <s v="Cash"/>
    <m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m/>
    <n v="312.5"/>
    <n v="5038525.45"/>
    <s v="Cash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50861-2A9E-40F9-8B6F-C0782E2FF259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005" firstHeaderRow="1" firstDataRow="2" firstDataCol="5"/>
  <pivotFields count="20">
    <pivotField axis="axisRow" compact="0" outline="0" showAll="0" defaultSubtotal="0">
      <items count="6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</items>
    </pivotField>
    <pivotField compact="0" outline="0" showAll="0"/>
    <pivotField compact="0" outline="0" showAll="0"/>
    <pivotField axis="axisRow" compact="0" outline="0" showAll="0">
      <items count="935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t="default"/>
      </items>
    </pivotField>
    <pivotField compact="0" outline="0" showAll="0"/>
    <pivotField axis="axisRow" compact="0" outline="0" showAll="0">
      <items count="57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00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>
      <x v="51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t="default">
      <x v="51"/>
    </i>
    <i>
      <x v="52"/>
      <x v="6"/>
      <x v="4"/>
      <x v="587"/>
      <x v="903"/>
    </i>
    <i t="default">
      <x v="52"/>
    </i>
    <i>
      <x v="53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t="default">
      <x v="53"/>
    </i>
    <i>
      <x v="54"/>
      <x v="6"/>
      <x v="5"/>
      <x v="589"/>
      <x v="906"/>
    </i>
    <i t="default">
      <x v="54"/>
    </i>
    <i>
      <x v="55"/>
      <x v="6"/>
      <x v="5"/>
      <x v="595"/>
      <x v="920"/>
    </i>
    <i t="default">
      <x v="5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D806E-D098-418C-AB35-3E5F14AD38F5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2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7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16DD4-747A-4B90-B92B-40AF691DF8E6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502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7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97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r="2">
      <x v="3"/>
    </i>
    <i r="2">
      <x v="4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>
      <x v="51"/>
      <x v="6"/>
      <x v="4"/>
    </i>
    <i r="2">
      <x v="5"/>
    </i>
    <i t="default">
      <x v="51"/>
    </i>
    <i>
      <x v="52"/>
      <x v="6"/>
      <x v="4"/>
    </i>
    <i r="2">
      <x v="5"/>
    </i>
    <i t="default">
      <x v="52"/>
    </i>
    <i>
      <x v="53"/>
      <x v="6"/>
      <x v="4"/>
    </i>
    <i t="default">
      <x v="53"/>
    </i>
    <i>
      <x v="54"/>
      <x v="6"/>
      <x v="5"/>
    </i>
    <i t="default">
      <x v="54"/>
    </i>
    <i>
      <x v="55"/>
      <x v="6"/>
      <x v="5"/>
    </i>
    <i t="default">
      <x v="5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288CF-F162-42C4-83B5-E828B87EDA2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86E9B-D4DE-4E1B-B6E7-3FA2CBA1D9E6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1A60D-8D13-484C-9A1F-8F8B0FCFBF34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8E28A-EECA-49F4-8169-1459A66AEA0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081AE-3509-4ECE-959D-DB75CBE0356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A6993-1E12-451C-83D7-900F07110F7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1005"/>
  <sheetViews>
    <sheetView tabSelected="1" topLeftCell="A43" zoomScaleNormal="100" workbookViewId="0">
      <selection activeCell="H63" sqref="H63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203</v>
      </c>
    </row>
    <row r="2" spans="1:53" x14ac:dyDescent="0.35">
      <c r="A2" t="s">
        <v>2919</v>
      </c>
    </row>
    <row r="4" spans="1:53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32054.499999999996</v>
      </c>
      <c r="E8" s="18"/>
      <c r="F8" s="18"/>
      <c r="G8" s="18"/>
      <c r="H8" s="18">
        <v>32054.499999999996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0</v>
      </c>
      <c r="D10" s="18"/>
      <c r="E10" s="18"/>
      <c r="F10" s="18"/>
      <c r="G10" s="18"/>
      <c r="H10" s="18">
        <v>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3120.7</v>
      </c>
      <c r="C11" s="18"/>
      <c r="D11" s="18"/>
      <c r="E11" s="18"/>
      <c r="F11" s="18"/>
      <c r="G11" s="18"/>
      <c r="H11" s="18">
        <v>3120.7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124886.1</v>
      </c>
      <c r="F15" s="18"/>
      <c r="G15" s="18"/>
      <c r="H15" s="18">
        <v>124886.1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401</v>
      </c>
      <c r="B23" s="18">
        <v>70142.400000000009</v>
      </c>
      <c r="C23" s="18"/>
      <c r="D23" s="18"/>
      <c r="E23" s="18"/>
      <c r="F23" s="18"/>
      <c r="G23" s="18"/>
      <c r="H23" s="18">
        <v>70142.400000000009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492</v>
      </c>
      <c r="B26" s="18">
        <v>36372.6</v>
      </c>
      <c r="C26" s="18"/>
      <c r="D26" s="18"/>
      <c r="E26" s="18"/>
      <c r="F26" s="18"/>
      <c r="G26" s="18"/>
      <c r="H26" s="18">
        <v>36372.6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860</v>
      </c>
      <c r="B32" s="18">
        <v>36023.5</v>
      </c>
      <c r="C32" s="18"/>
      <c r="D32" s="18"/>
      <c r="E32" s="18"/>
      <c r="F32" s="18"/>
      <c r="G32" s="18"/>
      <c r="H32" s="18">
        <v>36023.5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1197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1310</v>
      </c>
      <c r="B42" s="18"/>
      <c r="C42" s="18"/>
      <c r="D42" s="18"/>
      <c r="E42" s="18"/>
      <c r="F42" s="18"/>
      <c r="G42" s="18">
        <v>13934.5</v>
      </c>
      <c r="H42" s="18">
        <v>13934.5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3212</v>
      </c>
      <c r="AX45" s="18"/>
      <c r="AY45" s="18"/>
      <c r="AZ45" s="18"/>
      <c r="BA45" s="18">
        <v>3212</v>
      </c>
    </row>
    <row r="46" spans="1:53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5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9</v>
      </c>
      <c r="AU48" s="18"/>
      <c r="AV48" s="18"/>
      <c r="AW48" s="18">
        <v>5702.8</v>
      </c>
      <c r="AX48" s="18"/>
      <c r="AY48" s="18"/>
      <c r="AZ48" s="18"/>
      <c r="BA48" s="18">
        <v>5702.8</v>
      </c>
    </row>
    <row r="49" spans="1:53" x14ac:dyDescent="0.35">
      <c r="A49" t="s">
        <v>2013</v>
      </c>
      <c r="B49" s="18">
        <v>484404.9</v>
      </c>
      <c r="C49" s="18"/>
      <c r="D49" s="18"/>
      <c r="E49" s="18"/>
      <c r="F49" s="18"/>
      <c r="G49" s="18"/>
      <c r="H49" s="18">
        <v>484404.9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4</v>
      </c>
      <c r="AU49" s="18"/>
      <c r="AV49" s="18"/>
      <c r="AW49" s="18">
        <v>5884.4</v>
      </c>
      <c r="AX49" s="18"/>
      <c r="AY49" s="18"/>
      <c r="AZ49" s="18"/>
      <c r="BA49" s="18">
        <v>5884.4</v>
      </c>
    </row>
    <row r="50" spans="1:53" x14ac:dyDescent="0.35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R50" s="36" t="s">
        <v>134</v>
      </c>
      <c r="AS50" s="36"/>
      <c r="AT50" s="36"/>
      <c r="AU50" s="37"/>
      <c r="AV50" s="37"/>
      <c r="AW50" s="37">
        <v>32054.5</v>
      </c>
      <c r="AX50" s="37"/>
      <c r="AY50" s="37"/>
      <c r="AZ50" s="37"/>
      <c r="BA50" s="37">
        <v>32054.5</v>
      </c>
    </row>
    <row r="51" spans="1:53" x14ac:dyDescent="0.35">
      <c r="A51" t="s">
        <v>2203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R51" t="s">
        <v>7</v>
      </c>
      <c r="AS51">
        <v>2020</v>
      </c>
      <c r="AT51">
        <v>6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2209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7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2343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8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2356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9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2434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10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2512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11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2728</v>
      </c>
      <c r="B57" s="18">
        <v>2722.5</v>
      </c>
      <c r="C57" s="18"/>
      <c r="D57" s="18"/>
      <c r="E57" s="18"/>
      <c r="F57" s="18"/>
      <c r="G57" s="18"/>
      <c r="H57" s="18">
        <v>2722.5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12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2736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S58">
        <v>2021</v>
      </c>
      <c r="AT58">
        <v>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2802</v>
      </c>
      <c r="B59" s="18">
        <v>3970</v>
      </c>
      <c r="C59" s="18"/>
      <c r="D59" s="18"/>
      <c r="E59" s="18"/>
      <c r="F59" s="18"/>
      <c r="G59" s="18"/>
      <c r="H59" s="18">
        <v>3970</v>
      </c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2808</v>
      </c>
      <c r="B60" s="18">
        <v>0</v>
      </c>
      <c r="C60" s="18"/>
      <c r="D60" s="18"/>
      <c r="E60" s="18"/>
      <c r="F60" s="18"/>
      <c r="G60" s="18"/>
      <c r="H60" s="18">
        <v>0</v>
      </c>
      <c r="X60">
        <v>2024</v>
      </c>
      <c r="Y60">
        <v>2</v>
      </c>
      <c r="Z60" s="57">
        <v>45273</v>
      </c>
      <c r="AA60" t="s">
        <v>2260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5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2814</v>
      </c>
      <c r="B61" s="18">
        <v>0</v>
      </c>
      <c r="C61" s="18"/>
      <c r="D61" s="18"/>
      <c r="E61" s="18"/>
      <c r="F61" s="18"/>
      <c r="G61" s="18"/>
      <c r="H61" s="18">
        <v>0</v>
      </c>
      <c r="Y61">
        <v>3</v>
      </c>
      <c r="Z61" s="57">
        <v>45299</v>
      </c>
      <c r="AA61" t="s">
        <v>2346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9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131</v>
      </c>
      <c r="B62" s="18">
        <v>653117.10000000009</v>
      </c>
      <c r="C62" s="18">
        <v>0</v>
      </c>
      <c r="D62" s="18">
        <v>32054.499999999996</v>
      </c>
      <c r="E62" s="18">
        <v>124886.1</v>
      </c>
      <c r="F62" s="18">
        <v>0</v>
      </c>
      <c r="G62" s="18">
        <v>13934.5</v>
      </c>
      <c r="H62" s="18">
        <v>823992.2</v>
      </c>
      <c r="Y62">
        <v>5</v>
      </c>
      <c r="Z62" s="57">
        <v>45355</v>
      </c>
      <c r="AA62" t="s">
        <v>2500</v>
      </c>
      <c r="AB62" s="18"/>
      <c r="AC62" s="18"/>
      <c r="AD62" s="18">
        <v>3212</v>
      </c>
      <c r="AE62" s="18"/>
      <c r="AF62" s="18"/>
      <c r="AG62" s="18"/>
      <c r="AH62" s="18">
        <v>3212</v>
      </c>
      <c r="AT62">
        <v>10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Y63">
        <v>6</v>
      </c>
      <c r="Z63" s="57">
        <v>45387</v>
      </c>
      <c r="AA63" t="s">
        <v>2579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T63">
        <v>12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Z64" s="57">
        <v>45390</v>
      </c>
      <c r="AA64" t="s">
        <v>2580</v>
      </c>
      <c r="AB64" s="18"/>
      <c r="AC64" s="18"/>
      <c r="AD64" s="18">
        <v>260</v>
      </c>
      <c r="AE64" s="18"/>
      <c r="AF64" s="18"/>
      <c r="AG64" s="18"/>
      <c r="AH64" s="18">
        <v>260</v>
      </c>
      <c r="AT64">
        <v>4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5">
      <c r="Z65" s="57">
        <v>45411</v>
      </c>
      <c r="AA65" t="s">
        <v>2597</v>
      </c>
      <c r="AB65" s="18"/>
      <c r="AC65" s="18"/>
      <c r="AD65" s="18">
        <v>5334</v>
      </c>
      <c r="AE65" s="18"/>
      <c r="AF65" s="18"/>
      <c r="AG65" s="18"/>
      <c r="AH65" s="18">
        <v>5334</v>
      </c>
      <c r="AS65">
        <v>2019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5">
      <c r="Y66">
        <v>8</v>
      </c>
      <c r="Z66" s="57">
        <v>45468</v>
      </c>
      <c r="AA66" t="s">
        <v>2731</v>
      </c>
      <c r="AB66" s="18"/>
      <c r="AC66" s="18"/>
      <c r="AD66" s="18">
        <v>5042</v>
      </c>
      <c r="AE66" s="18"/>
      <c r="AF66" s="18"/>
      <c r="AG66" s="18"/>
      <c r="AH66" s="18">
        <v>5042</v>
      </c>
      <c r="AS66">
        <v>2022</v>
      </c>
      <c r="AT66">
        <v>3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5">
      <c r="Y67">
        <v>9</v>
      </c>
      <c r="Z67" s="57">
        <v>45485</v>
      </c>
      <c r="AA67" t="s">
        <v>2833</v>
      </c>
      <c r="AB67" s="18"/>
      <c r="AC67" s="18"/>
      <c r="AD67" s="18">
        <v>818.8</v>
      </c>
      <c r="AE67" s="18"/>
      <c r="AF67" s="18"/>
      <c r="AG67" s="18"/>
      <c r="AH67" s="18">
        <v>818.8</v>
      </c>
      <c r="AT67">
        <v>6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5">
      <c r="Z68" s="57">
        <v>45496</v>
      </c>
      <c r="AA68" t="s">
        <v>2840</v>
      </c>
      <c r="AB68" s="18"/>
      <c r="AC68" s="18"/>
      <c r="AD68" s="18">
        <v>4884</v>
      </c>
      <c r="AE68" s="18"/>
      <c r="AF68" s="18"/>
      <c r="AG68" s="18"/>
      <c r="AH68" s="18">
        <v>4884</v>
      </c>
      <c r="AT68">
        <v>7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5">
      <c r="Y69">
        <v>4</v>
      </c>
      <c r="Z69" s="57">
        <v>45344</v>
      </c>
      <c r="AA69" t="s">
        <v>2437</v>
      </c>
      <c r="AB69" s="18"/>
      <c r="AC69" s="18"/>
      <c r="AD69" s="18">
        <v>5884.4</v>
      </c>
      <c r="AE69" s="18"/>
      <c r="AF69" s="18"/>
      <c r="AG69" s="18"/>
      <c r="AH69" s="18">
        <v>5884.4</v>
      </c>
      <c r="AT69">
        <v>8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5">
      <c r="W70" s="36" t="s">
        <v>134</v>
      </c>
      <c r="X70" s="36"/>
      <c r="Y70" s="36"/>
      <c r="Z70" s="36"/>
      <c r="AA70" s="36"/>
      <c r="AB70" s="37"/>
      <c r="AC70" s="37"/>
      <c r="AD70" s="37">
        <v>32054.5</v>
      </c>
      <c r="AE70" s="37"/>
      <c r="AF70" s="37"/>
      <c r="AG70" s="37"/>
      <c r="AH70" s="37">
        <v>32054.5</v>
      </c>
      <c r="AT70">
        <v>9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5">
      <c r="W71" t="s">
        <v>7</v>
      </c>
      <c r="X71">
        <v>2020</v>
      </c>
      <c r="Y71">
        <v>6</v>
      </c>
      <c r="Z71" s="57">
        <v>43984</v>
      </c>
      <c r="AA71" t="s">
        <v>10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10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5">
      <c r="Z72" s="57">
        <v>43999</v>
      </c>
      <c r="AA72" t="s">
        <v>12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11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5">
      <c r="Y73">
        <v>7</v>
      </c>
      <c r="Z73" s="57">
        <v>44027</v>
      </c>
      <c r="AA73" t="s">
        <v>27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12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5">
      <c r="Y74">
        <v>8</v>
      </c>
      <c r="Z74" s="57">
        <v>44055</v>
      </c>
      <c r="AA74" t="s">
        <v>37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4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5">
      <c r="Z75" s="57">
        <v>44056</v>
      </c>
      <c r="AA75" t="s">
        <v>38</v>
      </c>
      <c r="AB75" s="18">
        <v>0</v>
      </c>
      <c r="AC75" s="18"/>
      <c r="AD75" s="18"/>
      <c r="AE75" s="18"/>
      <c r="AF75" s="18"/>
      <c r="AG75" s="18"/>
      <c r="AH75" s="18">
        <v>0</v>
      </c>
      <c r="AS75">
        <v>2023</v>
      </c>
      <c r="AT75">
        <v>1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5">
      <c r="Z76" s="57">
        <v>44068</v>
      </c>
      <c r="AA76" t="s">
        <v>56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3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5">
      <c r="Y77">
        <v>9</v>
      </c>
      <c r="Z77" s="57">
        <v>44076</v>
      </c>
      <c r="AA77" t="s">
        <v>68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5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5">
      <c r="Z78" s="57">
        <v>44079</v>
      </c>
      <c r="AA78" t="s">
        <v>91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4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23:53" x14ac:dyDescent="0.35">
      <c r="Z79" s="57">
        <v>44091</v>
      </c>
      <c r="AA79" t="s">
        <v>100</v>
      </c>
      <c r="AB79" s="18">
        <v>0</v>
      </c>
      <c r="AC79" s="18"/>
      <c r="AD79" s="18"/>
      <c r="AE79" s="18"/>
      <c r="AF79" s="18"/>
      <c r="AG79" s="18"/>
      <c r="AH79" s="18">
        <v>0</v>
      </c>
      <c r="AR79" s="36" t="s">
        <v>135</v>
      </c>
      <c r="AS79" s="36"/>
      <c r="AT79" s="36"/>
      <c r="AU79" s="37">
        <v>0</v>
      </c>
      <c r="AV79" s="37"/>
      <c r="AW79" s="37"/>
      <c r="AX79" s="37"/>
      <c r="AY79" s="37"/>
      <c r="AZ79" s="37"/>
      <c r="BA79" s="37">
        <v>0</v>
      </c>
    </row>
    <row r="80" spans="23:53" x14ac:dyDescent="0.35">
      <c r="Z80" s="57">
        <v>44097</v>
      </c>
      <c r="AA80" t="s">
        <v>103</v>
      </c>
      <c r="AB80" s="18">
        <v>0</v>
      </c>
      <c r="AC80" s="18"/>
      <c r="AD80" s="18"/>
      <c r="AE80" s="18"/>
      <c r="AF80" s="18"/>
      <c r="AG80" s="18"/>
      <c r="AH80" s="18">
        <v>0</v>
      </c>
      <c r="AR80" t="s">
        <v>20</v>
      </c>
      <c r="AS80">
        <v>2020</v>
      </c>
      <c r="AT80">
        <v>8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Z81" s="57">
        <v>44100</v>
      </c>
      <c r="AA81" t="s">
        <v>105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9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Y82">
        <v>10</v>
      </c>
      <c r="Z82" s="57">
        <v>44116</v>
      </c>
      <c r="AA82" t="s">
        <v>116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10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44123</v>
      </c>
      <c r="AA83" t="s">
        <v>122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11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Z84" s="57">
        <v>44135</v>
      </c>
      <c r="AA84" t="s">
        <v>148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12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Y85">
        <v>11</v>
      </c>
      <c r="Z85" s="57">
        <v>44145</v>
      </c>
      <c r="AA85" t="s">
        <v>154</v>
      </c>
      <c r="AB85" s="18">
        <v>0</v>
      </c>
      <c r="AC85" s="18"/>
      <c r="AD85" s="18"/>
      <c r="AE85" s="18"/>
      <c r="AF85" s="18"/>
      <c r="AG85" s="18"/>
      <c r="AH85" s="18">
        <v>0</v>
      </c>
      <c r="AS85">
        <v>2021</v>
      </c>
      <c r="AT85">
        <v>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44153</v>
      </c>
      <c r="AA86" t="s">
        <v>166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Z87" s="57">
        <v>44159</v>
      </c>
      <c r="AA87" t="s">
        <v>167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3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Z88" s="57">
        <v>44162</v>
      </c>
      <c r="AA88" t="s">
        <v>182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5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Y89">
        <v>12</v>
      </c>
      <c r="Z89" s="57">
        <v>44180</v>
      </c>
      <c r="AA89" t="s">
        <v>211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7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X90">
        <v>2021</v>
      </c>
      <c r="Y90">
        <v>1</v>
      </c>
      <c r="Z90" s="57">
        <v>44225</v>
      </c>
      <c r="AA90" t="s">
        <v>253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10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2</v>
      </c>
      <c r="Z91" s="57">
        <v>44246</v>
      </c>
      <c r="AA91" t="s">
        <v>274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11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Y92">
        <v>5</v>
      </c>
      <c r="Z92" s="57">
        <v>44323</v>
      </c>
      <c r="AA92" t="s">
        <v>339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12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9</v>
      </c>
      <c r="Z93" s="57">
        <v>44464</v>
      </c>
      <c r="AA93" t="s">
        <v>377</v>
      </c>
      <c r="AB93" s="18">
        <v>0</v>
      </c>
      <c r="AC93" s="18"/>
      <c r="AD93" s="18"/>
      <c r="AE93" s="18"/>
      <c r="AF93" s="18"/>
      <c r="AG93" s="18"/>
      <c r="AH93" s="18">
        <v>0</v>
      </c>
      <c r="AS93">
        <v>2022</v>
      </c>
      <c r="AT93">
        <v>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10</v>
      </c>
      <c r="Z94" s="57">
        <v>44495</v>
      </c>
      <c r="AA94" t="s">
        <v>443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12</v>
      </c>
      <c r="Z95" s="57">
        <v>44558</v>
      </c>
      <c r="AA95" t="s">
        <v>532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5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4</v>
      </c>
      <c r="Z96" s="57">
        <v>44295</v>
      </c>
      <c r="AA96" t="s">
        <v>328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6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5">
      <c r="X97">
        <v>2019</v>
      </c>
      <c r="Y97">
        <v>12</v>
      </c>
      <c r="Z97" s="57">
        <v>43822</v>
      </c>
      <c r="AA97" t="s">
        <v>312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9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5">
      <c r="X98">
        <v>2022</v>
      </c>
      <c r="Y98">
        <v>3</v>
      </c>
      <c r="Z98" s="57">
        <v>44649</v>
      </c>
      <c r="AA98" t="s">
        <v>662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11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5">
      <c r="Y99">
        <v>6</v>
      </c>
      <c r="Z99" s="57">
        <v>44719</v>
      </c>
      <c r="AA99" t="s">
        <v>830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4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5">
      <c r="Z100" s="57">
        <v>44726</v>
      </c>
      <c r="AA100" t="s">
        <v>838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2023</v>
      </c>
      <c r="AT100">
        <v>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5">
      <c r="Y101">
        <v>7</v>
      </c>
      <c r="Z101" s="57">
        <v>44765</v>
      </c>
      <c r="AA101" t="s">
        <v>870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7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5">
      <c r="Y102">
        <v>8</v>
      </c>
      <c r="Z102" s="57">
        <v>44779</v>
      </c>
      <c r="AA102" t="s">
        <v>898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9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5">
      <c r="Y103">
        <v>9</v>
      </c>
      <c r="Z103" s="57">
        <v>44818</v>
      </c>
      <c r="AA103" t="s">
        <v>937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10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5">
      <c r="Y104">
        <v>10</v>
      </c>
      <c r="Z104" s="57">
        <v>44855</v>
      </c>
      <c r="AA104" t="s">
        <v>1010</v>
      </c>
      <c r="AB104" s="18">
        <v>0</v>
      </c>
      <c r="AC104" s="18"/>
      <c r="AD104" s="18"/>
      <c r="AE104" s="18"/>
      <c r="AF104" s="18"/>
      <c r="AG104" s="18"/>
      <c r="AH104" s="18">
        <v>0</v>
      </c>
      <c r="AS104">
        <v>2024</v>
      </c>
      <c r="AT104">
        <v>5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5">
      <c r="Y105">
        <v>11</v>
      </c>
      <c r="Z105" t="s">
        <v>1071</v>
      </c>
      <c r="AA105" t="s">
        <v>1069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7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5">
      <c r="Y106">
        <v>12</v>
      </c>
      <c r="Z106" s="57">
        <v>44915</v>
      </c>
      <c r="AA106" t="s">
        <v>1129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T106">
        <v>8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5">
      <c r="Y107">
        <v>4</v>
      </c>
      <c r="Z107" s="57">
        <v>44672</v>
      </c>
      <c r="AA107" t="s">
        <v>716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4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5">
      <c r="Z108" s="57">
        <v>44673</v>
      </c>
      <c r="AA108" t="s">
        <v>716</v>
      </c>
      <c r="AB108" s="18">
        <v>0</v>
      </c>
      <c r="AC108" s="18"/>
      <c r="AD108" s="18"/>
      <c r="AE108" s="18"/>
      <c r="AF108" s="18"/>
      <c r="AG108" s="18"/>
      <c r="AH108" s="18">
        <v>0</v>
      </c>
      <c r="AR108" s="36" t="s">
        <v>136</v>
      </c>
      <c r="AS108" s="36"/>
      <c r="AT108" s="36"/>
      <c r="AU108" s="37"/>
      <c r="AV108" s="37">
        <v>0</v>
      </c>
      <c r="AW108" s="37"/>
      <c r="AX108" s="37"/>
      <c r="AY108" s="37"/>
      <c r="AZ108" s="37"/>
      <c r="BA108" s="37">
        <v>0</v>
      </c>
    </row>
    <row r="109" spans="24:53" x14ac:dyDescent="0.35">
      <c r="X109">
        <v>2023</v>
      </c>
      <c r="Y109">
        <v>1</v>
      </c>
      <c r="Z109" s="57">
        <v>44937</v>
      </c>
      <c r="AA109" t="s">
        <v>1177</v>
      </c>
      <c r="AB109" s="18">
        <v>0</v>
      </c>
      <c r="AC109" s="18"/>
      <c r="AD109" s="18"/>
      <c r="AE109" s="18"/>
      <c r="AF109" s="18"/>
      <c r="AG109" s="18"/>
      <c r="AH109" s="18">
        <v>0</v>
      </c>
      <c r="AR109" t="s">
        <v>43</v>
      </c>
      <c r="AS109">
        <v>2020</v>
      </c>
      <c r="AT109">
        <v>8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4:53" x14ac:dyDescent="0.35">
      <c r="Y110">
        <v>3</v>
      </c>
      <c r="Z110" t="s">
        <v>1304</v>
      </c>
      <c r="AA110" t="s">
        <v>1303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11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4:53" x14ac:dyDescent="0.35">
      <c r="Y111">
        <v>5</v>
      </c>
      <c r="Z111" s="57">
        <v>45077</v>
      </c>
      <c r="AA111" t="s">
        <v>1566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S111">
        <v>2021</v>
      </c>
      <c r="AT111">
        <v>10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4:53" x14ac:dyDescent="0.35">
      <c r="Y112">
        <v>4</v>
      </c>
      <c r="Z112" t="s">
        <v>1459</v>
      </c>
      <c r="AA112" t="s">
        <v>1458</v>
      </c>
      <c r="AB112" s="18">
        <v>0</v>
      </c>
      <c r="AC112" s="18"/>
      <c r="AD112" s="18"/>
      <c r="AE112" s="18"/>
      <c r="AF112" s="18"/>
      <c r="AG112" s="18"/>
      <c r="AH112" s="18">
        <v>0</v>
      </c>
      <c r="AS112">
        <v>2022</v>
      </c>
      <c r="AT112">
        <v>1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3:53" x14ac:dyDescent="0.35">
      <c r="W113" s="36" t="s">
        <v>135</v>
      </c>
      <c r="X113" s="36"/>
      <c r="Y113" s="36"/>
      <c r="Z113" s="36"/>
      <c r="AA113" s="36"/>
      <c r="AB113" s="37">
        <v>0</v>
      </c>
      <c r="AC113" s="37"/>
      <c r="AD113" s="37"/>
      <c r="AE113" s="37"/>
      <c r="AF113" s="37"/>
      <c r="AG113" s="37"/>
      <c r="AH113" s="37">
        <v>0</v>
      </c>
      <c r="AT113">
        <v>2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3:53" x14ac:dyDescent="0.35">
      <c r="W114" t="s">
        <v>20</v>
      </c>
      <c r="X114">
        <v>2020</v>
      </c>
      <c r="Y114">
        <v>8</v>
      </c>
      <c r="Z114" s="57">
        <v>44004</v>
      </c>
      <c r="AA114" t="s">
        <v>18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3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3:53" x14ac:dyDescent="0.35">
      <c r="Z115" s="57">
        <v>44026</v>
      </c>
      <c r="AA115" t="s">
        <v>26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5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3:53" x14ac:dyDescent="0.35">
      <c r="Y116">
        <v>9</v>
      </c>
      <c r="Z116" s="57">
        <v>44053</v>
      </c>
      <c r="AA116" t="s">
        <v>36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6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3:53" x14ac:dyDescent="0.35">
      <c r="Y117">
        <v>10</v>
      </c>
      <c r="Z117" s="57">
        <v>44062</v>
      </c>
      <c r="AA117" t="s">
        <v>40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10</v>
      </c>
      <c r="AU117" s="18">
        <v>0</v>
      </c>
      <c r="AV117" s="18"/>
      <c r="AW117" s="18"/>
      <c r="AX117" s="18"/>
      <c r="AY117" s="18"/>
      <c r="AZ117" s="18"/>
      <c r="BA117" s="18">
        <v>0</v>
      </c>
    </row>
    <row r="118" spans="23:53" x14ac:dyDescent="0.35">
      <c r="Z118" s="57">
        <v>44067</v>
      </c>
      <c r="AA118" t="s">
        <v>53</v>
      </c>
      <c r="AB118" s="18"/>
      <c r="AC118" s="18">
        <v>0</v>
      </c>
      <c r="AD118" s="18"/>
      <c r="AE118" s="18"/>
      <c r="AF118" s="18"/>
      <c r="AG118" s="18"/>
      <c r="AH118" s="18">
        <v>0</v>
      </c>
      <c r="AS118">
        <v>2023</v>
      </c>
      <c r="AT118">
        <v>8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3:53" x14ac:dyDescent="0.35">
      <c r="Y119">
        <v>11</v>
      </c>
      <c r="Z119" s="57">
        <v>44109</v>
      </c>
      <c r="AA119" t="s">
        <v>109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10</v>
      </c>
      <c r="AU119" s="18">
        <v>0.19999999999998863</v>
      </c>
      <c r="AV119" s="18"/>
      <c r="AW119" s="18"/>
      <c r="AX119" s="18"/>
      <c r="AY119" s="18"/>
      <c r="AZ119" s="18"/>
      <c r="BA119" s="18">
        <v>0.19999999999998863</v>
      </c>
    </row>
    <row r="120" spans="23:53" x14ac:dyDescent="0.35">
      <c r="Y120">
        <v>12</v>
      </c>
      <c r="Z120" s="57">
        <v>44121</v>
      </c>
      <c r="AA120" t="s">
        <v>118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11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5">
      <c r="AA121" t="s">
        <v>120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4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5">
      <c r="Z122" s="57">
        <v>44130</v>
      </c>
      <c r="AA122" t="s">
        <v>130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2024</v>
      </c>
      <c r="AT122">
        <v>1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5">
      <c r="X123">
        <v>2021</v>
      </c>
      <c r="Y123">
        <v>1</v>
      </c>
      <c r="Z123" s="57">
        <v>44159</v>
      </c>
      <c r="AA123" t="s">
        <v>180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5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5">
      <c r="Y124">
        <v>2</v>
      </c>
      <c r="Z124" s="57">
        <v>44195</v>
      </c>
      <c r="AA124" t="s">
        <v>217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7</v>
      </c>
      <c r="AU124" s="18">
        <v>3120.5</v>
      </c>
      <c r="AV124" s="18"/>
      <c r="AW124" s="18"/>
      <c r="AX124" s="18"/>
      <c r="AY124" s="18"/>
      <c r="AZ124" s="18"/>
      <c r="BA124" s="18">
        <v>3120.5</v>
      </c>
    </row>
    <row r="125" spans="23:53" x14ac:dyDescent="0.35">
      <c r="Z125" s="57">
        <v>44205</v>
      </c>
      <c r="AA125" t="s">
        <v>245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4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5">
      <c r="Y126">
        <v>3</v>
      </c>
      <c r="Z126" s="57">
        <v>44223</v>
      </c>
      <c r="AA126" t="s">
        <v>251</v>
      </c>
      <c r="AB126" s="18"/>
      <c r="AC126" s="18">
        <v>0</v>
      </c>
      <c r="AD126" s="18"/>
      <c r="AE126" s="18"/>
      <c r="AF126" s="18"/>
      <c r="AG126" s="18"/>
      <c r="AH126" s="18">
        <v>0</v>
      </c>
      <c r="AR126" s="36" t="s">
        <v>137</v>
      </c>
      <c r="AS126" s="36"/>
      <c r="AT126" s="36"/>
      <c r="AU126" s="37">
        <v>3120.7</v>
      </c>
      <c r="AV126" s="37"/>
      <c r="AW126" s="37"/>
      <c r="AX126" s="37"/>
      <c r="AY126" s="37"/>
      <c r="AZ126" s="37"/>
      <c r="BA126" s="37">
        <v>3120.7</v>
      </c>
    </row>
    <row r="127" spans="23:53" x14ac:dyDescent="0.35">
      <c r="Y127">
        <v>5</v>
      </c>
      <c r="Z127" s="57">
        <v>44287</v>
      </c>
      <c r="AA127" t="s">
        <v>324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R127" t="s">
        <v>23</v>
      </c>
      <c r="AS127">
        <v>2020</v>
      </c>
      <c r="AT127">
        <v>10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3:53" x14ac:dyDescent="0.35">
      <c r="AA128" t="s">
        <v>325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11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5">
      <c r="Y129">
        <v>7</v>
      </c>
      <c r="Z129" s="57">
        <v>44337</v>
      </c>
      <c r="AA129" t="s">
        <v>342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12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5">
      <c r="Y130">
        <v>10</v>
      </c>
      <c r="Z130" s="57">
        <v>44453</v>
      </c>
      <c r="AA130" t="s">
        <v>372</v>
      </c>
      <c r="AB130" s="18"/>
      <c r="AC130" s="18">
        <v>0</v>
      </c>
      <c r="AD130" s="18"/>
      <c r="AE130" s="18"/>
      <c r="AF130" s="18"/>
      <c r="AG130" s="18"/>
      <c r="AH130" s="18">
        <v>0</v>
      </c>
      <c r="AS130">
        <v>2021</v>
      </c>
      <c r="AT130">
        <v>1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5">
      <c r="Y131">
        <v>11</v>
      </c>
      <c r="Z131" s="57">
        <v>44476</v>
      </c>
      <c r="AA131" t="s">
        <v>404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2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5">
      <c r="Z132" s="57">
        <v>44477</v>
      </c>
      <c r="AA132" t="s">
        <v>406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6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5">
      <c r="Y133">
        <v>12</v>
      </c>
      <c r="Z133" s="57">
        <v>44502</v>
      </c>
      <c r="AA133" t="s">
        <v>459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7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5">
      <c r="X134">
        <v>2022</v>
      </c>
      <c r="Y134">
        <v>1</v>
      </c>
      <c r="Z134" s="57">
        <v>44523</v>
      </c>
      <c r="AA134" t="s">
        <v>481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8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5">
      <c r="Y135">
        <v>2</v>
      </c>
      <c r="Z135" s="57">
        <v>44571</v>
      </c>
      <c r="AA135" t="s">
        <v>551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12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5">
      <c r="Y136">
        <v>5</v>
      </c>
      <c r="Z136" s="57">
        <v>44659</v>
      </c>
      <c r="AA136" t="s">
        <v>688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4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Y137">
        <v>6</v>
      </c>
      <c r="Z137" s="57">
        <v>44697</v>
      </c>
      <c r="AA137" t="s">
        <v>780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S137">
        <v>2022</v>
      </c>
      <c r="AT137">
        <v>1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Y138">
        <v>9</v>
      </c>
      <c r="Z138" s="57">
        <v>44788</v>
      </c>
      <c r="AA138" t="s">
        <v>907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5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Y139">
        <v>11</v>
      </c>
      <c r="Z139" s="57">
        <v>44836</v>
      </c>
      <c r="AA139" t="s">
        <v>996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6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5">
      <c r="AA140" t="s">
        <v>997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8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4</v>
      </c>
      <c r="Z141" s="57">
        <v>44611</v>
      </c>
      <c r="AA141" t="s">
        <v>606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9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Z142" s="57">
        <v>44618</v>
      </c>
      <c r="AA142" t="s">
        <v>612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X143">
        <v>2023</v>
      </c>
      <c r="Y143">
        <v>1</v>
      </c>
      <c r="Z143" s="57">
        <v>44894</v>
      </c>
      <c r="AA143" t="s">
        <v>1092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4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Y144">
        <v>7</v>
      </c>
      <c r="Z144" s="57">
        <v>45063</v>
      </c>
      <c r="AA144" t="s">
        <v>1548</v>
      </c>
      <c r="AB144" s="18"/>
      <c r="AC144" s="18">
        <v>0</v>
      </c>
      <c r="AD144" s="18"/>
      <c r="AE144" s="18"/>
      <c r="AF144" s="18"/>
      <c r="AG144" s="18"/>
      <c r="AH144" s="18">
        <v>0</v>
      </c>
      <c r="AS144">
        <v>2023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3:53" x14ac:dyDescent="0.35">
      <c r="Y145">
        <v>9</v>
      </c>
      <c r="Z145" s="57">
        <v>45134</v>
      </c>
      <c r="AA145" t="s">
        <v>1738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3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5">
      <c r="Z146" s="57">
        <v>45135</v>
      </c>
      <c r="AA146" t="s">
        <v>1738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6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5">
      <c r="Z147" s="57">
        <v>45154</v>
      </c>
      <c r="AA147" t="s">
        <v>1820</v>
      </c>
      <c r="AB147" s="18"/>
      <c r="AC147" s="18">
        <v>0</v>
      </c>
      <c r="AD147" s="18"/>
      <c r="AE147" s="18"/>
      <c r="AF147" s="18"/>
      <c r="AG147" s="18"/>
      <c r="AH147" s="18">
        <v>0</v>
      </c>
      <c r="AR147" s="36" t="s">
        <v>138</v>
      </c>
      <c r="AS147" s="36"/>
      <c r="AT147" s="36"/>
      <c r="AU147" s="37"/>
      <c r="AV147" s="37"/>
      <c r="AW147" s="37"/>
      <c r="AX147" s="37">
        <v>0</v>
      </c>
      <c r="AY147" s="37"/>
      <c r="AZ147" s="37"/>
      <c r="BA147" s="37">
        <v>0</v>
      </c>
    </row>
    <row r="148" spans="23:53" x14ac:dyDescent="0.35">
      <c r="Y148">
        <v>10</v>
      </c>
      <c r="Z148" s="57">
        <v>45180</v>
      </c>
      <c r="AA148" t="s">
        <v>1899</v>
      </c>
      <c r="AB148" s="18"/>
      <c r="AC148" s="18">
        <v>0</v>
      </c>
      <c r="AD148" s="18"/>
      <c r="AE148" s="18"/>
      <c r="AF148" s="18"/>
      <c r="AG148" s="18"/>
      <c r="AH148" s="18">
        <v>0</v>
      </c>
      <c r="AR148" t="s">
        <v>14</v>
      </c>
      <c r="AS148">
        <v>2020</v>
      </c>
      <c r="AT148">
        <v>6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5">
      <c r="X149">
        <v>2024</v>
      </c>
      <c r="Y149">
        <v>5</v>
      </c>
      <c r="Z149" s="57">
        <v>45381</v>
      </c>
      <c r="AA149" t="s">
        <v>2528</v>
      </c>
      <c r="AB149" s="18"/>
      <c r="AC149" s="18">
        <v>0</v>
      </c>
      <c r="AD149" s="18"/>
      <c r="AE149" s="18"/>
      <c r="AF149" s="18"/>
      <c r="AG149" s="18"/>
      <c r="AH149" s="18">
        <v>0</v>
      </c>
      <c r="AS149">
        <v>2021</v>
      </c>
      <c r="AT149">
        <v>9</v>
      </c>
      <c r="AU149" s="18">
        <v>0</v>
      </c>
      <c r="AV149" s="18"/>
      <c r="AW149" s="18"/>
      <c r="AX149" s="18"/>
      <c r="AY149" s="18"/>
      <c r="AZ149" s="18"/>
      <c r="BA149" s="18">
        <v>0</v>
      </c>
    </row>
    <row r="150" spans="23:53" x14ac:dyDescent="0.35">
      <c r="Y150">
        <v>7</v>
      </c>
      <c r="Z150" s="57">
        <v>45447</v>
      </c>
      <c r="AA150" t="s">
        <v>2710</v>
      </c>
      <c r="AB150" s="18"/>
      <c r="AC150" s="18">
        <v>0</v>
      </c>
      <c r="AD150" s="18"/>
      <c r="AE150" s="18"/>
      <c r="AF150" s="18"/>
      <c r="AG150" s="18"/>
      <c r="AH150" s="18">
        <v>0</v>
      </c>
      <c r="AR150" s="36" t="s">
        <v>139</v>
      </c>
      <c r="AS150" s="36"/>
      <c r="AT150" s="36"/>
      <c r="AU150" s="37">
        <v>0</v>
      </c>
      <c r="AV150" s="37"/>
      <c r="AW150" s="37"/>
      <c r="AX150" s="37"/>
      <c r="AY150" s="37"/>
      <c r="AZ150" s="37"/>
      <c r="BA150" s="37">
        <v>0</v>
      </c>
    </row>
    <row r="151" spans="23:53" x14ac:dyDescent="0.35">
      <c r="Y151">
        <v>8</v>
      </c>
      <c r="Z151" s="57">
        <v>45475</v>
      </c>
      <c r="AA151" t="s">
        <v>2825</v>
      </c>
      <c r="AB151" s="18"/>
      <c r="AC151" s="18">
        <v>0</v>
      </c>
      <c r="AD151" s="18"/>
      <c r="AE151" s="18"/>
      <c r="AF151" s="18"/>
      <c r="AG151" s="18"/>
      <c r="AH151" s="18">
        <v>0</v>
      </c>
      <c r="AR151" t="s">
        <v>52</v>
      </c>
      <c r="AS151">
        <v>2020</v>
      </c>
      <c r="AT151">
        <v>8</v>
      </c>
      <c r="AU151" s="18">
        <v>0</v>
      </c>
      <c r="AV151" s="18"/>
      <c r="AW151" s="18"/>
      <c r="AX151" s="18"/>
      <c r="AY151" s="18"/>
      <c r="AZ151" s="18"/>
      <c r="BA151" s="18">
        <v>0</v>
      </c>
    </row>
    <row r="152" spans="23:53" x14ac:dyDescent="0.35">
      <c r="Y152">
        <v>4</v>
      </c>
      <c r="Z152" s="57">
        <v>45363</v>
      </c>
      <c r="AA152" t="s">
        <v>2504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9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5">
      <c r="W153" s="36" t="s">
        <v>136</v>
      </c>
      <c r="X153" s="36"/>
      <c r="Y153" s="36"/>
      <c r="Z153" s="36"/>
      <c r="AA153" s="36"/>
      <c r="AB153" s="37"/>
      <c r="AC153" s="37">
        <v>0</v>
      </c>
      <c r="AD153" s="37"/>
      <c r="AE153" s="37"/>
      <c r="AF153" s="37"/>
      <c r="AG153" s="37"/>
      <c r="AH153" s="37">
        <v>0</v>
      </c>
      <c r="AT153">
        <v>11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5">
      <c r="W154" t="s">
        <v>43</v>
      </c>
      <c r="X154">
        <v>2020</v>
      </c>
      <c r="Y154">
        <v>8</v>
      </c>
      <c r="Z154" s="57">
        <v>44062</v>
      </c>
      <c r="AA154" t="s">
        <v>41</v>
      </c>
      <c r="AB154" s="18">
        <v>0</v>
      </c>
      <c r="AC154" s="18"/>
      <c r="AD154" s="18"/>
      <c r="AE154" s="18"/>
      <c r="AF154" s="18"/>
      <c r="AG154" s="18"/>
      <c r="AH154" s="18">
        <v>0</v>
      </c>
      <c r="AS154">
        <v>2021</v>
      </c>
      <c r="AT154">
        <v>2</v>
      </c>
      <c r="AU154" s="18">
        <v>0</v>
      </c>
      <c r="AV154" s="18"/>
      <c r="AW154" s="18"/>
      <c r="AX154" s="18"/>
      <c r="AY154" s="18"/>
      <c r="AZ154" s="18"/>
      <c r="BA154" s="18">
        <v>0</v>
      </c>
    </row>
    <row r="155" spans="23:53" x14ac:dyDescent="0.35">
      <c r="Y155">
        <v>11</v>
      </c>
      <c r="Z155" s="57">
        <v>44144</v>
      </c>
      <c r="AA155" t="s">
        <v>152</v>
      </c>
      <c r="AB155" s="18">
        <v>0</v>
      </c>
      <c r="AC155" s="18"/>
      <c r="AD155" s="18"/>
      <c r="AE155" s="18"/>
      <c r="AF155" s="18"/>
      <c r="AG155" s="18"/>
      <c r="AH155" s="18">
        <v>0</v>
      </c>
      <c r="AT155">
        <v>10</v>
      </c>
      <c r="AU155" s="18">
        <v>0</v>
      </c>
      <c r="AV155" s="18"/>
      <c r="AW155" s="18"/>
      <c r="AX155" s="18"/>
      <c r="AY155" s="18"/>
      <c r="AZ155" s="18"/>
      <c r="BA155" s="18">
        <v>0</v>
      </c>
    </row>
    <row r="156" spans="23:53" x14ac:dyDescent="0.35">
      <c r="X156">
        <v>2021</v>
      </c>
      <c r="Y156">
        <v>10</v>
      </c>
      <c r="Z156" s="57">
        <v>44470</v>
      </c>
      <c r="AA156" t="s">
        <v>398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11</v>
      </c>
      <c r="AU156" s="18">
        <v>0</v>
      </c>
      <c r="AV156" s="18"/>
      <c r="AW156" s="18"/>
      <c r="AX156" s="18"/>
      <c r="AY156" s="18"/>
      <c r="AZ156" s="18"/>
      <c r="BA156" s="18">
        <v>0</v>
      </c>
    </row>
    <row r="157" spans="23:53" x14ac:dyDescent="0.35">
      <c r="X157">
        <v>2022</v>
      </c>
      <c r="Y157">
        <v>1</v>
      </c>
      <c r="Z157" s="57">
        <v>44586</v>
      </c>
      <c r="AA157" t="s">
        <v>569</v>
      </c>
      <c r="AB157" s="18">
        <v>0</v>
      </c>
      <c r="AC157" s="18"/>
      <c r="AD157" s="18"/>
      <c r="AE157" s="18"/>
      <c r="AF157" s="18"/>
      <c r="AG157" s="18"/>
      <c r="AH157" s="18">
        <v>0</v>
      </c>
      <c r="AR157" s="36" t="s">
        <v>140</v>
      </c>
      <c r="AS157" s="36"/>
      <c r="AT157" s="36"/>
      <c r="AU157" s="37">
        <v>0</v>
      </c>
      <c r="AV157" s="37"/>
      <c r="AW157" s="37"/>
      <c r="AX157" s="37"/>
      <c r="AY157" s="37"/>
      <c r="AZ157" s="37"/>
      <c r="BA157" s="37">
        <v>0</v>
      </c>
    </row>
    <row r="158" spans="23:53" x14ac:dyDescent="0.35">
      <c r="Y158">
        <v>2</v>
      </c>
      <c r="Z158" s="57">
        <v>44613</v>
      </c>
      <c r="AA158" t="s">
        <v>608</v>
      </c>
      <c r="AB158" s="18">
        <v>0</v>
      </c>
      <c r="AC158" s="18"/>
      <c r="AD158" s="18"/>
      <c r="AE158" s="18"/>
      <c r="AF158" s="18"/>
      <c r="AG158" s="18"/>
      <c r="AH158" s="18">
        <v>0</v>
      </c>
      <c r="AR158" t="s">
        <v>62</v>
      </c>
      <c r="AS158">
        <v>2020</v>
      </c>
      <c r="AT158">
        <v>12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5">
      <c r="Y159">
        <v>3</v>
      </c>
      <c r="Z159" s="57">
        <v>44632</v>
      </c>
      <c r="AA159" t="s">
        <v>646</v>
      </c>
      <c r="AB159" s="18">
        <v>0</v>
      </c>
      <c r="AC159" s="18"/>
      <c r="AD159" s="18"/>
      <c r="AE159" s="18"/>
      <c r="AF159" s="18"/>
      <c r="AG159" s="18"/>
      <c r="AH159" s="18">
        <v>0</v>
      </c>
      <c r="AS159">
        <v>2021</v>
      </c>
      <c r="AT159">
        <v>1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5">
      <c r="Z160" s="57">
        <v>44641</v>
      </c>
      <c r="AA160" t="s">
        <v>653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2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5">
      <c r="Y161">
        <v>5</v>
      </c>
      <c r="Z161" t="s">
        <v>768</v>
      </c>
      <c r="AA161" t="s">
        <v>767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3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3:53" x14ac:dyDescent="0.35">
      <c r="Z162" s="57">
        <v>44695</v>
      </c>
      <c r="AA162" t="s">
        <v>777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5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5">
      <c r="Y163">
        <v>6</v>
      </c>
      <c r="Z163" s="57">
        <v>44732</v>
      </c>
      <c r="AA163" t="s">
        <v>844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7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5">
      <c r="Y164">
        <v>10</v>
      </c>
      <c r="Z164" s="57">
        <v>44845</v>
      </c>
      <c r="AA164" t="s">
        <v>998</v>
      </c>
      <c r="AB164" s="18">
        <v>0</v>
      </c>
      <c r="AC164" s="18"/>
      <c r="AD164" s="18"/>
      <c r="AE164" s="18"/>
      <c r="AF164" s="18"/>
      <c r="AG164" s="18"/>
      <c r="AH164" s="18">
        <v>0</v>
      </c>
      <c r="AT164">
        <v>8</v>
      </c>
      <c r="AU164" s="18"/>
      <c r="AV164" s="18"/>
      <c r="AW164" s="18"/>
      <c r="AX164" s="18">
        <v>-179.39999999999998</v>
      </c>
      <c r="AY164" s="18"/>
      <c r="AZ164" s="18"/>
      <c r="BA164" s="18">
        <v>-179.39999999999998</v>
      </c>
    </row>
    <row r="165" spans="23:53" x14ac:dyDescent="0.35">
      <c r="X165">
        <v>2023</v>
      </c>
      <c r="Y165">
        <v>8</v>
      </c>
      <c r="Z165" s="57">
        <v>45141</v>
      </c>
      <c r="AA165" t="s">
        <v>1798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9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5">
      <c r="Z166" s="57">
        <v>45159</v>
      </c>
      <c r="AA166" t="s">
        <v>1823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4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5">
      <c r="Y167">
        <v>10</v>
      </c>
      <c r="Z167" s="57">
        <v>45206</v>
      </c>
      <c r="AA167" t="s">
        <v>2001</v>
      </c>
      <c r="AB167" s="18">
        <v>0.19999999999998863</v>
      </c>
      <c r="AC167" s="18"/>
      <c r="AD167" s="18"/>
      <c r="AE167" s="18"/>
      <c r="AF167" s="18"/>
      <c r="AG167" s="18"/>
      <c r="AH167" s="18">
        <v>0.19999999999998863</v>
      </c>
      <c r="AS167">
        <v>2022</v>
      </c>
      <c r="AT167">
        <v>1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Y168">
        <v>11</v>
      </c>
      <c r="Z168" s="57">
        <v>45252</v>
      </c>
      <c r="AA168" t="s">
        <v>2238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2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5">
      <c r="Y169">
        <v>4</v>
      </c>
      <c r="Z169" t="s">
        <v>1415</v>
      </c>
      <c r="AA169" t="s">
        <v>1416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3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X170">
        <v>2024</v>
      </c>
      <c r="Y170">
        <v>1</v>
      </c>
      <c r="Z170" s="57">
        <v>45294</v>
      </c>
      <c r="AA170" t="s">
        <v>2341</v>
      </c>
      <c r="AB170" s="18">
        <v>0</v>
      </c>
      <c r="AC170" s="18"/>
      <c r="AD170" s="18"/>
      <c r="AE170" s="18"/>
      <c r="AF170" s="18"/>
      <c r="AG170" s="18"/>
      <c r="AH170" s="18">
        <v>0</v>
      </c>
      <c r="AT170">
        <v>5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Y171">
        <v>5</v>
      </c>
      <c r="Z171" s="57">
        <v>45422</v>
      </c>
      <c r="AA171" t="s">
        <v>2629</v>
      </c>
      <c r="AB171" s="18">
        <v>0</v>
      </c>
      <c r="AC171" s="18"/>
      <c r="AD171" s="18"/>
      <c r="AE171" s="18"/>
      <c r="AF171" s="18"/>
      <c r="AG171" s="18"/>
      <c r="AH171" s="18">
        <v>0</v>
      </c>
      <c r="AT171">
        <v>6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7</v>
      </c>
      <c r="Z172" s="57">
        <v>45477</v>
      </c>
      <c r="AA172" t="s">
        <v>2827</v>
      </c>
      <c r="AB172" s="18">
        <v>3120.5</v>
      </c>
      <c r="AC172" s="18"/>
      <c r="AD172" s="18"/>
      <c r="AE172" s="18"/>
      <c r="AF172" s="18"/>
      <c r="AG172" s="18"/>
      <c r="AH172" s="18">
        <v>3120.5</v>
      </c>
      <c r="AT172">
        <v>7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4</v>
      </c>
      <c r="Z173" s="57">
        <v>45394</v>
      </c>
      <c r="AA173" t="s">
        <v>2584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8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W174" s="36" t="s">
        <v>137</v>
      </c>
      <c r="X174" s="36"/>
      <c r="Y174" s="36"/>
      <c r="Z174" s="36"/>
      <c r="AA174" s="36"/>
      <c r="AB174" s="37">
        <v>3120.7</v>
      </c>
      <c r="AC174" s="37"/>
      <c r="AD174" s="37"/>
      <c r="AE174" s="37"/>
      <c r="AF174" s="37"/>
      <c r="AG174" s="37"/>
      <c r="AH174" s="37">
        <v>3120.7</v>
      </c>
      <c r="AT174">
        <v>9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W175" t="s">
        <v>23</v>
      </c>
      <c r="X175">
        <v>2020</v>
      </c>
      <c r="Y175">
        <v>10</v>
      </c>
      <c r="Z175" s="57">
        <v>44013</v>
      </c>
      <c r="AA175" t="s">
        <v>21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10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Y176">
        <v>11</v>
      </c>
      <c r="Z176" s="57">
        <v>44044</v>
      </c>
      <c r="AA176" t="s">
        <v>30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11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5">
      <c r="Y177">
        <v>12</v>
      </c>
      <c r="Z177" s="57">
        <v>44051</v>
      </c>
      <c r="AA177" t="s">
        <v>31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12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5">
      <c r="AA178" t="s">
        <v>32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4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5">
      <c r="X179">
        <v>2021</v>
      </c>
      <c r="Y179">
        <v>1</v>
      </c>
      <c r="Z179" s="57">
        <v>44091</v>
      </c>
      <c r="AA179" t="s">
        <v>99</v>
      </c>
      <c r="AB179" s="18"/>
      <c r="AC179" s="18"/>
      <c r="AD179" s="18"/>
      <c r="AE179" s="18">
        <v>0</v>
      </c>
      <c r="AF179" s="18"/>
      <c r="AG179" s="18"/>
      <c r="AH179" s="18">
        <v>0</v>
      </c>
      <c r="AS179">
        <v>2023</v>
      </c>
      <c r="AT179">
        <v>1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5">
      <c r="Z180" s="57">
        <v>44096</v>
      </c>
      <c r="AA180" t="s">
        <v>101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2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5">
      <c r="Y181">
        <v>2</v>
      </c>
      <c r="Z181" s="57">
        <v>44112</v>
      </c>
      <c r="AA181" t="s">
        <v>110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3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5">
      <c r="Z182" s="57">
        <v>44116</v>
      </c>
      <c r="AA182" t="s">
        <v>112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5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5">
      <c r="Y183">
        <v>6</v>
      </c>
      <c r="Z183" s="57">
        <v>44251</v>
      </c>
      <c r="AA183" t="s">
        <v>275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6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5">
      <c r="Y184">
        <v>7</v>
      </c>
      <c r="Z184" s="57">
        <v>44263</v>
      </c>
      <c r="AA184" t="s">
        <v>286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7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5">
      <c r="Z185" s="57">
        <v>44278</v>
      </c>
      <c r="AA185" t="s">
        <v>319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8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5">
      <c r="Z186" s="57">
        <v>44285</v>
      </c>
      <c r="AA186" t="s">
        <v>323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9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5">
      <c r="Y187">
        <v>8</v>
      </c>
      <c r="Z187" s="57">
        <v>44319</v>
      </c>
      <c r="AA187" t="s">
        <v>330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10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5">
      <c r="Y188">
        <v>12</v>
      </c>
      <c r="Z188" s="57">
        <v>44440</v>
      </c>
      <c r="AA188" t="s">
        <v>370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11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5">
      <c r="Y189">
        <v>4</v>
      </c>
      <c r="Z189" s="57">
        <v>44191</v>
      </c>
      <c r="AA189" t="s">
        <v>212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4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5">
      <c r="X190">
        <v>2022</v>
      </c>
      <c r="Y190">
        <v>1</v>
      </c>
      <c r="Z190" s="57">
        <v>44466</v>
      </c>
      <c r="AA190" t="s">
        <v>378</v>
      </c>
      <c r="AB190" s="18"/>
      <c r="AC190" s="18"/>
      <c r="AD190" s="18"/>
      <c r="AE190" s="18">
        <v>0</v>
      </c>
      <c r="AF190" s="18"/>
      <c r="AG190" s="18"/>
      <c r="AH190" s="18">
        <v>0</v>
      </c>
      <c r="AS190">
        <v>2024</v>
      </c>
      <c r="AT190">
        <v>1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5">
      <c r="Z191" s="57">
        <v>44469</v>
      </c>
      <c r="AA191" t="s">
        <v>381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2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4:53" x14ac:dyDescent="0.35">
      <c r="Y192">
        <v>5</v>
      </c>
      <c r="Z192" s="57">
        <v>44575</v>
      </c>
      <c r="AA192" t="s">
        <v>560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3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3:53" x14ac:dyDescent="0.35">
      <c r="AA193" t="s">
        <v>562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5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3:53" x14ac:dyDescent="0.35">
      <c r="Z194" s="57">
        <v>44578</v>
      </c>
      <c r="AA194" t="s">
        <v>563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6</v>
      </c>
      <c r="AU194" s="18"/>
      <c r="AV194" s="18"/>
      <c r="AW194" s="18"/>
      <c r="AX194" s="18">
        <v>15548</v>
      </c>
      <c r="AY194" s="18"/>
      <c r="AZ194" s="18"/>
      <c r="BA194" s="18">
        <v>15548</v>
      </c>
    </row>
    <row r="195" spans="23:53" x14ac:dyDescent="0.35">
      <c r="Z195" s="57">
        <v>44587</v>
      </c>
      <c r="AA195" t="s">
        <v>570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7</v>
      </c>
      <c r="AU195" s="18"/>
      <c r="AV195" s="18"/>
      <c r="AW195" s="18"/>
      <c r="AX195" s="18">
        <v>30264.5</v>
      </c>
      <c r="AY195" s="18"/>
      <c r="AZ195" s="18"/>
      <c r="BA195" s="18">
        <v>30264.5</v>
      </c>
    </row>
    <row r="196" spans="23:53" x14ac:dyDescent="0.35">
      <c r="Y196">
        <v>6</v>
      </c>
      <c r="Z196" s="57">
        <v>44607</v>
      </c>
      <c r="AA196" t="s">
        <v>603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8</v>
      </c>
      <c r="AU196" s="18"/>
      <c r="AV196" s="18"/>
      <c r="AW196" s="18"/>
      <c r="AX196" s="18">
        <v>12343</v>
      </c>
      <c r="AY196" s="18"/>
      <c r="AZ196" s="18"/>
      <c r="BA196" s="18">
        <v>12343</v>
      </c>
    </row>
    <row r="197" spans="23:53" x14ac:dyDescent="0.35">
      <c r="Y197">
        <v>8</v>
      </c>
      <c r="Z197" s="57">
        <v>44672</v>
      </c>
      <c r="AA197" t="s">
        <v>701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9</v>
      </c>
      <c r="AU197" s="18"/>
      <c r="AV197" s="18"/>
      <c r="AW197" s="18"/>
      <c r="AX197" s="18">
        <v>31319.9</v>
      </c>
      <c r="AY197" s="18"/>
      <c r="AZ197" s="18"/>
      <c r="BA197" s="18">
        <v>31319.9</v>
      </c>
    </row>
    <row r="198" spans="23:53" x14ac:dyDescent="0.35">
      <c r="Y198">
        <v>9</v>
      </c>
      <c r="Z198" s="57">
        <v>44705</v>
      </c>
      <c r="AA198" t="s">
        <v>796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10</v>
      </c>
      <c r="AU198" s="18"/>
      <c r="AV198" s="18"/>
      <c r="AW198" s="18"/>
      <c r="AX198" s="18">
        <v>18188.599999999999</v>
      </c>
      <c r="AY198" s="18"/>
      <c r="AZ198" s="18"/>
      <c r="BA198" s="18">
        <v>18188.599999999999</v>
      </c>
    </row>
    <row r="199" spans="23:53" x14ac:dyDescent="0.35">
      <c r="Y199">
        <v>12</v>
      </c>
      <c r="Z199" s="57">
        <v>44788</v>
      </c>
      <c r="AA199" t="s">
        <v>903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11</v>
      </c>
      <c r="AU199" s="18"/>
      <c r="AV199" s="18"/>
      <c r="AW199" s="18"/>
      <c r="AX199" s="18">
        <v>17401.5</v>
      </c>
      <c r="AY199" s="18"/>
      <c r="AZ199" s="18"/>
      <c r="BA199" s="18">
        <v>17401.5</v>
      </c>
    </row>
    <row r="200" spans="23:53" x14ac:dyDescent="0.35">
      <c r="Y200">
        <v>4</v>
      </c>
      <c r="Z200" s="57">
        <v>44545</v>
      </c>
      <c r="AA200" t="s">
        <v>509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4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3:53" x14ac:dyDescent="0.35">
      <c r="Z201" s="57">
        <v>44546</v>
      </c>
      <c r="AA201" t="s">
        <v>511</v>
      </c>
      <c r="AB201" s="18"/>
      <c r="AC201" s="18"/>
      <c r="AD201" s="18"/>
      <c r="AE201" s="18">
        <v>0</v>
      </c>
      <c r="AF201" s="18"/>
      <c r="AG201" s="18"/>
      <c r="AH201" s="18">
        <v>0</v>
      </c>
      <c r="AR201" s="36" t="s">
        <v>205</v>
      </c>
      <c r="AS201" s="36"/>
      <c r="AT201" s="36"/>
      <c r="AU201" s="37"/>
      <c r="AV201" s="37"/>
      <c r="AW201" s="37"/>
      <c r="AX201" s="37">
        <v>124886.1</v>
      </c>
      <c r="AY201" s="37"/>
      <c r="AZ201" s="37"/>
      <c r="BA201" s="37">
        <v>124886.1</v>
      </c>
    </row>
    <row r="202" spans="23:53" x14ac:dyDescent="0.35">
      <c r="Z202" s="57">
        <v>44551</v>
      </c>
      <c r="AA202" t="s">
        <v>513</v>
      </c>
      <c r="AB202" s="18"/>
      <c r="AC202" s="18"/>
      <c r="AD202" s="18"/>
      <c r="AE202" s="18">
        <v>0</v>
      </c>
      <c r="AF202" s="18"/>
      <c r="AG202" s="18"/>
      <c r="AH202" s="18">
        <v>0</v>
      </c>
      <c r="AR202" t="s">
        <v>174</v>
      </c>
      <c r="AS202">
        <v>2020</v>
      </c>
      <c r="AT202">
        <v>11</v>
      </c>
      <c r="AU202" s="18">
        <v>0</v>
      </c>
      <c r="AV202" s="18"/>
      <c r="AW202" s="18"/>
      <c r="AX202" s="18"/>
      <c r="AY202" s="18"/>
      <c r="AZ202" s="18"/>
      <c r="BA202" s="18">
        <v>0</v>
      </c>
    </row>
    <row r="203" spans="23:53" x14ac:dyDescent="0.35">
      <c r="X203">
        <v>2023</v>
      </c>
      <c r="Y203">
        <v>2</v>
      </c>
      <c r="Z203" s="57">
        <v>44854</v>
      </c>
      <c r="AA203" t="s">
        <v>1009</v>
      </c>
      <c r="AB203" s="18"/>
      <c r="AC203" s="18"/>
      <c r="AD203" s="18"/>
      <c r="AE203" s="18">
        <v>0</v>
      </c>
      <c r="AF203" s="18"/>
      <c r="AG203" s="18"/>
      <c r="AH203" s="18">
        <v>0</v>
      </c>
      <c r="AR203" s="36" t="s">
        <v>186</v>
      </c>
      <c r="AS203" s="36"/>
      <c r="AT203" s="36"/>
      <c r="AU203" s="37">
        <v>0</v>
      </c>
      <c r="AV203" s="37"/>
      <c r="AW203" s="37"/>
      <c r="AX203" s="37"/>
      <c r="AY203" s="37"/>
      <c r="AZ203" s="37"/>
      <c r="BA203" s="37">
        <v>0</v>
      </c>
    </row>
    <row r="204" spans="23:53" x14ac:dyDescent="0.35">
      <c r="Y204">
        <v>3</v>
      </c>
      <c r="Z204" s="57">
        <v>44866</v>
      </c>
      <c r="AA204" t="s">
        <v>1047</v>
      </c>
      <c r="AB204" s="18"/>
      <c r="AC204" s="18"/>
      <c r="AD204" s="18"/>
      <c r="AE204" s="18">
        <v>0</v>
      </c>
      <c r="AF204" s="18"/>
      <c r="AG204" s="18"/>
      <c r="AH204" s="18">
        <v>0</v>
      </c>
      <c r="AR204" t="s">
        <v>224</v>
      </c>
      <c r="AS204" t="s">
        <v>1764</v>
      </c>
      <c r="AT204" t="s">
        <v>1764</v>
      </c>
      <c r="AU204" s="18"/>
      <c r="AV204" s="18"/>
      <c r="AW204" s="18"/>
      <c r="AX204" s="18"/>
      <c r="AY204" s="18">
        <v>0</v>
      </c>
      <c r="AZ204" s="18"/>
      <c r="BA204" s="18">
        <v>0</v>
      </c>
    </row>
    <row r="205" spans="23:53" x14ac:dyDescent="0.35">
      <c r="Y205">
        <v>6</v>
      </c>
      <c r="Z205" s="57">
        <v>44978</v>
      </c>
      <c r="AA205" t="s">
        <v>1274</v>
      </c>
      <c r="AB205" s="18"/>
      <c r="AC205" s="18"/>
      <c r="AD205" s="18"/>
      <c r="AE205" s="18">
        <v>0</v>
      </c>
      <c r="AF205" s="18"/>
      <c r="AG205" s="18"/>
      <c r="AH205" s="18">
        <v>0</v>
      </c>
      <c r="AR205" s="36" t="s">
        <v>225</v>
      </c>
      <c r="AS205" s="36"/>
      <c r="AT205" s="36"/>
      <c r="AU205" s="37"/>
      <c r="AV205" s="37"/>
      <c r="AW205" s="37"/>
      <c r="AX205" s="37"/>
      <c r="AY205" s="37">
        <v>0</v>
      </c>
      <c r="AZ205" s="37"/>
      <c r="BA205" s="37">
        <v>0</v>
      </c>
    </row>
    <row r="206" spans="23:53" x14ac:dyDescent="0.35">
      <c r="W206" s="36" t="s">
        <v>138</v>
      </c>
      <c r="X206" s="36"/>
      <c r="Y206" s="36"/>
      <c r="Z206" s="36"/>
      <c r="AA206" s="36"/>
      <c r="AB206" s="37"/>
      <c r="AC206" s="37"/>
      <c r="AD206" s="37"/>
      <c r="AE206" s="37">
        <v>0</v>
      </c>
      <c r="AF206" s="37"/>
      <c r="AG206" s="37"/>
      <c r="AH206" s="37">
        <v>0</v>
      </c>
      <c r="AR206" t="s">
        <v>229</v>
      </c>
      <c r="AS206" t="s">
        <v>1764</v>
      </c>
      <c r="AT206" t="s">
        <v>1764</v>
      </c>
      <c r="AU206" s="18"/>
      <c r="AV206" s="18"/>
      <c r="AW206" s="18"/>
      <c r="AX206" s="18"/>
      <c r="AY206" s="18">
        <v>0</v>
      </c>
      <c r="AZ206" s="18"/>
      <c r="BA206" s="18">
        <v>0</v>
      </c>
    </row>
    <row r="207" spans="23:53" x14ac:dyDescent="0.35">
      <c r="W207" t="s">
        <v>14</v>
      </c>
      <c r="X207">
        <v>2020</v>
      </c>
      <c r="Y207">
        <v>6</v>
      </c>
      <c r="Z207" s="57">
        <v>43993</v>
      </c>
      <c r="AA207" t="s">
        <v>11</v>
      </c>
      <c r="AB207" s="18">
        <v>0</v>
      </c>
      <c r="AC207" s="18"/>
      <c r="AD207" s="18"/>
      <c r="AE207" s="18"/>
      <c r="AF207" s="18"/>
      <c r="AG207" s="18"/>
      <c r="AH207" s="18">
        <v>0</v>
      </c>
      <c r="AR207" s="36" t="s">
        <v>256</v>
      </c>
      <c r="AS207" s="36"/>
      <c r="AT207" s="36"/>
      <c r="AU207" s="37"/>
      <c r="AV207" s="37"/>
      <c r="AW207" s="37"/>
      <c r="AX207" s="37"/>
      <c r="AY207" s="37">
        <v>0</v>
      </c>
      <c r="AZ207" s="37"/>
      <c r="BA207" s="37">
        <v>0</v>
      </c>
    </row>
    <row r="208" spans="23:53" x14ac:dyDescent="0.35">
      <c r="X208">
        <v>2021</v>
      </c>
      <c r="Y208">
        <v>9</v>
      </c>
      <c r="Z208" s="57">
        <v>44440</v>
      </c>
      <c r="AA208" t="s">
        <v>371</v>
      </c>
      <c r="AB208" s="18">
        <v>0</v>
      </c>
      <c r="AC208" s="18"/>
      <c r="AD208" s="18"/>
      <c r="AE208" s="18"/>
      <c r="AF208" s="18"/>
      <c r="AG208" s="18"/>
      <c r="AH208" s="18">
        <v>0</v>
      </c>
      <c r="AR208" t="s">
        <v>263</v>
      </c>
      <c r="AS208">
        <v>2021</v>
      </c>
      <c r="AT208">
        <v>2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5">
      <c r="W209" s="36" t="s">
        <v>139</v>
      </c>
      <c r="X209" s="36"/>
      <c r="Y209" s="36"/>
      <c r="Z209" s="36"/>
      <c r="AA209" s="36"/>
      <c r="AB209" s="37">
        <v>0</v>
      </c>
      <c r="AC209" s="37"/>
      <c r="AD209" s="37"/>
      <c r="AE209" s="37"/>
      <c r="AF209" s="37"/>
      <c r="AG209" s="37"/>
      <c r="AH209" s="37">
        <v>0</v>
      </c>
      <c r="AT209">
        <v>3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5">
      <c r="W210" t="s">
        <v>52</v>
      </c>
      <c r="X210">
        <v>2020</v>
      </c>
      <c r="Y210">
        <v>8</v>
      </c>
      <c r="Z210" s="57">
        <v>44065</v>
      </c>
      <c r="AA210" t="s">
        <v>50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10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5">
      <c r="Y211">
        <v>9</v>
      </c>
      <c r="Z211" s="57">
        <v>44075</v>
      </c>
      <c r="AA211" t="s">
        <v>66</v>
      </c>
      <c r="AB211" s="18">
        <v>0</v>
      </c>
      <c r="AC211" s="18"/>
      <c r="AD211" s="18"/>
      <c r="AE211" s="18"/>
      <c r="AF211" s="18"/>
      <c r="AG211" s="18"/>
      <c r="AH211" s="18">
        <v>0</v>
      </c>
      <c r="AS211">
        <v>2023</v>
      </c>
      <c r="AT211">
        <v>1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5">
      <c r="Y212">
        <v>11</v>
      </c>
      <c r="Z212" s="57">
        <v>44156</v>
      </c>
      <c r="AA212" t="s">
        <v>171</v>
      </c>
      <c r="AB212" s="18">
        <v>0</v>
      </c>
      <c r="AC212" s="18"/>
      <c r="AD212" s="18"/>
      <c r="AE212" s="18"/>
      <c r="AF212" s="18"/>
      <c r="AG212" s="18"/>
      <c r="AH212" s="18">
        <v>0</v>
      </c>
      <c r="AT212">
        <v>3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5">
      <c r="Z213" s="57">
        <v>44165</v>
      </c>
      <c r="AA213" t="s">
        <v>184</v>
      </c>
      <c r="AB213" s="18">
        <v>0</v>
      </c>
      <c r="AC213" s="18"/>
      <c r="AD213" s="18"/>
      <c r="AE213" s="18"/>
      <c r="AF213" s="18"/>
      <c r="AG213" s="18"/>
      <c r="AH213" s="18">
        <v>0</v>
      </c>
      <c r="AT213">
        <v>5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5">
      <c r="X214">
        <v>2021</v>
      </c>
      <c r="Y214">
        <v>2</v>
      </c>
      <c r="Z214" s="57">
        <v>44250</v>
      </c>
      <c r="AA214" t="s">
        <v>276</v>
      </c>
      <c r="AB214" s="18">
        <v>0</v>
      </c>
      <c r="AC214" s="18"/>
      <c r="AD214" s="18"/>
      <c r="AE214" s="18"/>
      <c r="AF214" s="18"/>
      <c r="AG214" s="18"/>
      <c r="AH214" s="18">
        <v>0</v>
      </c>
      <c r="AT214">
        <v>6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5">
      <c r="Y215">
        <v>10</v>
      </c>
      <c r="Z215" s="57">
        <v>44492</v>
      </c>
      <c r="AA215" t="s">
        <v>442</v>
      </c>
      <c r="AB215" s="18">
        <v>0</v>
      </c>
      <c r="AC215" s="18"/>
      <c r="AD215" s="18"/>
      <c r="AE215" s="18"/>
      <c r="AF215" s="18"/>
      <c r="AG215" s="18"/>
      <c r="AH215" s="18">
        <v>0</v>
      </c>
      <c r="AT215">
        <v>7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5">
      <c r="Z216" s="57">
        <v>44497</v>
      </c>
      <c r="AA216" t="s">
        <v>445</v>
      </c>
      <c r="AB216" s="18">
        <v>0</v>
      </c>
      <c r="AC216" s="18"/>
      <c r="AD216" s="18"/>
      <c r="AE216" s="18"/>
      <c r="AF216" s="18"/>
      <c r="AG216" s="18"/>
      <c r="AH216" s="18">
        <v>0</v>
      </c>
      <c r="AT216">
        <v>8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5">
      <c r="Y217">
        <v>11</v>
      </c>
      <c r="Z217" s="57">
        <v>44529</v>
      </c>
      <c r="AA217" t="s">
        <v>485</v>
      </c>
      <c r="AB217" s="18">
        <v>0</v>
      </c>
      <c r="AC217" s="18"/>
      <c r="AD217" s="18"/>
      <c r="AE217" s="18"/>
      <c r="AF217" s="18"/>
      <c r="AG217" s="18"/>
      <c r="AH217" s="18">
        <v>0</v>
      </c>
      <c r="AT217">
        <v>9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5">
      <c r="W218" s="36" t="s">
        <v>140</v>
      </c>
      <c r="X218" s="36"/>
      <c r="Y218" s="36"/>
      <c r="Z218" s="36"/>
      <c r="AA218" s="36"/>
      <c r="AB218" s="37">
        <v>0</v>
      </c>
      <c r="AC218" s="37"/>
      <c r="AD218" s="37"/>
      <c r="AE218" s="37"/>
      <c r="AF218" s="37"/>
      <c r="AG218" s="37"/>
      <c r="AH218" s="37">
        <v>0</v>
      </c>
      <c r="AT218">
        <v>10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5">
      <c r="W219" t="s">
        <v>62</v>
      </c>
      <c r="X219">
        <v>2020</v>
      </c>
      <c r="Y219">
        <v>12</v>
      </c>
      <c r="Z219" s="57">
        <v>44070</v>
      </c>
      <c r="AA219" t="s">
        <v>60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11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5">
      <c r="X220">
        <v>2021</v>
      </c>
      <c r="Y220">
        <v>1</v>
      </c>
      <c r="Z220" s="57">
        <v>44097</v>
      </c>
      <c r="AA220" t="s">
        <v>102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12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5">
      <c r="Y221">
        <v>2</v>
      </c>
      <c r="Z221" s="57">
        <v>44125</v>
      </c>
      <c r="AA221" t="s">
        <v>127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4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5">
      <c r="Y222">
        <v>3</v>
      </c>
      <c r="Z222" s="57">
        <v>44155</v>
      </c>
      <c r="AA222" t="s">
        <v>168</v>
      </c>
      <c r="AB222" s="18"/>
      <c r="AC222" s="18"/>
      <c r="AD222" s="18"/>
      <c r="AE222" s="18">
        <v>0</v>
      </c>
      <c r="AF222" s="18"/>
      <c r="AG222" s="18"/>
      <c r="AH222" s="18">
        <v>0</v>
      </c>
      <c r="AS222">
        <v>2024</v>
      </c>
      <c r="AT222">
        <v>1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Z223" s="57">
        <v>44165</v>
      </c>
      <c r="AA223" t="s">
        <v>185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3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5">
      <c r="AA224" t="s">
        <v>201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5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5">
      <c r="Y225">
        <v>5</v>
      </c>
      <c r="Z225" s="57">
        <v>44207</v>
      </c>
      <c r="AA225" t="s">
        <v>240</v>
      </c>
      <c r="AB225" s="18"/>
      <c r="AC225" s="18"/>
      <c r="AD225" s="18"/>
      <c r="AE225" s="18">
        <v>0</v>
      </c>
      <c r="AF225" s="18"/>
      <c r="AG225" s="18"/>
      <c r="AH225" s="18">
        <v>0</v>
      </c>
      <c r="AT225">
        <v>6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5">
      <c r="Z226" s="57">
        <v>44225</v>
      </c>
      <c r="AA226" t="s">
        <v>254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4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5">
      <c r="Y227">
        <v>7</v>
      </c>
      <c r="Z227" s="57">
        <v>44279</v>
      </c>
      <c r="AA227" t="s">
        <v>321</v>
      </c>
      <c r="AB227" s="18"/>
      <c r="AC227" s="18"/>
      <c r="AD227" s="18"/>
      <c r="AE227" s="18">
        <v>0</v>
      </c>
      <c r="AF227" s="18"/>
      <c r="AG227" s="18"/>
      <c r="AH227" s="18">
        <v>0</v>
      </c>
      <c r="AR227" s="36" t="s">
        <v>264</v>
      </c>
      <c r="AS227" s="36"/>
      <c r="AT227" s="36"/>
      <c r="AU227" s="37">
        <v>0</v>
      </c>
      <c r="AV227" s="37"/>
      <c r="AW227" s="37"/>
      <c r="AX227" s="37"/>
      <c r="AY227" s="37"/>
      <c r="AZ227" s="37"/>
      <c r="BA227" s="37">
        <v>0</v>
      </c>
    </row>
    <row r="228" spans="24:53" x14ac:dyDescent="0.35">
      <c r="Y228">
        <v>8</v>
      </c>
      <c r="Z228" s="57">
        <v>44294</v>
      </c>
      <c r="AA228" t="s">
        <v>327</v>
      </c>
      <c r="AB228" s="18"/>
      <c r="AC228" s="18"/>
      <c r="AD228" s="18"/>
      <c r="AE228" s="18">
        <v>0</v>
      </c>
      <c r="AF228" s="18"/>
      <c r="AG228" s="18"/>
      <c r="AH228" s="18">
        <v>0</v>
      </c>
      <c r="AR228" t="s">
        <v>281</v>
      </c>
      <c r="AS228">
        <v>2021</v>
      </c>
      <c r="AT228">
        <v>2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4:53" x14ac:dyDescent="0.35">
      <c r="Z229" s="57">
        <v>44315</v>
      </c>
      <c r="AA229" t="s">
        <v>332</v>
      </c>
      <c r="AB229" s="18"/>
      <c r="AC229" s="18"/>
      <c r="AD229" s="18"/>
      <c r="AE229" s="18">
        <v>-179.39999999999998</v>
      </c>
      <c r="AF229" s="18"/>
      <c r="AG229" s="18"/>
      <c r="AH229" s="18">
        <v>-179.39999999999998</v>
      </c>
      <c r="AT229">
        <v>4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5">
      <c r="Y230">
        <v>9</v>
      </c>
      <c r="Z230" s="57">
        <v>44348</v>
      </c>
      <c r="AA230" t="s">
        <v>356</v>
      </c>
      <c r="AB230" s="18"/>
      <c r="AC230" s="18"/>
      <c r="AD230" s="18"/>
      <c r="AE230" s="18">
        <v>0</v>
      </c>
      <c r="AF230" s="18"/>
      <c r="AG230" s="18"/>
      <c r="AH230" s="18">
        <v>0</v>
      </c>
      <c r="AR230" s="36" t="s">
        <v>282</v>
      </c>
      <c r="AS230" s="36"/>
      <c r="AT230" s="36"/>
      <c r="AU230" s="37">
        <v>0</v>
      </c>
      <c r="AV230" s="37"/>
      <c r="AW230" s="37"/>
      <c r="AX230" s="37"/>
      <c r="AY230" s="37"/>
      <c r="AZ230" s="37"/>
      <c r="BA230" s="37">
        <v>0</v>
      </c>
    </row>
    <row r="231" spans="24:53" x14ac:dyDescent="0.35">
      <c r="AA231" t="s">
        <v>359</v>
      </c>
      <c r="AB231" s="18"/>
      <c r="AC231" s="18"/>
      <c r="AD231" s="18"/>
      <c r="AE231" s="18">
        <v>0</v>
      </c>
      <c r="AF231" s="18"/>
      <c r="AG231" s="18"/>
      <c r="AH231" s="18">
        <v>0</v>
      </c>
      <c r="AR231" t="s">
        <v>290</v>
      </c>
      <c r="AS231">
        <v>2021</v>
      </c>
      <c r="AT231">
        <v>3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5">
      <c r="Y232">
        <v>4</v>
      </c>
      <c r="Z232" s="57">
        <v>44196</v>
      </c>
      <c r="AA232" t="s">
        <v>218</v>
      </c>
      <c r="AB232" s="18"/>
      <c r="AC232" s="18"/>
      <c r="AD232" s="18"/>
      <c r="AE232" s="18">
        <v>0</v>
      </c>
      <c r="AF232" s="18"/>
      <c r="AG232" s="18"/>
      <c r="AH232" s="18">
        <v>0</v>
      </c>
      <c r="AR232" s="36" t="s">
        <v>292</v>
      </c>
      <c r="AS232" s="36"/>
      <c r="AT232" s="36"/>
      <c r="AU232" s="37">
        <v>0</v>
      </c>
      <c r="AV232" s="37"/>
      <c r="AW232" s="37"/>
      <c r="AX232" s="37"/>
      <c r="AY232" s="37"/>
      <c r="AZ232" s="37"/>
      <c r="BA232" s="37">
        <v>0</v>
      </c>
    </row>
    <row r="233" spans="24:53" x14ac:dyDescent="0.35">
      <c r="X233">
        <v>2022</v>
      </c>
      <c r="Y233">
        <v>1</v>
      </c>
      <c r="Z233" s="57">
        <v>44453</v>
      </c>
      <c r="AA233" t="s">
        <v>373</v>
      </c>
      <c r="AB233" s="18"/>
      <c r="AC233" s="18"/>
      <c r="AD233" s="18"/>
      <c r="AE233" s="18">
        <v>0</v>
      </c>
      <c r="AF233" s="18"/>
      <c r="AG233" s="18"/>
      <c r="AH233" s="18">
        <v>0</v>
      </c>
      <c r="AR233" t="s">
        <v>376</v>
      </c>
      <c r="AS233">
        <v>2021</v>
      </c>
      <c r="AT233">
        <v>9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5">
      <c r="Y234">
        <v>2</v>
      </c>
      <c r="Z234" s="57">
        <v>44474</v>
      </c>
      <c r="AA234" t="s">
        <v>403</v>
      </c>
      <c r="AB234" s="18"/>
      <c r="AC234" s="18"/>
      <c r="AD234" s="18"/>
      <c r="AE234" s="18">
        <v>0</v>
      </c>
      <c r="AF234" s="18"/>
      <c r="AG234" s="18"/>
      <c r="AH234" s="18">
        <v>0</v>
      </c>
      <c r="AR234" s="36" t="s">
        <v>383</v>
      </c>
      <c r="AS234" s="36"/>
      <c r="AT234" s="36"/>
      <c r="AU234" s="37">
        <v>0</v>
      </c>
      <c r="AV234" s="37"/>
      <c r="AW234" s="37"/>
      <c r="AX234" s="37"/>
      <c r="AY234" s="37"/>
      <c r="AZ234" s="37"/>
      <c r="BA234" s="37">
        <v>0</v>
      </c>
    </row>
    <row r="235" spans="24:53" x14ac:dyDescent="0.35">
      <c r="Z235" s="57">
        <v>44497</v>
      </c>
      <c r="AA235" t="s">
        <v>447</v>
      </c>
      <c r="AB235" s="18"/>
      <c r="AC235" s="18"/>
      <c r="AD235" s="18"/>
      <c r="AE235" s="18">
        <v>0</v>
      </c>
      <c r="AF235" s="18"/>
      <c r="AG235" s="18"/>
      <c r="AH235" s="18">
        <v>0</v>
      </c>
      <c r="AR235" t="s">
        <v>401</v>
      </c>
      <c r="AS235">
        <v>2021</v>
      </c>
      <c r="AT235">
        <v>10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5">
      <c r="Z236" s="57">
        <v>44499</v>
      </c>
      <c r="AA236" t="s">
        <v>450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11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5">
      <c r="Y237">
        <v>3</v>
      </c>
      <c r="Z237" s="57">
        <v>44503</v>
      </c>
      <c r="AA237" t="s">
        <v>461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12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5">
      <c r="Z238" s="57">
        <v>44508</v>
      </c>
      <c r="AA238" t="s">
        <v>466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S238">
        <v>2022</v>
      </c>
      <c r="AT238">
        <v>1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5">
      <c r="Y239">
        <v>5</v>
      </c>
      <c r="Z239" s="57">
        <v>44572</v>
      </c>
      <c r="AA239" t="s">
        <v>553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2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5">
      <c r="Z240" s="57">
        <v>44585</v>
      </c>
      <c r="AA240" t="s">
        <v>568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3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6</v>
      </c>
      <c r="Z241" s="57">
        <v>44609</v>
      </c>
      <c r="AA241" t="s">
        <v>604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5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Y242">
        <v>7</v>
      </c>
      <c r="Z242" s="57">
        <v>44628</v>
      </c>
      <c r="AA242" t="s">
        <v>636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6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Z243" s="57">
        <v>44635</v>
      </c>
      <c r="AA243" t="s">
        <v>648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7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8</v>
      </c>
      <c r="Z244" s="57">
        <v>44678</v>
      </c>
      <c r="AA244" t="s">
        <v>724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8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Y245">
        <v>9</v>
      </c>
      <c r="Z245" s="57">
        <v>44704</v>
      </c>
      <c r="AA245" t="s">
        <v>791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9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10</v>
      </c>
      <c r="Z246" s="57">
        <v>44721</v>
      </c>
      <c r="AA246" t="s">
        <v>832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10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Z247" s="57">
        <v>44741</v>
      </c>
      <c r="AA247" t="s">
        <v>848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11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Y248">
        <v>11</v>
      </c>
      <c r="Z248" s="57">
        <v>44768</v>
      </c>
      <c r="AA248" t="s">
        <v>871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12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Y249">
        <v>12</v>
      </c>
      <c r="Z249" s="57">
        <v>44798</v>
      </c>
      <c r="AA249" t="s">
        <v>913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4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4</v>
      </c>
      <c r="Z250" s="57">
        <v>44545</v>
      </c>
      <c r="AA250" t="s">
        <v>508</v>
      </c>
      <c r="AB250" s="18"/>
      <c r="AC250" s="18"/>
      <c r="AD250" s="18"/>
      <c r="AE250" s="18">
        <v>0</v>
      </c>
      <c r="AF250" s="18"/>
      <c r="AG250" s="18"/>
      <c r="AH250" s="18">
        <v>0</v>
      </c>
      <c r="AS250">
        <v>2023</v>
      </c>
      <c r="AT250">
        <v>1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44561</v>
      </c>
      <c r="AA251" t="s">
        <v>536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2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X252">
        <v>2023</v>
      </c>
      <c r="Y252">
        <v>1</v>
      </c>
      <c r="Z252" s="57">
        <v>44828</v>
      </c>
      <c r="AA252" t="s">
        <v>948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3</v>
      </c>
      <c r="AU252" s="18">
        <v>-1.1368683772161603E-13</v>
      </c>
      <c r="AV252" s="18"/>
      <c r="AW252" s="18"/>
      <c r="AX252" s="18"/>
      <c r="AY252" s="18"/>
      <c r="AZ252" s="18"/>
      <c r="BA252" s="18">
        <v>-1.1368683772161603E-13</v>
      </c>
    </row>
    <row r="253" spans="24:53" x14ac:dyDescent="0.35">
      <c r="Z253" s="57">
        <v>44835</v>
      </c>
      <c r="AA253" t="s">
        <v>987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5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Y254">
        <v>2</v>
      </c>
      <c r="Z254" s="57">
        <v>44849</v>
      </c>
      <c r="AA254" t="s">
        <v>1002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6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Z255" s="57">
        <v>44851</v>
      </c>
      <c r="AA255" t="s">
        <v>1006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7</v>
      </c>
      <c r="AU255" s="18">
        <v>-1.1368683772161603E-13</v>
      </c>
      <c r="AV255" s="18"/>
      <c r="AW255" s="18"/>
      <c r="AX255" s="18"/>
      <c r="AY255" s="18"/>
      <c r="AZ255" s="18"/>
      <c r="BA255" s="18">
        <v>-1.1368683772161603E-13</v>
      </c>
    </row>
    <row r="256" spans="24:53" x14ac:dyDescent="0.35">
      <c r="Y256">
        <v>3</v>
      </c>
      <c r="Z256" s="57">
        <v>44866</v>
      </c>
      <c r="AA256" t="s">
        <v>1048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8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Z257" s="57">
        <v>44894</v>
      </c>
      <c r="AA257" t="s">
        <v>1093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9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5</v>
      </c>
      <c r="Z258" s="57">
        <v>44938</v>
      </c>
      <c r="AA258" t="s">
        <v>1181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10</v>
      </c>
      <c r="AU258" s="18">
        <v>5130.3999999999996</v>
      </c>
      <c r="AV258" s="18"/>
      <c r="AW258" s="18"/>
      <c r="AX258" s="18"/>
      <c r="AY258" s="18"/>
      <c r="AZ258" s="18"/>
      <c r="BA258" s="18">
        <v>5130.3999999999996</v>
      </c>
    </row>
    <row r="259" spans="24:53" x14ac:dyDescent="0.35">
      <c r="Z259" s="57">
        <v>44944</v>
      </c>
      <c r="AA259" t="s">
        <v>1193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11</v>
      </c>
      <c r="AU259" s="18">
        <v>8927.7999999999993</v>
      </c>
      <c r="AV259" s="18"/>
      <c r="AW259" s="18"/>
      <c r="AX259" s="18"/>
      <c r="AY259" s="18"/>
      <c r="AZ259" s="18"/>
      <c r="BA259" s="18">
        <v>8927.7999999999993</v>
      </c>
    </row>
    <row r="260" spans="24:53" x14ac:dyDescent="0.35">
      <c r="Y260">
        <v>6</v>
      </c>
      <c r="Z260" t="s">
        <v>1251</v>
      </c>
      <c r="AA260" t="s">
        <v>1252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12</v>
      </c>
      <c r="AU260" s="18">
        <v>7964</v>
      </c>
      <c r="AV260" s="18"/>
      <c r="AW260" s="18"/>
      <c r="AX260" s="18"/>
      <c r="AY260" s="18"/>
      <c r="AZ260" s="18"/>
      <c r="BA260" s="18">
        <v>7964</v>
      </c>
    </row>
    <row r="261" spans="24:53" x14ac:dyDescent="0.35">
      <c r="Y261">
        <v>7</v>
      </c>
      <c r="Z261" t="s">
        <v>1335</v>
      </c>
      <c r="AA261" t="s">
        <v>1334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4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Y262">
        <v>8</v>
      </c>
      <c r="Z262" t="s">
        <v>1404</v>
      </c>
      <c r="AA262" t="s">
        <v>1405</v>
      </c>
      <c r="AB262" s="18"/>
      <c r="AC262" s="18"/>
      <c r="AD262" s="18"/>
      <c r="AE262" s="18">
        <v>0</v>
      </c>
      <c r="AF262" s="18"/>
      <c r="AG262" s="18"/>
      <c r="AH262" s="18">
        <v>0</v>
      </c>
      <c r="AS262">
        <v>2024</v>
      </c>
      <c r="AT262">
        <v>1</v>
      </c>
      <c r="AU262" s="18">
        <v>5139.8</v>
      </c>
      <c r="AV262" s="18"/>
      <c r="AW262" s="18"/>
      <c r="AX262" s="18"/>
      <c r="AY262" s="18"/>
      <c r="AZ262" s="18"/>
      <c r="BA262" s="18">
        <v>5139.8</v>
      </c>
    </row>
    <row r="263" spans="24:53" x14ac:dyDescent="0.35">
      <c r="Y263">
        <v>9</v>
      </c>
      <c r="Z263" s="57">
        <v>45056</v>
      </c>
      <c r="AA263" t="s">
        <v>1543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2</v>
      </c>
      <c r="AU263" s="18">
        <v>8424</v>
      </c>
      <c r="AV263" s="18"/>
      <c r="AW263" s="18"/>
      <c r="AX263" s="18"/>
      <c r="AY263" s="18"/>
      <c r="AZ263" s="18"/>
      <c r="BA263" s="18">
        <v>8424</v>
      </c>
    </row>
    <row r="264" spans="24:53" x14ac:dyDescent="0.35">
      <c r="Y264">
        <v>10</v>
      </c>
      <c r="Z264" s="57">
        <v>45083</v>
      </c>
      <c r="AA264" t="s">
        <v>1617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3</v>
      </c>
      <c r="AU264" s="18">
        <v>7875.3</v>
      </c>
      <c r="AV264" s="18"/>
      <c r="AW264" s="18"/>
      <c r="AX264" s="18"/>
      <c r="AY264" s="18"/>
      <c r="AZ264" s="18"/>
      <c r="BA264" s="18">
        <v>7875.3</v>
      </c>
    </row>
    <row r="265" spans="24:53" x14ac:dyDescent="0.35">
      <c r="Y265">
        <v>11</v>
      </c>
      <c r="Z265" s="57">
        <v>45117</v>
      </c>
      <c r="AA265" t="s">
        <v>1717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5</v>
      </c>
      <c r="AU265" s="18">
        <v>7963.8</v>
      </c>
      <c r="AV265" s="18"/>
      <c r="AW265" s="18"/>
      <c r="AX265" s="18"/>
      <c r="AY265" s="18"/>
      <c r="AZ265" s="18"/>
      <c r="BA265" s="18">
        <v>7963.8</v>
      </c>
    </row>
    <row r="266" spans="24:53" x14ac:dyDescent="0.35">
      <c r="Z266" s="57">
        <v>45128</v>
      </c>
      <c r="AA266" t="s">
        <v>1728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6</v>
      </c>
      <c r="AU266" s="18">
        <v>4852.5</v>
      </c>
      <c r="AV266" s="18"/>
      <c r="AW266" s="18"/>
      <c r="AX266" s="18"/>
      <c r="AY266" s="18"/>
      <c r="AZ266" s="18"/>
      <c r="BA266" s="18">
        <v>4852.5</v>
      </c>
    </row>
    <row r="267" spans="24:53" x14ac:dyDescent="0.35">
      <c r="Z267" s="57">
        <v>45140</v>
      </c>
      <c r="AA267" t="s">
        <v>1796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7</v>
      </c>
      <c r="AU267" s="18">
        <v>8721.2999999999993</v>
      </c>
      <c r="AV267" s="18"/>
      <c r="AW267" s="18"/>
      <c r="AX267" s="18"/>
      <c r="AY267" s="18"/>
      <c r="AZ267" s="18"/>
      <c r="BA267" s="18">
        <v>8721.2999999999993</v>
      </c>
    </row>
    <row r="268" spans="24:53" x14ac:dyDescent="0.35">
      <c r="Y268">
        <v>4</v>
      </c>
      <c r="Z268" s="57">
        <v>44922</v>
      </c>
      <c r="AA268" t="s">
        <v>1138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4</v>
      </c>
      <c r="AU268" s="18">
        <v>5143.5</v>
      </c>
      <c r="AV268" s="18"/>
      <c r="AW268" s="18"/>
      <c r="AX268" s="18"/>
      <c r="AY268" s="18"/>
      <c r="AZ268" s="18"/>
      <c r="BA268" s="18">
        <v>5143.5</v>
      </c>
    </row>
    <row r="269" spans="24:53" x14ac:dyDescent="0.35">
      <c r="X269">
        <v>2024</v>
      </c>
      <c r="Y269">
        <v>1</v>
      </c>
      <c r="Z269" s="57">
        <v>45174</v>
      </c>
      <c r="AA269" t="s">
        <v>1884</v>
      </c>
      <c r="AB269" s="18"/>
      <c r="AC269" s="18"/>
      <c r="AD269" s="18"/>
      <c r="AE269" s="18">
        <v>0</v>
      </c>
      <c r="AF269" s="18"/>
      <c r="AG269" s="18"/>
      <c r="AH269" s="18">
        <v>0</v>
      </c>
      <c r="AR269" s="36" t="s">
        <v>422</v>
      </c>
      <c r="AS269" s="36"/>
      <c r="AT269" s="36"/>
      <c r="AU269" s="37">
        <v>70142.400000000009</v>
      </c>
      <c r="AV269" s="37"/>
      <c r="AW269" s="37"/>
      <c r="AX269" s="37"/>
      <c r="AY269" s="37"/>
      <c r="AZ269" s="37"/>
      <c r="BA269" s="37">
        <v>70142.400000000009</v>
      </c>
    </row>
    <row r="270" spans="24:53" x14ac:dyDescent="0.35">
      <c r="Y270">
        <v>2</v>
      </c>
      <c r="Z270" s="57">
        <v>45205</v>
      </c>
      <c r="AA270" t="s">
        <v>1999</v>
      </c>
      <c r="AB270" s="18"/>
      <c r="AC270" s="18"/>
      <c r="AD270" s="18"/>
      <c r="AE270" s="18">
        <v>0</v>
      </c>
      <c r="AF270" s="18"/>
      <c r="AG270" s="18"/>
      <c r="AH270" s="18">
        <v>0</v>
      </c>
      <c r="AR270" t="s">
        <v>410</v>
      </c>
      <c r="AS270">
        <v>2021</v>
      </c>
      <c r="AT270">
        <v>10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Y271">
        <v>3</v>
      </c>
      <c r="Z271" s="57">
        <v>45245</v>
      </c>
      <c r="AA271" t="s">
        <v>2230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11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AA272" t="s">
        <v>2231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12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5:53" x14ac:dyDescent="0.35">
      <c r="Z273" s="57">
        <v>45261</v>
      </c>
      <c r="AA273" t="s">
        <v>2246</v>
      </c>
      <c r="AB273" s="18"/>
      <c r="AC273" s="18"/>
      <c r="AD273" s="18"/>
      <c r="AE273" s="18">
        <v>0</v>
      </c>
      <c r="AF273" s="18"/>
      <c r="AG273" s="18"/>
      <c r="AH273" s="18">
        <v>0</v>
      </c>
      <c r="AS273">
        <v>2022</v>
      </c>
      <c r="AT273">
        <v>1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5:53" x14ac:dyDescent="0.35">
      <c r="Y274">
        <v>5</v>
      </c>
      <c r="Z274" s="57">
        <v>45303</v>
      </c>
      <c r="AA274" t="s">
        <v>2352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2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5:53" x14ac:dyDescent="0.35">
      <c r="Y275">
        <v>6</v>
      </c>
      <c r="Z275" s="57">
        <v>45327</v>
      </c>
      <c r="AA275" t="s">
        <v>2420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3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5:53" x14ac:dyDescent="0.35">
      <c r="Z276" s="57">
        <v>45330</v>
      </c>
      <c r="AA276" t="s">
        <v>2425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5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5:53" x14ac:dyDescent="0.35">
      <c r="Z277" s="57">
        <v>45337</v>
      </c>
      <c r="AA277" t="s">
        <v>2427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6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5:53" x14ac:dyDescent="0.35">
      <c r="Z278" s="57">
        <v>45353</v>
      </c>
      <c r="AA278" t="s">
        <v>2496</v>
      </c>
      <c r="AB278" s="18"/>
      <c r="AC278" s="18"/>
      <c r="AD278" s="18"/>
      <c r="AE278" s="18">
        <v>15548</v>
      </c>
      <c r="AF278" s="18"/>
      <c r="AG278" s="18"/>
      <c r="AH278" s="18">
        <v>15548</v>
      </c>
      <c r="AT278">
        <v>7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5:53" x14ac:dyDescent="0.35">
      <c r="Y279">
        <v>7</v>
      </c>
      <c r="Z279" s="57">
        <v>45364</v>
      </c>
      <c r="AA279" t="s">
        <v>2505</v>
      </c>
      <c r="AB279" s="18"/>
      <c r="AC279" s="18"/>
      <c r="AD279" s="18"/>
      <c r="AE279" s="18">
        <v>15068.5</v>
      </c>
      <c r="AF279" s="18"/>
      <c r="AG279" s="18"/>
      <c r="AH279" s="18">
        <v>15068.5</v>
      </c>
      <c r="AT279">
        <v>8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5:53" x14ac:dyDescent="0.35">
      <c r="Z280" s="57">
        <v>45372</v>
      </c>
      <c r="AA280" t="s">
        <v>2520</v>
      </c>
      <c r="AB280" s="18"/>
      <c r="AC280" s="18"/>
      <c r="AD280" s="18"/>
      <c r="AE280" s="18">
        <v>15196</v>
      </c>
      <c r="AF280" s="18"/>
      <c r="AG280" s="18"/>
      <c r="AH280" s="18">
        <v>15196</v>
      </c>
      <c r="AT280">
        <v>9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5:53" x14ac:dyDescent="0.35">
      <c r="Y281">
        <v>8</v>
      </c>
      <c r="Z281" s="57">
        <v>45404</v>
      </c>
      <c r="AA281" t="s">
        <v>2588</v>
      </c>
      <c r="AB281" s="18"/>
      <c r="AC281" s="18"/>
      <c r="AD281" s="18"/>
      <c r="AE281" s="18">
        <v>12343</v>
      </c>
      <c r="AF281" s="18"/>
      <c r="AG281" s="18"/>
      <c r="AH281" s="18">
        <v>12343</v>
      </c>
      <c r="AT281">
        <v>10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5:53" x14ac:dyDescent="0.35">
      <c r="Y282">
        <v>9</v>
      </c>
      <c r="Z282" s="57">
        <v>45422</v>
      </c>
      <c r="AA282" t="s">
        <v>2634</v>
      </c>
      <c r="AB282" s="18"/>
      <c r="AC282" s="18"/>
      <c r="AD282" s="18"/>
      <c r="AE282" s="18">
        <v>13338</v>
      </c>
      <c r="AF282" s="18"/>
      <c r="AG282" s="18"/>
      <c r="AH282" s="18">
        <v>13338</v>
      </c>
      <c r="AT282">
        <v>11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5:53" x14ac:dyDescent="0.35">
      <c r="Z283" s="57">
        <v>45444</v>
      </c>
      <c r="AA283" t="s">
        <v>2706</v>
      </c>
      <c r="AB283" s="18"/>
      <c r="AC283" s="18"/>
      <c r="AD283" s="18"/>
      <c r="AE283" s="18">
        <v>17981.900000000001</v>
      </c>
      <c r="AF283" s="18"/>
      <c r="AG283" s="18"/>
      <c r="AH283" s="18">
        <v>17981.900000000001</v>
      </c>
      <c r="AT283">
        <v>12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5:53" x14ac:dyDescent="0.35">
      <c r="Y284">
        <v>10</v>
      </c>
      <c r="Z284" s="57">
        <v>45467</v>
      </c>
      <c r="AA284" t="s">
        <v>2730</v>
      </c>
      <c r="AB284" s="18"/>
      <c r="AC284" s="18"/>
      <c r="AD284" s="18"/>
      <c r="AE284" s="18">
        <v>16625</v>
      </c>
      <c r="AF284" s="18"/>
      <c r="AG284" s="18"/>
      <c r="AH284" s="18">
        <v>16625</v>
      </c>
      <c r="AT284">
        <v>4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5:53" x14ac:dyDescent="0.35">
      <c r="Z285" s="57">
        <v>45469</v>
      </c>
      <c r="AA285" t="s">
        <v>2732</v>
      </c>
      <c r="AB285" s="18"/>
      <c r="AC285" s="18"/>
      <c r="AD285" s="18"/>
      <c r="AE285" s="18">
        <v>1143.5999999999999</v>
      </c>
      <c r="AF285" s="18"/>
      <c r="AG285" s="18"/>
      <c r="AH285" s="18">
        <v>1143.5999999999999</v>
      </c>
      <c r="AS285">
        <v>2023</v>
      </c>
      <c r="AT285">
        <v>1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5:53" x14ac:dyDescent="0.35">
      <c r="Z286" s="57">
        <v>45475</v>
      </c>
      <c r="AA286" t="s">
        <v>2822</v>
      </c>
      <c r="AB286" s="18"/>
      <c r="AC286" s="18"/>
      <c r="AD286" s="18"/>
      <c r="AE286" s="18">
        <v>420</v>
      </c>
      <c r="AF286" s="18"/>
      <c r="AG286" s="18"/>
      <c r="AH286" s="18">
        <v>420</v>
      </c>
      <c r="AT286">
        <v>2</v>
      </c>
      <c r="AU286" s="18">
        <v>4.5474735088646412E-13</v>
      </c>
      <c r="AV286" s="18"/>
      <c r="AW286" s="18"/>
      <c r="AX286" s="18"/>
      <c r="AY286" s="18"/>
      <c r="AZ286" s="18"/>
      <c r="BA286" s="18">
        <v>4.5474735088646412E-13</v>
      </c>
    </row>
    <row r="287" spans="25:53" x14ac:dyDescent="0.35">
      <c r="Y287">
        <v>11</v>
      </c>
      <c r="Z287" s="57">
        <v>45491</v>
      </c>
      <c r="AA287" t="s">
        <v>2837</v>
      </c>
      <c r="AB287" s="18"/>
      <c r="AC287" s="18"/>
      <c r="AD287" s="18"/>
      <c r="AE287" s="18">
        <v>15347.5</v>
      </c>
      <c r="AF287" s="18"/>
      <c r="AG287" s="18"/>
      <c r="AH287" s="18">
        <v>15347.5</v>
      </c>
      <c r="AT287">
        <v>3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5:53" x14ac:dyDescent="0.35">
      <c r="AA288" t="s">
        <v>2838</v>
      </c>
      <c r="AB288" s="18"/>
      <c r="AC288" s="18"/>
      <c r="AD288" s="18"/>
      <c r="AE288" s="18">
        <v>2054</v>
      </c>
      <c r="AF288" s="18"/>
      <c r="AG288" s="18"/>
      <c r="AH288" s="18">
        <v>2054</v>
      </c>
      <c r="AT288">
        <v>5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5">
      <c r="Y289">
        <v>4</v>
      </c>
      <c r="Z289" s="57">
        <v>45278</v>
      </c>
      <c r="AA289" t="s">
        <v>2270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6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5">
      <c r="W290" s="36" t="s">
        <v>205</v>
      </c>
      <c r="X290" s="36"/>
      <c r="Y290" s="36"/>
      <c r="Z290" s="36"/>
      <c r="AA290" s="36"/>
      <c r="AB290" s="37"/>
      <c r="AC290" s="37"/>
      <c r="AD290" s="37"/>
      <c r="AE290" s="37">
        <v>124886.1</v>
      </c>
      <c r="AF290" s="37"/>
      <c r="AG290" s="37"/>
      <c r="AH290" s="37">
        <v>124886.1</v>
      </c>
      <c r="AT290">
        <v>7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3:53" x14ac:dyDescent="0.35">
      <c r="W291" t="s">
        <v>174</v>
      </c>
      <c r="X291">
        <v>2020</v>
      </c>
      <c r="Y291">
        <v>11</v>
      </c>
      <c r="Z291" s="57">
        <v>44159</v>
      </c>
      <c r="AA291" t="s">
        <v>176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8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3:53" x14ac:dyDescent="0.35">
      <c r="W292" s="36" t="s">
        <v>186</v>
      </c>
      <c r="X292" s="36"/>
      <c r="Y292" s="36"/>
      <c r="Z292" s="36"/>
      <c r="AA292" s="36"/>
      <c r="AB292" s="37">
        <v>0</v>
      </c>
      <c r="AC292" s="37"/>
      <c r="AD292" s="37"/>
      <c r="AE292" s="37"/>
      <c r="AF292" s="37"/>
      <c r="AG292" s="37"/>
      <c r="AH292" s="37">
        <v>0</v>
      </c>
      <c r="AT292">
        <v>9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3:53" x14ac:dyDescent="0.35">
      <c r="W293" t="s">
        <v>224</v>
      </c>
      <c r="X293" t="s">
        <v>1764</v>
      </c>
      <c r="Y293" t="s">
        <v>1764</v>
      </c>
      <c r="Z293" s="57">
        <v>44170</v>
      </c>
      <c r="AA293" t="s">
        <v>210</v>
      </c>
      <c r="AB293" s="18"/>
      <c r="AC293" s="18"/>
      <c r="AD293" s="18"/>
      <c r="AE293" s="18"/>
      <c r="AF293" s="18">
        <v>0</v>
      </c>
      <c r="AG293" s="18"/>
      <c r="AH293" s="18">
        <v>0</v>
      </c>
      <c r="AT293">
        <v>10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5">
      <c r="W294" s="36" t="s">
        <v>225</v>
      </c>
      <c r="X294" s="36"/>
      <c r="Y294" s="36"/>
      <c r="Z294" s="36"/>
      <c r="AA294" s="36"/>
      <c r="AB294" s="37"/>
      <c r="AC294" s="37"/>
      <c r="AD294" s="37"/>
      <c r="AE294" s="37"/>
      <c r="AF294" s="37">
        <v>0</v>
      </c>
      <c r="AG294" s="37"/>
      <c r="AH294" s="37">
        <v>0</v>
      </c>
      <c r="AT294">
        <v>4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5">
      <c r="W295" t="s">
        <v>229</v>
      </c>
      <c r="X295" t="s">
        <v>1764</v>
      </c>
      <c r="Y295" t="s">
        <v>1764</v>
      </c>
      <c r="Z295" s="57">
        <v>44513</v>
      </c>
      <c r="AA295" t="s">
        <v>477</v>
      </c>
      <c r="AB295" s="18"/>
      <c r="AC295" s="18"/>
      <c r="AD295" s="18"/>
      <c r="AE295" s="18"/>
      <c r="AF295" s="18">
        <v>0</v>
      </c>
      <c r="AG295" s="18"/>
      <c r="AH295" s="18">
        <v>0</v>
      </c>
      <c r="AR295" s="36" t="s">
        <v>423</v>
      </c>
      <c r="AS295" s="36"/>
      <c r="AT295" s="36"/>
      <c r="AU295" s="37">
        <v>4.5474735088646412E-13</v>
      </c>
      <c r="AV295" s="37"/>
      <c r="AW295" s="37"/>
      <c r="AX295" s="37"/>
      <c r="AY295" s="37"/>
      <c r="AZ295" s="37"/>
      <c r="BA295" s="37">
        <v>4.5474735088646412E-13</v>
      </c>
    </row>
    <row r="296" spans="23:53" x14ac:dyDescent="0.35">
      <c r="W296" s="36" t="s">
        <v>256</v>
      </c>
      <c r="X296" s="36"/>
      <c r="Y296" s="36"/>
      <c r="Z296" s="36"/>
      <c r="AA296" s="36"/>
      <c r="AB296" s="37"/>
      <c r="AC296" s="37"/>
      <c r="AD296" s="37"/>
      <c r="AE296" s="37"/>
      <c r="AF296" s="37">
        <v>0</v>
      </c>
      <c r="AG296" s="37"/>
      <c r="AH296" s="37">
        <v>0</v>
      </c>
      <c r="AR296" t="s">
        <v>470</v>
      </c>
      <c r="AS296" t="s">
        <v>1764</v>
      </c>
      <c r="AT296" t="s">
        <v>1764</v>
      </c>
      <c r="AU296" s="18"/>
      <c r="AV296" s="18"/>
      <c r="AW296" s="18"/>
      <c r="AX296" s="18"/>
      <c r="AY296" s="18">
        <v>0</v>
      </c>
      <c r="AZ296" s="18"/>
      <c r="BA296" s="18">
        <v>0</v>
      </c>
    </row>
    <row r="297" spans="23:53" x14ac:dyDescent="0.35">
      <c r="W297" t="s">
        <v>263</v>
      </c>
      <c r="X297">
        <v>2021</v>
      </c>
      <c r="Y297">
        <v>2</v>
      </c>
      <c r="Z297" s="57">
        <v>44230</v>
      </c>
      <c r="AA297" t="s">
        <v>257</v>
      </c>
      <c r="AB297" s="18">
        <v>0</v>
      </c>
      <c r="AC297" s="18"/>
      <c r="AD297" s="18"/>
      <c r="AE297" s="18"/>
      <c r="AF297" s="18"/>
      <c r="AG297" s="18"/>
      <c r="AH297" s="18">
        <v>0</v>
      </c>
      <c r="AR297" s="36" t="s">
        <v>484</v>
      </c>
      <c r="AS297" s="36"/>
      <c r="AT297" s="36"/>
      <c r="AU297" s="37"/>
      <c r="AV297" s="37"/>
      <c r="AW297" s="37"/>
      <c r="AX297" s="37"/>
      <c r="AY297" s="37">
        <v>0</v>
      </c>
      <c r="AZ297" s="37"/>
      <c r="BA297" s="37">
        <v>0</v>
      </c>
    </row>
    <row r="298" spans="23:53" x14ac:dyDescent="0.35">
      <c r="Z298" s="57">
        <v>44233</v>
      </c>
      <c r="AA298" t="s">
        <v>262</v>
      </c>
      <c r="AB298" s="18">
        <v>0</v>
      </c>
      <c r="AC298" s="18"/>
      <c r="AD298" s="18"/>
      <c r="AE298" s="18"/>
      <c r="AF298" s="18"/>
      <c r="AG298" s="18"/>
      <c r="AH298" s="18">
        <v>0</v>
      </c>
      <c r="AR298" t="s">
        <v>492</v>
      </c>
      <c r="AS298">
        <v>2021</v>
      </c>
      <c r="AT298">
        <v>11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5">
      <c r="Y299">
        <v>3</v>
      </c>
      <c r="Z299" s="57">
        <v>44280</v>
      </c>
      <c r="AA299" t="s">
        <v>322</v>
      </c>
      <c r="AB299" s="18">
        <v>0</v>
      </c>
      <c r="AC299" s="18"/>
      <c r="AD299" s="18"/>
      <c r="AE299" s="18"/>
      <c r="AF299" s="18"/>
      <c r="AG299" s="18"/>
      <c r="AH299" s="18">
        <v>0</v>
      </c>
      <c r="AS299">
        <v>2022</v>
      </c>
      <c r="AT299">
        <v>2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5">
      <c r="Y300">
        <v>10</v>
      </c>
      <c r="Z300" s="57">
        <v>44484</v>
      </c>
      <c r="AA300" t="s">
        <v>420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3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5">
      <c r="X301">
        <v>2023</v>
      </c>
      <c r="Y301">
        <v>1</v>
      </c>
      <c r="Z301" s="57">
        <v>44937</v>
      </c>
      <c r="AA301" t="s">
        <v>1178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5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5">
      <c r="Y302">
        <v>3</v>
      </c>
      <c r="Z302" t="s">
        <v>1331</v>
      </c>
      <c r="AA302" t="s">
        <v>1330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6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5">
      <c r="Z303" t="s">
        <v>1341</v>
      </c>
      <c r="AA303" t="s">
        <v>1342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7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5">
      <c r="Y304">
        <v>5</v>
      </c>
      <c r="Z304" s="57">
        <v>45054</v>
      </c>
      <c r="AA304" t="s">
        <v>1541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8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5:53" x14ac:dyDescent="0.35">
      <c r="Z305" s="57">
        <v>45066</v>
      </c>
      <c r="AA305" t="s">
        <v>1558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9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5">
      <c r="Z306" s="57">
        <v>45071</v>
      </c>
      <c r="AA306" t="s">
        <v>1558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10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5">
      <c r="Z307" s="57">
        <v>45072</v>
      </c>
      <c r="AA307" t="s">
        <v>1562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11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5">
      <c r="Z308" s="57">
        <v>45076</v>
      </c>
      <c r="AA308" t="s">
        <v>1562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12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5">
      <c r="Y309">
        <v>6</v>
      </c>
      <c r="Z309" s="57">
        <v>45084</v>
      </c>
      <c r="AA309" t="s">
        <v>1618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4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5">
      <c r="Z310" s="57">
        <v>45092</v>
      </c>
      <c r="AA310" t="s">
        <v>1629</v>
      </c>
      <c r="AB310" s="18">
        <v>0</v>
      </c>
      <c r="AC310" s="18"/>
      <c r="AD310" s="18"/>
      <c r="AE310" s="18"/>
      <c r="AF310" s="18"/>
      <c r="AG310" s="18"/>
      <c r="AH310" s="18">
        <v>0</v>
      </c>
      <c r="AS310">
        <v>2023</v>
      </c>
      <c r="AT310">
        <v>1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5">
      <c r="Z311" s="57">
        <v>45101</v>
      </c>
      <c r="AA311" t="s">
        <v>1651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2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5">
      <c r="Y312">
        <v>7</v>
      </c>
      <c r="Z312" s="57">
        <v>45113</v>
      </c>
      <c r="AA312" t="s">
        <v>1715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3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5">
      <c r="Y313">
        <v>8</v>
      </c>
      <c r="Z313" s="57">
        <v>45139</v>
      </c>
      <c r="AA313" t="s">
        <v>1795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5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5">
      <c r="Z314" s="57">
        <v>45145</v>
      </c>
      <c r="AA314" t="s">
        <v>1805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6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5">
      <c r="Z315" s="57">
        <v>45155</v>
      </c>
      <c r="AA315" t="s">
        <v>1821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7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5:53" x14ac:dyDescent="0.35">
      <c r="Y316">
        <v>9</v>
      </c>
      <c r="Z316" s="57">
        <v>45175</v>
      </c>
      <c r="AA316" t="s">
        <v>1886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8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5">
      <c r="AA317" t="s">
        <v>1888</v>
      </c>
      <c r="AB317" s="18">
        <v>0</v>
      </c>
      <c r="AC317" s="18"/>
      <c r="AD317" s="18"/>
      <c r="AE317" s="18"/>
      <c r="AF317" s="18"/>
      <c r="AG317" s="18"/>
      <c r="AH317" s="18">
        <v>0</v>
      </c>
      <c r="AT317">
        <v>9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5:53" x14ac:dyDescent="0.35">
      <c r="Z318" s="57">
        <v>45183</v>
      </c>
      <c r="AA318" t="s">
        <v>1900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10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5:53" x14ac:dyDescent="0.35">
      <c r="Z319" t="s">
        <v>1916</v>
      </c>
      <c r="AA319" t="s">
        <v>1915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11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5:53" x14ac:dyDescent="0.35">
      <c r="Y320">
        <v>10</v>
      </c>
      <c r="Z320" s="57">
        <v>45201</v>
      </c>
      <c r="AA320" t="s">
        <v>1989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12</v>
      </c>
      <c r="AU320" s="18">
        <v>10212</v>
      </c>
      <c r="AV320" s="18"/>
      <c r="AW320" s="18"/>
      <c r="AX320" s="18"/>
      <c r="AY320" s="18"/>
      <c r="AZ320" s="18"/>
      <c r="BA320" s="18">
        <v>10212</v>
      </c>
    </row>
    <row r="321" spans="23:53" x14ac:dyDescent="0.35">
      <c r="Z321" t="s">
        <v>2005</v>
      </c>
      <c r="AA321" t="s">
        <v>2006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4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5">
      <c r="Y322">
        <v>11</v>
      </c>
      <c r="Z322" s="57">
        <v>45239</v>
      </c>
      <c r="AA322" t="s">
        <v>2225</v>
      </c>
      <c r="AB322" s="18">
        <v>0</v>
      </c>
      <c r="AC322" s="18"/>
      <c r="AD322" s="18"/>
      <c r="AE322" s="18"/>
      <c r="AF322" s="18"/>
      <c r="AG322" s="18"/>
      <c r="AH322" s="18">
        <v>0</v>
      </c>
      <c r="AS322">
        <v>2024</v>
      </c>
      <c r="AT322">
        <v>1</v>
      </c>
      <c r="AU322" s="18">
        <v>5088.5</v>
      </c>
      <c r="AV322" s="18"/>
      <c r="AW322" s="18"/>
      <c r="AX322" s="18"/>
      <c r="AY322" s="18"/>
      <c r="AZ322" s="18"/>
      <c r="BA322" s="18">
        <v>5088.5</v>
      </c>
    </row>
    <row r="323" spans="23:53" x14ac:dyDescent="0.35">
      <c r="Z323" s="57">
        <v>45245</v>
      </c>
      <c r="AA323" t="s">
        <v>2229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2</v>
      </c>
      <c r="AU323" s="18">
        <v>2405.1</v>
      </c>
      <c r="AV323" s="18"/>
      <c r="AW323" s="18"/>
      <c r="AX323" s="18"/>
      <c r="AY323" s="18"/>
      <c r="AZ323" s="18"/>
      <c r="BA323" s="18">
        <v>2405.1</v>
      </c>
    </row>
    <row r="324" spans="23:53" x14ac:dyDescent="0.35">
      <c r="Z324" s="57">
        <v>45251</v>
      </c>
      <c r="AA324" t="s">
        <v>2235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3</v>
      </c>
      <c r="AU324" s="18">
        <v>5278.5</v>
      </c>
      <c r="AV324" s="18"/>
      <c r="AW324" s="18"/>
      <c r="AX324" s="18"/>
      <c r="AY324" s="18"/>
      <c r="AZ324" s="18"/>
      <c r="BA324" s="18">
        <v>5278.5</v>
      </c>
    </row>
    <row r="325" spans="23:53" x14ac:dyDescent="0.35">
      <c r="Y325">
        <v>12</v>
      </c>
      <c r="Z325" s="57">
        <v>45262</v>
      </c>
      <c r="AA325" t="s">
        <v>2250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5132.5</v>
      </c>
      <c r="AV325" s="18"/>
      <c r="AW325" s="18"/>
      <c r="AX325" s="18"/>
      <c r="AY325" s="18"/>
      <c r="AZ325" s="18"/>
      <c r="BA325" s="18">
        <v>5132.5</v>
      </c>
    </row>
    <row r="326" spans="23:53" x14ac:dyDescent="0.35">
      <c r="Z326" s="57">
        <v>45276</v>
      </c>
      <c r="AA326" t="s">
        <v>2265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2410</v>
      </c>
      <c r="AV326" s="18"/>
      <c r="AW326" s="18"/>
      <c r="AX326" s="18"/>
      <c r="AY326" s="18"/>
      <c r="AZ326" s="18"/>
      <c r="BA326" s="18">
        <v>2410</v>
      </c>
    </row>
    <row r="327" spans="23:53" x14ac:dyDescent="0.35">
      <c r="Y327">
        <v>4</v>
      </c>
      <c r="Z327" t="s">
        <v>1459</v>
      </c>
      <c r="AA327" t="s">
        <v>1457</v>
      </c>
      <c r="AB327" s="18">
        <v>0</v>
      </c>
      <c r="AC327" s="18"/>
      <c r="AD327" s="18"/>
      <c r="AE327" s="18"/>
      <c r="AF327" s="18"/>
      <c r="AG327" s="18"/>
      <c r="AH327" s="18">
        <v>0</v>
      </c>
      <c r="AT327">
        <v>4</v>
      </c>
      <c r="AU327" s="18">
        <v>5846</v>
      </c>
      <c r="AV327" s="18"/>
      <c r="AW327" s="18"/>
      <c r="AX327" s="18"/>
      <c r="AY327" s="18"/>
      <c r="AZ327" s="18"/>
      <c r="BA327" s="18">
        <v>5846</v>
      </c>
    </row>
    <row r="328" spans="23:53" x14ac:dyDescent="0.35">
      <c r="X328">
        <v>2024</v>
      </c>
      <c r="Y328">
        <v>1</v>
      </c>
      <c r="Z328" s="57">
        <v>45294</v>
      </c>
      <c r="AA328" t="s">
        <v>2340</v>
      </c>
      <c r="AB328" s="18">
        <v>0</v>
      </c>
      <c r="AC328" s="18"/>
      <c r="AD328" s="18"/>
      <c r="AE328" s="18"/>
      <c r="AF328" s="18"/>
      <c r="AG328" s="18"/>
      <c r="AH328" s="18">
        <v>0</v>
      </c>
      <c r="AR328" s="36" t="s">
        <v>501</v>
      </c>
      <c r="AS328" s="36"/>
      <c r="AT328" s="36"/>
      <c r="AU328" s="37">
        <v>36372.6</v>
      </c>
      <c r="AV328" s="37"/>
      <c r="AW328" s="37"/>
      <c r="AX328" s="37"/>
      <c r="AY328" s="37"/>
      <c r="AZ328" s="37"/>
      <c r="BA328" s="37">
        <v>36372.6</v>
      </c>
    </row>
    <row r="329" spans="23:53" x14ac:dyDescent="0.35">
      <c r="Y329">
        <v>3</v>
      </c>
      <c r="Z329" s="57">
        <v>45367</v>
      </c>
      <c r="AA329" t="s">
        <v>2510</v>
      </c>
      <c r="AB329" s="18">
        <v>0</v>
      </c>
      <c r="AC329" s="18"/>
      <c r="AD329" s="18"/>
      <c r="AE329" s="18"/>
      <c r="AF329" s="18"/>
      <c r="AG329" s="18"/>
      <c r="AH329" s="18">
        <v>0</v>
      </c>
      <c r="AR329" t="s">
        <v>638</v>
      </c>
      <c r="AS329">
        <v>2022</v>
      </c>
      <c r="AT329">
        <v>3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5">
      <c r="Y330">
        <v>5</v>
      </c>
      <c r="Z330" s="57">
        <v>45415</v>
      </c>
      <c r="AA330" t="s">
        <v>2621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5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Z331" s="57">
        <v>45440</v>
      </c>
      <c r="AA331" t="s">
        <v>2641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6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Y332">
        <v>6</v>
      </c>
      <c r="Z332" s="57">
        <v>45447</v>
      </c>
      <c r="AA332" t="s">
        <v>2709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9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Y333">
        <v>4</v>
      </c>
      <c r="Z333" s="57">
        <v>45406</v>
      </c>
      <c r="AA333" t="s">
        <v>2589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11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5">
      <c r="W334" s="36" t="s">
        <v>264</v>
      </c>
      <c r="X334" s="36"/>
      <c r="Y334" s="36"/>
      <c r="Z334" s="36"/>
      <c r="AA334" s="36"/>
      <c r="AB334" s="37">
        <v>0</v>
      </c>
      <c r="AC334" s="37"/>
      <c r="AD334" s="37"/>
      <c r="AE334" s="37"/>
      <c r="AF334" s="37"/>
      <c r="AG334" s="37"/>
      <c r="AH334" s="37">
        <v>0</v>
      </c>
      <c r="AT334">
        <v>12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W335" t="s">
        <v>281</v>
      </c>
      <c r="X335">
        <v>2021</v>
      </c>
      <c r="Y335">
        <v>2</v>
      </c>
      <c r="Z335" s="57">
        <v>44253</v>
      </c>
      <c r="AA335" t="s">
        <v>279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4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5">
      <c r="Y336">
        <v>4</v>
      </c>
      <c r="Z336" s="57">
        <v>44294</v>
      </c>
      <c r="AA336" t="s">
        <v>326</v>
      </c>
      <c r="AB336" s="18">
        <v>0</v>
      </c>
      <c r="AC336" s="18"/>
      <c r="AD336" s="18"/>
      <c r="AE336" s="18"/>
      <c r="AF336" s="18"/>
      <c r="AG336" s="18"/>
      <c r="AH336" s="18">
        <v>0</v>
      </c>
      <c r="AS336">
        <v>2023</v>
      </c>
      <c r="AT336">
        <v>1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3:53" x14ac:dyDescent="0.35">
      <c r="W337" s="36" t="s">
        <v>282</v>
      </c>
      <c r="X337" s="36"/>
      <c r="Y337" s="36"/>
      <c r="Z337" s="36"/>
      <c r="AA337" s="36"/>
      <c r="AB337" s="37">
        <v>0</v>
      </c>
      <c r="AC337" s="37"/>
      <c r="AD337" s="37"/>
      <c r="AE337" s="37"/>
      <c r="AF337" s="37"/>
      <c r="AG337" s="37"/>
      <c r="AH337" s="37">
        <v>0</v>
      </c>
      <c r="AT337">
        <v>2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3:53" x14ac:dyDescent="0.35">
      <c r="W338" t="s">
        <v>290</v>
      </c>
      <c r="X338">
        <v>2021</v>
      </c>
      <c r="Y338">
        <v>3</v>
      </c>
      <c r="Z338" s="57">
        <v>44265</v>
      </c>
      <c r="AA338" t="s">
        <v>316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3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3:53" x14ac:dyDescent="0.35">
      <c r="W339" s="36" t="s">
        <v>292</v>
      </c>
      <c r="X339" s="36"/>
      <c r="Y339" s="36"/>
      <c r="Z339" s="36"/>
      <c r="AA339" s="36"/>
      <c r="AB339" s="37">
        <v>0</v>
      </c>
      <c r="AC339" s="37"/>
      <c r="AD339" s="37"/>
      <c r="AE339" s="37"/>
      <c r="AF339" s="37"/>
      <c r="AG339" s="37"/>
      <c r="AH339" s="37">
        <v>0</v>
      </c>
      <c r="AT339">
        <v>7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3:53" x14ac:dyDescent="0.35">
      <c r="W340" t="s">
        <v>376</v>
      </c>
      <c r="X340">
        <v>2021</v>
      </c>
      <c r="Y340">
        <v>9</v>
      </c>
      <c r="Z340" s="57">
        <v>44460</v>
      </c>
      <c r="AA340" t="s">
        <v>374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9</v>
      </c>
      <c r="AU340" s="18">
        <v>3316.2</v>
      </c>
      <c r="AV340" s="18"/>
      <c r="AW340" s="18"/>
      <c r="AX340" s="18"/>
      <c r="AY340" s="18"/>
      <c r="AZ340" s="18"/>
      <c r="BA340" s="18">
        <v>3316.2</v>
      </c>
    </row>
    <row r="341" spans="23:53" x14ac:dyDescent="0.35">
      <c r="W341" s="36" t="s">
        <v>383</v>
      </c>
      <c r="X341" s="36"/>
      <c r="Y341" s="36"/>
      <c r="Z341" s="36"/>
      <c r="AA341" s="36"/>
      <c r="AB341" s="37">
        <v>0</v>
      </c>
      <c r="AC341" s="37"/>
      <c r="AD341" s="37"/>
      <c r="AE341" s="37"/>
      <c r="AF341" s="37"/>
      <c r="AG341" s="37"/>
      <c r="AH341" s="37">
        <v>0</v>
      </c>
      <c r="AT341">
        <v>10</v>
      </c>
      <c r="AU341" s="18">
        <v>6150</v>
      </c>
      <c r="AV341" s="18"/>
      <c r="AW341" s="18"/>
      <c r="AX341" s="18"/>
      <c r="AY341" s="18"/>
      <c r="AZ341" s="18"/>
      <c r="BA341" s="18">
        <v>6150</v>
      </c>
    </row>
    <row r="342" spans="23:53" x14ac:dyDescent="0.35">
      <c r="W342" t="s">
        <v>401</v>
      </c>
      <c r="X342">
        <v>2021</v>
      </c>
      <c r="Y342">
        <v>10</v>
      </c>
      <c r="Z342" s="57">
        <v>44471</v>
      </c>
      <c r="AA342" t="s">
        <v>399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12</v>
      </c>
      <c r="AU342" s="18">
        <v>4318</v>
      </c>
      <c r="AV342" s="18"/>
      <c r="AW342" s="18"/>
      <c r="AX342" s="18"/>
      <c r="AY342" s="18"/>
      <c r="AZ342" s="18"/>
      <c r="BA342" s="18">
        <v>4318</v>
      </c>
    </row>
    <row r="343" spans="23:53" x14ac:dyDescent="0.35">
      <c r="Z343" s="57">
        <v>44474</v>
      </c>
      <c r="AA343" t="s">
        <v>402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4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3:53" x14ac:dyDescent="0.35">
      <c r="Z344" s="57">
        <v>44482</v>
      </c>
      <c r="AA344" t="s">
        <v>416</v>
      </c>
      <c r="AB344" s="18">
        <v>0</v>
      </c>
      <c r="AC344" s="18"/>
      <c r="AD344" s="18"/>
      <c r="AE344" s="18"/>
      <c r="AF344" s="18"/>
      <c r="AG344" s="18"/>
      <c r="AH344" s="18">
        <v>0</v>
      </c>
      <c r="AR344" s="36" t="s">
        <v>642</v>
      </c>
      <c r="AS344" s="36"/>
      <c r="AT344" s="36"/>
      <c r="AU344" s="37">
        <v>13784.2</v>
      </c>
      <c r="AV344" s="37"/>
      <c r="AW344" s="37"/>
      <c r="AX344" s="37"/>
      <c r="AY344" s="37"/>
      <c r="AZ344" s="37"/>
      <c r="BA344" s="37">
        <v>13784.2</v>
      </c>
    </row>
    <row r="345" spans="23:53" x14ac:dyDescent="0.35">
      <c r="Z345" s="57">
        <v>44483</v>
      </c>
      <c r="AA345" t="s">
        <v>417</v>
      </c>
      <c r="AB345" s="18">
        <v>0</v>
      </c>
      <c r="AC345" s="18"/>
      <c r="AD345" s="18"/>
      <c r="AE345" s="18"/>
      <c r="AF345" s="18"/>
      <c r="AG345" s="18"/>
      <c r="AH345" s="18">
        <v>0</v>
      </c>
      <c r="AR345" t="s">
        <v>666</v>
      </c>
      <c r="AS345">
        <v>2022</v>
      </c>
      <c r="AT345">
        <v>3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3:53" x14ac:dyDescent="0.35">
      <c r="Z346" s="57">
        <v>44497</v>
      </c>
      <c r="AA346" t="s">
        <v>448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5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3:53" x14ac:dyDescent="0.35">
      <c r="Y347">
        <v>11</v>
      </c>
      <c r="Z347" s="57">
        <v>44502</v>
      </c>
      <c r="AA347" t="s">
        <v>458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6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3:53" x14ac:dyDescent="0.35">
      <c r="Z348" s="57">
        <v>44513</v>
      </c>
      <c r="AA348" t="s">
        <v>478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4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3:53" x14ac:dyDescent="0.35">
      <c r="Z349" s="57">
        <v>44526</v>
      </c>
      <c r="AA349" t="s">
        <v>482</v>
      </c>
      <c r="AB349" s="18">
        <v>0</v>
      </c>
      <c r="AC349" s="18"/>
      <c r="AD349" s="18"/>
      <c r="AE349" s="18"/>
      <c r="AF349" s="18"/>
      <c r="AG349" s="18"/>
      <c r="AH349" s="18">
        <v>0</v>
      </c>
      <c r="AS349">
        <v>2023</v>
      </c>
      <c r="AT349">
        <v>1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3:53" x14ac:dyDescent="0.35">
      <c r="AA350" t="s">
        <v>483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6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3:53" x14ac:dyDescent="0.35">
      <c r="Y351">
        <v>12</v>
      </c>
      <c r="Z351" s="57">
        <v>44561</v>
      </c>
      <c r="AA351" t="s">
        <v>537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680</v>
      </c>
      <c r="AS351" s="36"/>
      <c r="AT351" s="36"/>
      <c r="AU351" s="37">
        <v>0</v>
      </c>
      <c r="AV351" s="37"/>
      <c r="AW351" s="37"/>
      <c r="AX351" s="37"/>
      <c r="AY351" s="37"/>
      <c r="AZ351" s="37"/>
      <c r="BA351" s="37">
        <v>0</v>
      </c>
    </row>
    <row r="352" spans="23:53" x14ac:dyDescent="0.35">
      <c r="X352">
        <v>2022</v>
      </c>
      <c r="Y352">
        <v>1</v>
      </c>
      <c r="Z352" s="57">
        <v>44567</v>
      </c>
      <c r="AA352" t="s">
        <v>548</v>
      </c>
      <c r="AB352" s="18">
        <v>0</v>
      </c>
      <c r="AC352" s="18"/>
      <c r="AD352" s="18"/>
      <c r="AE352" s="18"/>
      <c r="AF352" s="18"/>
      <c r="AG352" s="18"/>
      <c r="AH352" s="18">
        <v>0</v>
      </c>
      <c r="AR352" t="s">
        <v>710</v>
      </c>
      <c r="AS352">
        <v>2022</v>
      </c>
      <c r="AT352">
        <v>4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5:53" x14ac:dyDescent="0.35">
      <c r="Z353" s="57">
        <v>44574</v>
      </c>
      <c r="AA353" t="s">
        <v>558</v>
      </c>
      <c r="AB353" s="18">
        <v>0</v>
      </c>
      <c r="AC353" s="18"/>
      <c r="AD353" s="18"/>
      <c r="AE353" s="18"/>
      <c r="AF353" s="18"/>
      <c r="AG353" s="18"/>
      <c r="AH353" s="18">
        <v>0</v>
      </c>
      <c r="AR353" s="36" t="s">
        <v>755</v>
      </c>
      <c r="AS353" s="36"/>
      <c r="AT353" s="36"/>
      <c r="AU353" s="37">
        <v>0</v>
      </c>
      <c r="AV353" s="37"/>
      <c r="AW353" s="37"/>
      <c r="AX353" s="37"/>
      <c r="AY353" s="37"/>
      <c r="AZ353" s="37"/>
      <c r="BA353" s="37">
        <v>0</v>
      </c>
    </row>
    <row r="354" spans="25:53" x14ac:dyDescent="0.35">
      <c r="Z354" s="57">
        <v>44583</v>
      </c>
      <c r="AA354" t="s">
        <v>566</v>
      </c>
      <c r="AB354" s="18">
        <v>0</v>
      </c>
      <c r="AC354" s="18"/>
      <c r="AD354" s="18"/>
      <c r="AE354" s="18"/>
      <c r="AF354" s="18"/>
      <c r="AG354" s="18"/>
      <c r="AH354" s="18">
        <v>0</v>
      </c>
      <c r="AR354" t="s">
        <v>774</v>
      </c>
      <c r="AS354">
        <v>2022</v>
      </c>
      <c r="AT354">
        <v>5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5:53" x14ac:dyDescent="0.35">
      <c r="Y355">
        <v>2</v>
      </c>
      <c r="Z355" s="57">
        <v>44602</v>
      </c>
      <c r="AA355" t="s">
        <v>602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4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5:53" x14ac:dyDescent="0.35">
      <c r="Z356" s="57">
        <v>44614</v>
      </c>
      <c r="AA356" t="s">
        <v>609</v>
      </c>
      <c r="AB356" s="18">
        <v>0</v>
      </c>
      <c r="AC356" s="18"/>
      <c r="AD356" s="18"/>
      <c r="AE356" s="18"/>
      <c r="AF356" s="18"/>
      <c r="AG356" s="18"/>
      <c r="AH356" s="18">
        <v>0</v>
      </c>
      <c r="AR356" s="36" t="s">
        <v>799</v>
      </c>
      <c r="AS356" s="36"/>
      <c r="AT356" s="36"/>
      <c r="AU356" s="37">
        <v>0</v>
      </c>
      <c r="AV356" s="37"/>
      <c r="AW356" s="37"/>
      <c r="AX356" s="37"/>
      <c r="AY356" s="37"/>
      <c r="AZ356" s="37"/>
      <c r="BA356" s="37">
        <v>0</v>
      </c>
    </row>
    <row r="357" spans="25:53" x14ac:dyDescent="0.35">
      <c r="Y357">
        <v>3</v>
      </c>
      <c r="Z357" s="57">
        <v>44631</v>
      </c>
      <c r="AA357" t="s">
        <v>644</v>
      </c>
      <c r="AB357" s="18">
        <v>0</v>
      </c>
      <c r="AC357" s="18"/>
      <c r="AD357" s="18"/>
      <c r="AE357" s="18"/>
      <c r="AF357" s="18"/>
      <c r="AG357" s="18"/>
      <c r="AH357" s="18">
        <v>0</v>
      </c>
      <c r="AR357" t="s">
        <v>785</v>
      </c>
      <c r="AS357">
        <v>2022</v>
      </c>
      <c r="AT357">
        <v>5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5:53" x14ac:dyDescent="0.35">
      <c r="Z358" s="57">
        <v>44637</v>
      </c>
      <c r="AA358" t="s">
        <v>650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8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5:53" x14ac:dyDescent="0.35">
      <c r="Y359">
        <v>5</v>
      </c>
      <c r="Z359" s="57">
        <v>44704</v>
      </c>
      <c r="AA359" t="s">
        <v>795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10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5:53" x14ac:dyDescent="0.35">
      <c r="Y360">
        <v>6</v>
      </c>
      <c r="Z360" s="57">
        <v>44740</v>
      </c>
      <c r="AA360" t="s">
        <v>847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12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5:53" x14ac:dyDescent="0.35">
      <c r="Y361">
        <v>7</v>
      </c>
      <c r="Z361" s="57">
        <v>44754</v>
      </c>
      <c r="AA361" t="s">
        <v>858</v>
      </c>
      <c r="AB361" s="18">
        <v>0</v>
      </c>
      <c r="AC361" s="18"/>
      <c r="AD361" s="18"/>
      <c r="AE361" s="18"/>
      <c r="AF361" s="18"/>
      <c r="AG361" s="18"/>
      <c r="AH361" s="18">
        <v>0</v>
      </c>
      <c r="AS361">
        <v>2023</v>
      </c>
      <c r="AT361">
        <v>3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5:53" x14ac:dyDescent="0.35">
      <c r="Y362">
        <v>8</v>
      </c>
      <c r="Z362" s="57">
        <v>44798</v>
      </c>
      <c r="AA362" t="s">
        <v>916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12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5:53" x14ac:dyDescent="0.35">
      <c r="Z363" s="57">
        <v>44799</v>
      </c>
      <c r="AA363" t="s">
        <v>916</v>
      </c>
      <c r="AB363" s="18">
        <v>0</v>
      </c>
      <c r="AC363" s="18"/>
      <c r="AD363" s="18"/>
      <c r="AE363" s="18"/>
      <c r="AF363" s="18"/>
      <c r="AG363" s="18"/>
      <c r="AH363" s="18">
        <v>0</v>
      </c>
      <c r="AS363">
        <v>2024</v>
      </c>
      <c r="AT363">
        <v>2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5:53" x14ac:dyDescent="0.35">
      <c r="Y364">
        <v>9</v>
      </c>
      <c r="Z364" s="57">
        <v>44827</v>
      </c>
      <c r="AA364" t="s">
        <v>944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3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5:53" x14ac:dyDescent="0.35">
      <c r="Y365">
        <v>10</v>
      </c>
      <c r="Z365" s="57">
        <v>44845</v>
      </c>
      <c r="AA365" t="s">
        <v>999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5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5:53" x14ac:dyDescent="0.35">
      <c r="Y366">
        <v>11</v>
      </c>
      <c r="Z366" s="57">
        <v>44880</v>
      </c>
      <c r="AA366" t="s">
        <v>1067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s="36" t="s">
        <v>800</v>
      </c>
      <c r="AS366" s="36"/>
      <c r="AT366" s="36"/>
      <c r="AU366" s="37">
        <v>0</v>
      </c>
      <c r="AV366" s="37"/>
      <c r="AW366" s="37"/>
      <c r="AX366" s="37"/>
      <c r="AY366" s="37"/>
      <c r="AZ366" s="37"/>
      <c r="BA366" s="37">
        <v>0</v>
      </c>
    </row>
    <row r="367" spans="25:53" x14ac:dyDescent="0.35">
      <c r="Z367" t="s">
        <v>1070</v>
      </c>
      <c r="AA367" t="s">
        <v>1068</v>
      </c>
      <c r="AB367" s="18">
        <v>0</v>
      </c>
      <c r="AC367" s="18"/>
      <c r="AD367" s="18"/>
      <c r="AE367" s="18"/>
      <c r="AF367" s="18"/>
      <c r="AG367" s="18"/>
      <c r="AH367" s="18">
        <v>0</v>
      </c>
      <c r="AR367" t="s">
        <v>860</v>
      </c>
      <c r="AS367">
        <v>2022</v>
      </c>
      <c r="AT367">
        <v>7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5:53" x14ac:dyDescent="0.35">
      <c r="Y368">
        <v>12</v>
      </c>
      <c r="Z368" t="s">
        <v>1135</v>
      </c>
      <c r="AA368" t="s">
        <v>1134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8</v>
      </c>
      <c r="AU368" s="18">
        <v>0.20000000000004547</v>
      </c>
      <c r="AV368" s="18"/>
      <c r="AW368" s="18"/>
      <c r="AX368" s="18"/>
      <c r="AY368" s="18"/>
      <c r="AZ368" s="18"/>
      <c r="BA368" s="18">
        <v>0.20000000000004547</v>
      </c>
    </row>
    <row r="369" spans="24:53" x14ac:dyDescent="0.35">
      <c r="Y369">
        <v>4</v>
      </c>
      <c r="Z369" s="57">
        <v>44659</v>
      </c>
      <c r="AA369" t="s">
        <v>687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9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4:53" x14ac:dyDescent="0.35">
      <c r="Z370" s="57">
        <v>44679</v>
      </c>
      <c r="AA370" t="s">
        <v>727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11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4:53" x14ac:dyDescent="0.35">
      <c r="X371">
        <v>2023</v>
      </c>
      <c r="Y371">
        <v>1</v>
      </c>
      <c r="Z371" s="57">
        <v>44946</v>
      </c>
      <c r="AA371" t="s">
        <v>1195</v>
      </c>
      <c r="AB371" s="18">
        <v>0</v>
      </c>
      <c r="AC371" s="18"/>
      <c r="AD371" s="18"/>
      <c r="AE371" s="18"/>
      <c r="AF371" s="18"/>
      <c r="AG371" s="18"/>
      <c r="AH371" s="18">
        <v>0</v>
      </c>
      <c r="AS371">
        <v>2023</v>
      </c>
      <c r="AT371">
        <v>2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4:53" x14ac:dyDescent="0.35">
      <c r="Y372">
        <v>2</v>
      </c>
      <c r="Z372" s="57">
        <v>44968</v>
      </c>
      <c r="AA372" t="s">
        <v>1257</v>
      </c>
      <c r="AB372" s="18">
        <v>0</v>
      </c>
      <c r="AC372" s="18"/>
      <c r="AD372" s="18"/>
      <c r="AE372" s="18"/>
      <c r="AF372" s="18"/>
      <c r="AG372" s="18"/>
      <c r="AH372" s="18">
        <v>0</v>
      </c>
      <c r="AT372">
        <v>5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4:53" x14ac:dyDescent="0.35">
      <c r="Z373" t="s">
        <v>1280</v>
      </c>
      <c r="AA373" t="s">
        <v>1281</v>
      </c>
      <c r="AB373" s="18">
        <v>0</v>
      </c>
      <c r="AC373" s="18"/>
      <c r="AD373" s="18"/>
      <c r="AE373" s="18"/>
      <c r="AF373" s="18"/>
      <c r="AG373" s="18"/>
      <c r="AH373" s="18">
        <v>0</v>
      </c>
      <c r="AT373">
        <v>7</v>
      </c>
      <c r="AU373" s="18">
        <v>2358.6</v>
      </c>
      <c r="AV373" s="18"/>
      <c r="AW373" s="18"/>
      <c r="AX373" s="18"/>
      <c r="AY373" s="18"/>
      <c r="AZ373" s="18"/>
      <c r="BA373" s="18">
        <v>2358.6</v>
      </c>
    </row>
    <row r="374" spans="24:53" x14ac:dyDescent="0.35">
      <c r="Z374" t="s">
        <v>1284</v>
      </c>
      <c r="AA374" t="s">
        <v>1282</v>
      </c>
      <c r="AB374" s="18">
        <v>0</v>
      </c>
      <c r="AC374" s="18"/>
      <c r="AD374" s="18"/>
      <c r="AE374" s="18"/>
      <c r="AF374" s="18"/>
      <c r="AG374" s="18"/>
      <c r="AH374" s="18">
        <v>0</v>
      </c>
      <c r="AT374">
        <v>11</v>
      </c>
      <c r="AU374" s="18">
        <v>4987.1000000000004</v>
      </c>
      <c r="AV374" s="18"/>
      <c r="AW374" s="18"/>
      <c r="AX374" s="18"/>
      <c r="AY374" s="18"/>
      <c r="AZ374" s="18"/>
      <c r="BA374" s="18">
        <v>4987.1000000000004</v>
      </c>
    </row>
    <row r="375" spans="24:53" x14ac:dyDescent="0.35">
      <c r="Y375">
        <v>3</v>
      </c>
      <c r="Z375" t="s">
        <v>1322</v>
      </c>
      <c r="AA375" t="s">
        <v>1320</v>
      </c>
      <c r="AB375" s="18">
        <v>-1.1368683772161603E-13</v>
      </c>
      <c r="AC375" s="18"/>
      <c r="AD375" s="18"/>
      <c r="AE375" s="18"/>
      <c r="AF375" s="18"/>
      <c r="AG375" s="18"/>
      <c r="AH375" s="18">
        <v>-1.1368683772161603E-13</v>
      </c>
      <c r="AT375">
        <v>4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4:53" x14ac:dyDescent="0.35">
      <c r="Z376" t="s">
        <v>1325</v>
      </c>
      <c r="AA376" t="s">
        <v>1321</v>
      </c>
      <c r="AB376" s="18">
        <v>0</v>
      </c>
      <c r="AC376" s="18"/>
      <c r="AD376" s="18"/>
      <c r="AE376" s="18"/>
      <c r="AF376" s="18"/>
      <c r="AG376" s="18"/>
      <c r="AH376" s="18">
        <v>0</v>
      </c>
      <c r="AS376">
        <v>2024</v>
      </c>
      <c r="AT376">
        <v>6</v>
      </c>
      <c r="AU376" s="18">
        <v>7143.2</v>
      </c>
      <c r="AV376" s="18"/>
      <c r="AW376" s="18"/>
      <c r="AX376" s="18"/>
      <c r="AY376" s="18"/>
      <c r="AZ376" s="18"/>
      <c r="BA376" s="18">
        <v>7143.2</v>
      </c>
    </row>
    <row r="377" spans="24:53" x14ac:dyDescent="0.35">
      <c r="Z377" t="s">
        <v>1335</v>
      </c>
      <c r="AA377" t="s">
        <v>1338</v>
      </c>
      <c r="AB377" s="18">
        <v>0</v>
      </c>
      <c r="AC377" s="18"/>
      <c r="AD377" s="18"/>
      <c r="AE377" s="18"/>
      <c r="AF377" s="18"/>
      <c r="AG377" s="18"/>
      <c r="AH377" s="18">
        <v>0</v>
      </c>
      <c r="AT377">
        <v>7</v>
      </c>
      <c r="AU377" s="18">
        <v>21534.400000000001</v>
      </c>
      <c r="AV377" s="18"/>
      <c r="AW377" s="18"/>
      <c r="AX377" s="18"/>
      <c r="AY377" s="18"/>
      <c r="AZ377" s="18"/>
      <c r="BA377" s="18">
        <v>21534.400000000001</v>
      </c>
    </row>
    <row r="378" spans="24:53" x14ac:dyDescent="0.35">
      <c r="Y378">
        <v>5</v>
      </c>
      <c r="Z378" s="57">
        <v>45058</v>
      </c>
      <c r="AA378" t="s">
        <v>1542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s="36" t="s">
        <v>875</v>
      </c>
      <c r="AS378" s="36"/>
      <c r="AT378" s="36"/>
      <c r="AU378" s="37">
        <v>36023.5</v>
      </c>
      <c r="AV378" s="37"/>
      <c r="AW378" s="37"/>
      <c r="AX378" s="37"/>
      <c r="AY378" s="37"/>
      <c r="AZ378" s="37"/>
      <c r="BA378" s="37">
        <v>36023.5</v>
      </c>
    </row>
    <row r="379" spans="24:53" x14ac:dyDescent="0.35">
      <c r="Y379">
        <v>6</v>
      </c>
      <c r="Z379" t="s">
        <v>1612</v>
      </c>
      <c r="AA379" t="s">
        <v>1611</v>
      </c>
      <c r="AB379" s="18">
        <v>0</v>
      </c>
      <c r="AC379" s="18"/>
      <c r="AD379" s="18"/>
      <c r="AE379" s="18"/>
      <c r="AF379" s="18"/>
      <c r="AG379" s="18"/>
      <c r="AH379" s="18">
        <v>0</v>
      </c>
      <c r="AR379" t="s">
        <v>959</v>
      </c>
      <c r="AS379">
        <v>2022</v>
      </c>
      <c r="AT379">
        <v>9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4:53" x14ac:dyDescent="0.35">
      <c r="Z380" s="57">
        <v>45091</v>
      </c>
      <c r="AA380" t="s">
        <v>1627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S380">
        <v>2023</v>
      </c>
      <c r="AT380">
        <v>1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4:53" x14ac:dyDescent="0.35">
      <c r="Z381" s="57">
        <v>45101</v>
      </c>
      <c r="AA381" t="s">
        <v>1652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s="36" t="s">
        <v>986</v>
      </c>
      <c r="AS381" s="36"/>
      <c r="AT381" s="36"/>
      <c r="AU381" s="37">
        <v>0</v>
      </c>
      <c r="AV381" s="37"/>
      <c r="AW381" s="37"/>
      <c r="AX381" s="37"/>
      <c r="AY381" s="37"/>
      <c r="AZ381" s="37"/>
      <c r="BA381" s="37">
        <v>0</v>
      </c>
    </row>
    <row r="382" spans="24:53" x14ac:dyDescent="0.35">
      <c r="Y382">
        <v>7</v>
      </c>
      <c r="Z382" t="s">
        <v>1725</v>
      </c>
      <c r="AA382" t="s">
        <v>1724</v>
      </c>
      <c r="AB382" s="18">
        <v>-1.1368683772161603E-13</v>
      </c>
      <c r="AC382" s="18"/>
      <c r="AD382" s="18"/>
      <c r="AE382" s="18"/>
      <c r="AF382" s="18"/>
      <c r="AG382" s="18"/>
      <c r="AH382" s="18">
        <v>-1.1368683772161603E-13</v>
      </c>
      <c r="AR382" t="s">
        <v>1045</v>
      </c>
      <c r="AS382" t="s">
        <v>1764</v>
      </c>
      <c r="AT382" t="s">
        <v>1764</v>
      </c>
      <c r="AU382" s="18"/>
      <c r="AV382" s="18"/>
      <c r="AW382" s="18"/>
      <c r="AX382" s="18"/>
      <c r="AY382" s="18">
        <v>0</v>
      </c>
      <c r="AZ382" s="18"/>
      <c r="BA382" s="18">
        <v>0</v>
      </c>
    </row>
    <row r="383" spans="24:53" x14ac:dyDescent="0.35">
      <c r="Z383" s="57">
        <v>45127</v>
      </c>
      <c r="AA383" t="s">
        <v>1727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s="36" t="s">
        <v>1046</v>
      </c>
      <c r="AS383" s="36"/>
      <c r="AT383" s="36"/>
      <c r="AU383" s="37"/>
      <c r="AV383" s="37"/>
      <c r="AW383" s="37"/>
      <c r="AX383" s="37"/>
      <c r="AY383" s="37">
        <v>0</v>
      </c>
      <c r="AZ383" s="37"/>
      <c r="BA383" s="37">
        <v>0</v>
      </c>
    </row>
    <row r="384" spans="24:53" x14ac:dyDescent="0.35">
      <c r="Y384">
        <v>8</v>
      </c>
      <c r="Z384" s="57">
        <v>45142</v>
      </c>
      <c r="AA384" t="s">
        <v>1799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t="s">
        <v>1052</v>
      </c>
      <c r="AS384">
        <v>2022</v>
      </c>
      <c r="AT384">
        <v>11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5:53" x14ac:dyDescent="0.35">
      <c r="Z385" s="57">
        <v>45153</v>
      </c>
      <c r="AA385" t="s">
        <v>1813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12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5:53" x14ac:dyDescent="0.35">
      <c r="Z386" s="57">
        <v>45155</v>
      </c>
      <c r="AA386" t="s">
        <v>1822</v>
      </c>
      <c r="AB386" s="18">
        <v>0</v>
      </c>
      <c r="AC386" s="18"/>
      <c r="AD386" s="18"/>
      <c r="AE386" s="18"/>
      <c r="AF386" s="18"/>
      <c r="AG386" s="18"/>
      <c r="AH386" s="18">
        <v>0</v>
      </c>
      <c r="AR386" s="36" t="s">
        <v>1089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5:53" x14ac:dyDescent="0.35">
      <c r="Z387" s="57">
        <v>45160</v>
      </c>
      <c r="AA387" t="s">
        <v>1827</v>
      </c>
      <c r="AB387" s="18">
        <v>0</v>
      </c>
      <c r="AC387" s="18"/>
      <c r="AD387" s="18"/>
      <c r="AE387" s="18"/>
      <c r="AF387" s="18"/>
      <c r="AG387" s="18"/>
      <c r="AH387" s="18">
        <v>0</v>
      </c>
      <c r="AR387" t="s">
        <v>1058</v>
      </c>
      <c r="AS387">
        <v>2022</v>
      </c>
      <c r="AT387">
        <v>11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5:53" x14ac:dyDescent="0.35">
      <c r="Z388" s="57">
        <v>45164</v>
      </c>
      <c r="AA388" t="s">
        <v>1831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1090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5:53" x14ac:dyDescent="0.35">
      <c r="Z389" s="57">
        <v>45168</v>
      </c>
      <c r="AA389" t="s">
        <v>1836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1102</v>
      </c>
      <c r="AS389">
        <v>2022</v>
      </c>
      <c r="AT389">
        <v>11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5:53" x14ac:dyDescent="0.35">
      <c r="Y390">
        <v>9</v>
      </c>
      <c r="Z390" s="57">
        <v>45177</v>
      </c>
      <c r="AA390" t="s">
        <v>1890</v>
      </c>
      <c r="AB390" s="18">
        <v>0</v>
      </c>
      <c r="AC390" s="18"/>
      <c r="AD390" s="18"/>
      <c r="AE390" s="18"/>
      <c r="AF390" s="18"/>
      <c r="AG390" s="18"/>
      <c r="AH390" s="18">
        <v>0</v>
      </c>
      <c r="AR390" s="36" t="s">
        <v>1105</v>
      </c>
      <c r="AS390" s="36"/>
      <c r="AT390" s="36"/>
      <c r="AU390" s="37">
        <v>0</v>
      </c>
      <c r="AV390" s="37"/>
      <c r="AW390" s="37"/>
      <c r="AX390" s="37"/>
      <c r="AY390" s="37"/>
      <c r="AZ390" s="37"/>
      <c r="BA390" s="37">
        <v>0</v>
      </c>
    </row>
    <row r="391" spans="25:53" x14ac:dyDescent="0.35">
      <c r="Z391" s="57">
        <v>45182</v>
      </c>
      <c r="AA391" t="s">
        <v>1903</v>
      </c>
      <c r="AB391" s="18">
        <v>0</v>
      </c>
      <c r="AC391" s="18"/>
      <c r="AD391" s="18"/>
      <c r="AE391" s="18"/>
      <c r="AF391" s="18"/>
      <c r="AG391" s="18"/>
      <c r="AH391" s="18">
        <v>0</v>
      </c>
      <c r="AR391" t="s">
        <v>1101</v>
      </c>
      <c r="AS391">
        <v>2022</v>
      </c>
      <c r="AT391">
        <v>11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5:53" x14ac:dyDescent="0.35">
      <c r="Z392" s="57">
        <v>45192</v>
      </c>
      <c r="AA392" t="s">
        <v>1917</v>
      </c>
      <c r="AB392" s="18">
        <v>0</v>
      </c>
      <c r="AC392" s="18"/>
      <c r="AD392" s="18"/>
      <c r="AE392" s="18"/>
      <c r="AF392" s="18"/>
      <c r="AG392" s="18"/>
      <c r="AH392" s="18">
        <v>0</v>
      </c>
      <c r="AR392" s="36" t="s">
        <v>1106</v>
      </c>
      <c r="AS392" s="36"/>
      <c r="AT392" s="36"/>
      <c r="AU392" s="37">
        <v>0</v>
      </c>
      <c r="AV392" s="37"/>
      <c r="AW392" s="37"/>
      <c r="AX392" s="37"/>
      <c r="AY392" s="37"/>
      <c r="AZ392" s="37"/>
      <c r="BA392" s="37">
        <v>0</v>
      </c>
    </row>
    <row r="393" spans="25:53" x14ac:dyDescent="0.35">
      <c r="Z393" s="57">
        <v>45195</v>
      </c>
      <c r="AA393" t="s">
        <v>1921</v>
      </c>
      <c r="AB393" s="18">
        <v>0</v>
      </c>
      <c r="AC393" s="18"/>
      <c r="AD393" s="18"/>
      <c r="AE393" s="18"/>
      <c r="AF393" s="18"/>
      <c r="AG393" s="18"/>
      <c r="AH393" s="18">
        <v>0</v>
      </c>
      <c r="AR393" t="s">
        <v>1197</v>
      </c>
      <c r="AS393">
        <v>2023</v>
      </c>
      <c r="AT393">
        <v>1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5:53" x14ac:dyDescent="0.35">
      <c r="Y394">
        <v>10</v>
      </c>
      <c r="Z394" s="57">
        <v>45202</v>
      </c>
      <c r="AA394" t="s">
        <v>1992</v>
      </c>
      <c r="AB394" s="18">
        <v>208.89999999999998</v>
      </c>
      <c r="AC394" s="18"/>
      <c r="AD394" s="18"/>
      <c r="AE394" s="18"/>
      <c r="AF394" s="18"/>
      <c r="AG394" s="18"/>
      <c r="AH394" s="18">
        <v>208.89999999999998</v>
      </c>
      <c r="AT394">
        <v>2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5:53" x14ac:dyDescent="0.35">
      <c r="Z395" t="s">
        <v>2010</v>
      </c>
      <c r="AA395" t="s">
        <v>2011</v>
      </c>
      <c r="AB395" s="18">
        <v>1738</v>
      </c>
      <c r="AC395" s="18"/>
      <c r="AD395" s="18"/>
      <c r="AE395" s="18"/>
      <c r="AF395" s="18"/>
      <c r="AG395" s="18"/>
      <c r="AH395" s="18">
        <v>1738</v>
      </c>
      <c r="AT395">
        <v>3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5:53" x14ac:dyDescent="0.35">
      <c r="Z396" s="57">
        <v>45225</v>
      </c>
      <c r="AA396" t="s">
        <v>2032</v>
      </c>
      <c r="AB396" s="18">
        <v>2535.5</v>
      </c>
      <c r="AC396" s="18"/>
      <c r="AD396" s="18"/>
      <c r="AE396" s="18"/>
      <c r="AF396" s="18"/>
      <c r="AG396" s="18"/>
      <c r="AH396" s="18">
        <v>2535.5</v>
      </c>
      <c r="AT396">
        <v>5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5:53" x14ac:dyDescent="0.35">
      <c r="Z397" s="57">
        <v>45226</v>
      </c>
      <c r="AA397" t="s">
        <v>2034</v>
      </c>
      <c r="AB397" s="18">
        <v>648</v>
      </c>
      <c r="AC397" s="18"/>
      <c r="AD397" s="18"/>
      <c r="AE397" s="18"/>
      <c r="AF397" s="18"/>
      <c r="AG397" s="18"/>
      <c r="AH397" s="18">
        <v>648</v>
      </c>
      <c r="AT397">
        <v>6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5:53" x14ac:dyDescent="0.35">
      <c r="Y398">
        <v>11</v>
      </c>
      <c r="Z398" s="57">
        <v>45233</v>
      </c>
      <c r="AA398" t="s">
        <v>2220</v>
      </c>
      <c r="AB398" s="18">
        <v>2418</v>
      </c>
      <c r="AC398" s="18"/>
      <c r="AD398" s="18"/>
      <c r="AE398" s="18"/>
      <c r="AF398" s="18"/>
      <c r="AG398" s="18"/>
      <c r="AH398" s="18">
        <v>2418</v>
      </c>
      <c r="AT398">
        <v>7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5:53" x14ac:dyDescent="0.35">
      <c r="Z399" s="57">
        <v>45245</v>
      </c>
      <c r="AA399" t="s">
        <v>2232</v>
      </c>
      <c r="AB399" s="18">
        <v>3085.5</v>
      </c>
      <c r="AC399" s="18"/>
      <c r="AD399" s="18"/>
      <c r="AE399" s="18"/>
      <c r="AF399" s="18"/>
      <c r="AG399" s="18"/>
      <c r="AH399" s="18">
        <v>3085.5</v>
      </c>
      <c r="AT399">
        <v>8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5:53" x14ac:dyDescent="0.35">
      <c r="Z400" s="57">
        <v>45259</v>
      </c>
      <c r="AA400" t="s">
        <v>2245</v>
      </c>
      <c r="AB400" s="18">
        <v>3424.3</v>
      </c>
      <c r="AC400" s="18"/>
      <c r="AD400" s="18"/>
      <c r="AE400" s="18"/>
      <c r="AF400" s="18"/>
      <c r="AG400" s="18"/>
      <c r="AH400" s="18">
        <v>3424.3</v>
      </c>
      <c r="AT400">
        <v>9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4:53" x14ac:dyDescent="0.35">
      <c r="Y401">
        <v>12</v>
      </c>
      <c r="Z401" s="57">
        <v>45268</v>
      </c>
      <c r="AA401" t="s">
        <v>2257</v>
      </c>
      <c r="AB401" s="18">
        <v>2693</v>
      </c>
      <c r="AC401" s="18"/>
      <c r="AD401" s="18"/>
      <c r="AE401" s="18"/>
      <c r="AF401" s="18"/>
      <c r="AG401" s="18"/>
      <c r="AH401" s="18">
        <v>2693</v>
      </c>
      <c r="AT401">
        <v>10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4:53" x14ac:dyDescent="0.35">
      <c r="Z402" s="57">
        <v>45279</v>
      </c>
      <c r="AA402" t="s">
        <v>2271</v>
      </c>
      <c r="AB402" s="18">
        <v>2918</v>
      </c>
      <c r="AC402" s="18"/>
      <c r="AD402" s="18"/>
      <c r="AE402" s="18"/>
      <c r="AF402" s="18"/>
      <c r="AG402" s="18"/>
      <c r="AH402" s="18">
        <v>2918</v>
      </c>
      <c r="AT402">
        <v>11</v>
      </c>
      <c r="AU402" s="18">
        <v>2576.3000000000002</v>
      </c>
      <c r="AV402" s="18"/>
      <c r="AW402" s="18"/>
      <c r="AX402" s="18"/>
      <c r="AY402" s="18"/>
      <c r="AZ402" s="18"/>
      <c r="BA402" s="18">
        <v>2576.3000000000002</v>
      </c>
    </row>
    <row r="403" spans="24:53" x14ac:dyDescent="0.35">
      <c r="Z403" s="57">
        <v>45290</v>
      </c>
      <c r="AA403" t="s">
        <v>2285</v>
      </c>
      <c r="AB403" s="18">
        <v>2353</v>
      </c>
      <c r="AC403" s="18"/>
      <c r="AD403" s="18"/>
      <c r="AE403" s="18"/>
      <c r="AF403" s="18"/>
      <c r="AG403" s="18"/>
      <c r="AH403" s="18">
        <v>2353</v>
      </c>
      <c r="AT403">
        <v>4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4:53" x14ac:dyDescent="0.35">
      <c r="Y404">
        <v>4</v>
      </c>
      <c r="Z404" t="s">
        <v>1463</v>
      </c>
      <c r="AA404" t="s">
        <v>1462</v>
      </c>
      <c r="AB404" s="18">
        <v>0</v>
      </c>
      <c r="AC404" s="18"/>
      <c r="AD404" s="18"/>
      <c r="AE404" s="18"/>
      <c r="AF404" s="18"/>
      <c r="AG404" s="18"/>
      <c r="AH404" s="18">
        <v>0</v>
      </c>
      <c r="AR404" s="36" t="s">
        <v>1233</v>
      </c>
      <c r="AS404" s="36"/>
      <c r="AT404" s="36"/>
      <c r="AU404" s="37">
        <v>2576.3000000000002</v>
      </c>
      <c r="AV404" s="37"/>
      <c r="AW404" s="37"/>
      <c r="AX404" s="37"/>
      <c r="AY404" s="37"/>
      <c r="AZ404" s="37"/>
      <c r="BA404" s="37">
        <v>2576.3000000000002</v>
      </c>
    </row>
    <row r="405" spans="24:53" x14ac:dyDescent="0.35">
      <c r="AA405" t="s">
        <v>1468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t="s">
        <v>1258</v>
      </c>
      <c r="AS405">
        <v>2023</v>
      </c>
      <c r="AT405">
        <v>2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4:53" x14ac:dyDescent="0.35">
      <c r="Z406" s="57">
        <v>45023</v>
      </c>
      <c r="AA406" t="s">
        <v>1413</v>
      </c>
      <c r="AB406" s="18">
        <v>0</v>
      </c>
      <c r="AC406" s="18"/>
      <c r="AD406" s="18"/>
      <c r="AE406" s="18"/>
      <c r="AF406" s="18"/>
      <c r="AG406" s="18"/>
      <c r="AH406" s="18">
        <v>0</v>
      </c>
      <c r="AT406">
        <v>4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4:53" x14ac:dyDescent="0.35">
      <c r="X407">
        <v>2024</v>
      </c>
      <c r="Y407">
        <v>1</v>
      </c>
      <c r="Z407" s="57">
        <v>45301</v>
      </c>
      <c r="AA407" t="s">
        <v>2348</v>
      </c>
      <c r="AB407" s="18">
        <v>2075.5</v>
      </c>
      <c r="AC407" s="18"/>
      <c r="AD407" s="18"/>
      <c r="AE407" s="18"/>
      <c r="AF407" s="18"/>
      <c r="AG407" s="18"/>
      <c r="AH407" s="18">
        <v>2075.5</v>
      </c>
      <c r="AR407" s="36" t="s">
        <v>1388</v>
      </c>
      <c r="AS407" s="36"/>
      <c r="AT407" s="36"/>
      <c r="AU407" s="37">
        <v>0</v>
      </c>
      <c r="AV407" s="37"/>
      <c r="AW407" s="37"/>
      <c r="AX407" s="37"/>
      <c r="AY407" s="37"/>
      <c r="AZ407" s="37"/>
      <c r="BA407" s="37">
        <v>0</v>
      </c>
    </row>
    <row r="408" spans="24:53" x14ac:dyDescent="0.35">
      <c r="Z408" s="57">
        <v>45308</v>
      </c>
      <c r="AA408" t="s">
        <v>2354</v>
      </c>
      <c r="AB408" s="18">
        <v>795</v>
      </c>
      <c r="AC408" s="18"/>
      <c r="AD408" s="18"/>
      <c r="AE408" s="18"/>
      <c r="AF408" s="18"/>
      <c r="AG408" s="18"/>
      <c r="AH408" s="18">
        <v>795</v>
      </c>
      <c r="AR408" t="s">
        <v>1305</v>
      </c>
      <c r="AS408">
        <v>2023</v>
      </c>
      <c r="AT408">
        <v>3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4:53" x14ac:dyDescent="0.35">
      <c r="Z409" s="57">
        <v>45310</v>
      </c>
      <c r="AA409" t="s">
        <v>2358</v>
      </c>
      <c r="AB409" s="18">
        <v>2269.3000000000002</v>
      </c>
      <c r="AC409" s="18"/>
      <c r="AD409" s="18"/>
      <c r="AE409" s="18"/>
      <c r="AF409" s="18"/>
      <c r="AG409" s="18"/>
      <c r="AH409" s="18">
        <v>2269.3000000000002</v>
      </c>
      <c r="AR409" s="36" t="s">
        <v>1389</v>
      </c>
      <c r="AS409" s="36"/>
      <c r="AT409" s="36"/>
      <c r="AU409" s="37">
        <v>0</v>
      </c>
      <c r="AV409" s="37"/>
      <c r="AW409" s="37"/>
      <c r="AX409" s="37"/>
      <c r="AY409" s="37"/>
      <c r="AZ409" s="37"/>
      <c r="BA409" s="37">
        <v>0</v>
      </c>
    </row>
    <row r="410" spans="24:53" x14ac:dyDescent="0.35">
      <c r="Y410">
        <v>2</v>
      </c>
      <c r="Z410" s="57">
        <v>45323</v>
      </c>
      <c r="AA410" t="s">
        <v>2414</v>
      </c>
      <c r="AB410" s="18">
        <v>2643</v>
      </c>
      <c r="AC410" s="18"/>
      <c r="AD410" s="18"/>
      <c r="AE410" s="18"/>
      <c r="AF410" s="18"/>
      <c r="AG410" s="18"/>
      <c r="AH410" s="18">
        <v>2643</v>
      </c>
      <c r="AR410" t="s">
        <v>1310</v>
      </c>
      <c r="AS410">
        <v>2023</v>
      </c>
      <c r="AT410">
        <v>5</v>
      </c>
      <c r="AU410" s="18"/>
      <c r="AV410" s="18"/>
      <c r="AW410" s="18"/>
      <c r="AX410" s="18"/>
      <c r="AY410" s="18"/>
      <c r="AZ410" s="18">
        <v>0</v>
      </c>
      <c r="BA410" s="18">
        <v>0</v>
      </c>
    </row>
    <row r="411" spans="24:53" x14ac:dyDescent="0.35">
      <c r="Z411" s="57">
        <v>45337</v>
      </c>
      <c r="AA411" t="s">
        <v>2426</v>
      </c>
      <c r="AB411" s="18">
        <v>2720.5</v>
      </c>
      <c r="AC411" s="18"/>
      <c r="AD411" s="18"/>
      <c r="AE411" s="18"/>
      <c r="AF411" s="18"/>
      <c r="AG411" s="18"/>
      <c r="AH411" s="18">
        <v>2720.5</v>
      </c>
      <c r="AT411">
        <v>6</v>
      </c>
      <c r="AU411" s="18"/>
      <c r="AV411" s="18"/>
      <c r="AW411" s="18"/>
      <c r="AX411" s="18"/>
      <c r="AY411" s="18"/>
      <c r="AZ411" s="18">
        <v>0</v>
      </c>
      <c r="BA411" s="18">
        <v>0</v>
      </c>
    </row>
    <row r="412" spans="24:53" x14ac:dyDescent="0.35">
      <c r="Z412" s="57">
        <v>45345</v>
      </c>
      <c r="AA412" t="s">
        <v>2438</v>
      </c>
      <c r="AB412" s="18">
        <v>3060.5</v>
      </c>
      <c r="AC412" s="18"/>
      <c r="AD412" s="18"/>
      <c r="AE412" s="18"/>
      <c r="AF412" s="18"/>
      <c r="AG412" s="18"/>
      <c r="AH412" s="18">
        <v>3060.5</v>
      </c>
      <c r="AT412">
        <v>7</v>
      </c>
      <c r="AU412" s="18"/>
      <c r="AV412" s="18"/>
      <c r="AW412" s="18"/>
      <c r="AX412" s="18"/>
      <c r="AY412" s="18"/>
      <c r="AZ412" s="18">
        <v>0</v>
      </c>
      <c r="BA412" s="18">
        <v>0</v>
      </c>
    </row>
    <row r="413" spans="24:53" x14ac:dyDescent="0.35">
      <c r="Y413">
        <v>3</v>
      </c>
      <c r="Z413" s="57">
        <v>45356</v>
      </c>
      <c r="AA413" t="s">
        <v>2502</v>
      </c>
      <c r="AB413" s="18">
        <v>1848</v>
      </c>
      <c r="AC413" s="18"/>
      <c r="AD413" s="18"/>
      <c r="AE413" s="18"/>
      <c r="AF413" s="18"/>
      <c r="AG413" s="18"/>
      <c r="AH413" s="18">
        <v>1848</v>
      </c>
      <c r="AT413">
        <v>8</v>
      </c>
      <c r="AU413" s="18"/>
      <c r="AV413" s="18"/>
      <c r="AW413" s="18"/>
      <c r="AX413" s="18"/>
      <c r="AY413" s="18"/>
      <c r="AZ413" s="18">
        <v>0</v>
      </c>
      <c r="BA413" s="18">
        <v>0</v>
      </c>
    </row>
    <row r="414" spans="24:53" x14ac:dyDescent="0.35">
      <c r="Z414" s="57">
        <v>45367</v>
      </c>
      <c r="AA414" t="s">
        <v>2513</v>
      </c>
      <c r="AB414" s="18">
        <v>3494.3</v>
      </c>
      <c r="AC414" s="18"/>
      <c r="AD414" s="18"/>
      <c r="AE414" s="18"/>
      <c r="AF414" s="18"/>
      <c r="AG414" s="18"/>
      <c r="AH414" s="18">
        <v>3494.3</v>
      </c>
      <c r="AT414">
        <v>9</v>
      </c>
      <c r="AU414" s="18"/>
      <c r="AV414" s="18"/>
      <c r="AW414" s="18"/>
      <c r="AX414" s="18"/>
      <c r="AY414" s="18"/>
      <c r="AZ414" s="18">
        <v>0</v>
      </c>
      <c r="BA414" s="18">
        <v>0</v>
      </c>
    </row>
    <row r="415" spans="24:53" x14ac:dyDescent="0.35">
      <c r="Z415" s="57">
        <v>45379</v>
      </c>
      <c r="AA415" t="s">
        <v>2524</v>
      </c>
      <c r="AB415" s="18">
        <v>2533</v>
      </c>
      <c r="AC415" s="18"/>
      <c r="AD415" s="18"/>
      <c r="AE415" s="18"/>
      <c r="AF415" s="18"/>
      <c r="AG415" s="18"/>
      <c r="AH415" s="18">
        <v>2533</v>
      </c>
      <c r="AT415">
        <v>10</v>
      </c>
      <c r="AU415" s="18"/>
      <c r="AV415" s="18"/>
      <c r="AW415" s="18"/>
      <c r="AX415" s="18"/>
      <c r="AY415" s="18"/>
      <c r="AZ415" s="18">
        <v>0</v>
      </c>
      <c r="BA415" s="18">
        <v>0</v>
      </c>
    </row>
    <row r="416" spans="24:53" x14ac:dyDescent="0.35">
      <c r="Y416">
        <v>5</v>
      </c>
      <c r="Z416" s="57">
        <v>45413</v>
      </c>
      <c r="AA416" t="s">
        <v>2620</v>
      </c>
      <c r="AB416" s="18">
        <v>2742.5</v>
      </c>
      <c r="AC416" s="18"/>
      <c r="AD416" s="18"/>
      <c r="AE416" s="18"/>
      <c r="AF416" s="18"/>
      <c r="AG416" s="18"/>
      <c r="AH416" s="18">
        <v>2742.5</v>
      </c>
      <c r="AT416">
        <v>11</v>
      </c>
      <c r="AU416" s="18"/>
      <c r="AV416" s="18"/>
      <c r="AW416" s="18"/>
      <c r="AX416" s="18"/>
      <c r="AY416" s="18"/>
      <c r="AZ416" s="18">
        <v>0</v>
      </c>
      <c r="BA416" s="18">
        <v>0</v>
      </c>
    </row>
    <row r="417" spans="23:53" x14ac:dyDescent="0.35">
      <c r="Z417" s="57">
        <v>45422</v>
      </c>
      <c r="AA417" t="s">
        <v>2633</v>
      </c>
      <c r="AB417" s="18">
        <v>2512.5</v>
      </c>
      <c r="AC417" s="18"/>
      <c r="AD417" s="18"/>
      <c r="AE417" s="18"/>
      <c r="AF417" s="18"/>
      <c r="AG417" s="18"/>
      <c r="AH417" s="18">
        <v>2512.5</v>
      </c>
      <c r="AT417">
        <v>4</v>
      </c>
      <c r="AU417" s="18"/>
      <c r="AV417" s="18"/>
      <c r="AW417" s="18"/>
      <c r="AX417" s="18"/>
      <c r="AY417" s="18"/>
      <c r="AZ417" s="18">
        <v>0</v>
      </c>
      <c r="BA417" s="18">
        <v>0</v>
      </c>
    </row>
    <row r="418" spans="23:53" x14ac:dyDescent="0.35">
      <c r="Z418" s="57">
        <v>45440</v>
      </c>
      <c r="AA418" t="s">
        <v>2640</v>
      </c>
      <c r="AB418" s="18">
        <v>2708.8</v>
      </c>
      <c r="AC418" s="18"/>
      <c r="AD418" s="18"/>
      <c r="AE418" s="18"/>
      <c r="AF418" s="18"/>
      <c r="AG418" s="18"/>
      <c r="AH418" s="18">
        <v>2708.8</v>
      </c>
      <c r="AS418">
        <v>2024</v>
      </c>
      <c r="AT418">
        <v>1</v>
      </c>
      <c r="AU418" s="18"/>
      <c r="AV418" s="18"/>
      <c r="AW418" s="18"/>
      <c r="AX418" s="18"/>
      <c r="AY418" s="18"/>
      <c r="AZ418" s="18">
        <v>0</v>
      </c>
      <c r="BA418" s="18">
        <v>0</v>
      </c>
    </row>
    <row r="419" spans="23:53" x14ac:dyDescent="0.35">
      <c r="Y419">
        <v>6</v>
      </c>
      <c r="Z419" s="57">
        <v>45450</v>
      </c>
      <c r="AA419" t="s">
        <v>2714</v>
      </c>
      <c r="AB419" s="18">
        <v>2390</v>
      </c>
      <c r="AC419" s="18"/>
      <c r="AD419" s="18"/>
      <c r="AE419" s="18"/>
      <c r="AF419" s="18"/>
      <c r="AG419" s="18"/>
      <c r="AH419" s="18">
        <v>2390</v>
      </c>
      <c r="AT419">
        <v>3</v>
      </c>
      <c r="AU419" s="18"/>
      <c r="AV419" s="18"/>
      <c r="AW419" s="18"/>
      <c r="AX419" s="18"/>
      <c r="AY419" s="18"/>
      <c r="AZ419" s="18">
        <v>0</v>
      </c>
      <c r="BA419" s="18">
        <v>0</v>
      </c>
    </row>
    <row r="420" spans="23:53" x14ac:dyDescent="0.35">
      <c r="Z420" s="57">
        <v>45465</v>
      </c>
      <c r="AA420" t="s">
        <v>2729</v>
      </c>
      <c r="AB420" s="18">
        <v>2462.5</v>
      </c>
      <c r="AC420" s="18"/>
      <c r="AD420" s="18"/>
      <c r="AE420" s="18"/>
      <c r="AF420" s="18"/>
      <c r="AG420" s="18"/>
      <c r="AH420" s="18">
        <v>2462.5</v>
      </c>
      <c r="AT420">
        <v>6</v>
      </c>
      <c r="AU420" s="18"/>
      <c r="AV420" s="18"/>
      <c r="AW420" s="18"/>
      <c r="AX420" s="18"/>
      <c r="AY420" s="18"/>
      <c r="AZ420" s="18">
        <v>6674.9</v>
      </c>
      <c r="BA420" s="18">
        <v>6674.9</v>
      </c>
    </row>
    <row r="421" spans="23:53" x14ac:dyDescent="0.35">
      <c r="Y421">
        <v>7</v>
      </c>
      <c r="Z421" s="57">
        <v>45477</v>
      </c>
      <c r="AA421" t="s">
        <v>2828</v>
      </c>
      <c r="AB421" s="18">
        <v>3105</v>
      </c>
      <c r="AC421" s="18"/>
      <c r="AD421" s="18"/>
      <c r="AE421" s="18"/>
      <c r="AF421" s="18"/>
      <c r="AG421" s="18"/>
      <c r="AH421" s="18">
        <v>3105</v>
      </c>
      <c r="AT421">
        <v>7</v>
      </c>
      <c r="AU421" s="18"/>
      <c r="AV421" s="18"/>
      <c r="AW421" s="18"/>
      <c r="AX421" s="18"/>
      <c r="AY421" s="18"/>
      <c r="AZ421" s="18">
        <v>7259.6</v>
      </c>
      <c r="BA421" s="18">
        <v>7259.6</v>
      </c>
    </row>
    <row r="422" spans="23:53" x14ac:dyDescent="0.35">
      <c r="Z422" s="57">
        <v>45490</v>
      </c>
      <c r="AA422" t="s">
        <v>2836</v>
      </c>
      <c r="AB422" s="18">
        <v>2165</v>
      </c>
      <c r="AC422" s="18"/>
      <c r="AD422" s="18"/>
      <c r="AE422" s="18"/>
      <c r="AF422" s="18"/>
      <c r="AG422" s="18"/>
      <c r="AH422" s="18">
        <v>2165</v>
      </c>
      <c r="AT422">
        <v>4</v>
      </c>
      <c r="AU422" s="18"/>
      <c r="AV422" s="18"/>
      <c r="AW422" s="18"/>
      <c r="AX422" s="18"/>
      <c r="AY422" s="18"/>
      <c r="AZ422" s="18">
        <v>0</v>
      </c>
      <c r="BA422" s="18">
        <v>0</v>
      </c>
    </row>
    <row r="423" spans="23:53" x14ac:dyDescent="0.35">
      <c r="Z423" s="57">
        <v>45497</v>
      </c>
      <c r="AA423" t="s">
        <v>2841</v>
      </c>
      <c r="AB423" s="18">
        <v>3451.3</v>
      </c>
      <c r="AC423" s="18"/>
      <c r="AD423" s="18"/>
      <c r="AE423" s="18"/>
      <c r="AF423" s="18"/>
      <c r="AG423" s="18"/>
      <c r="AH423" s="18">
        <v>3451.3</v>
      </c>
      <c r="AR423" s="36" t="s">
        <v>1390</v>
      </c>
      <c r="AS423" s="36"/>
      <c r="AT423" s="36"/>
      <c r="AU423" s="37"/>
      <c r="AV423" s="37"/>
      <c r="AW423" s="37"/>
      <c r="AX423" s="37"/>
      <c r="AY423" s="37"/>
      <c r="AZ423" s="37">
        <v>13934.5</v>
      </c>
      <c r="BA423" s="37">
        <v>13934.5</v>
      </c>
    </row>
    <row r="424" spans="23:53" x14ac:dyDescent="0.35">
      <c r="Y424">
        <v>4</v>
      </c>
      <c r="Z424" s="57">
        <v>45390</v>
      </c>
      <c r="AA424" t="s">
        <v>2581</v>
      </c>
      <c r="AB424" s="18">
        <v>2688</v>
      </c>
      <c r="AC424" s="18"/>
      <c r="AD424" s="18"/>
      <c r="AE424" s="18"/>
      <c r="AF424" s="18"/>
      <c r="AG424" s="18"/>
      <c r="AH424" s="18">
        <v>2688</v>
      </c>
      <c r="AR424" t="s">
        <v>1421</v>
      </c>
      <c r="AS424">
        <v>2023</v>
      </c>
      <c r="AT424">
        <v>5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3:53" x14ac:dyDescent="0.35">
      <c r="Z425" s="57">
        <v>45402</v>
      </c>
      <c r="AA425" t="s">
        <v>2587</v>
      </c>
      <c r="AB425" s="18">
        <v>1925.5</v>
      </c>
      <c r="AC425" s="18"/>
      <c r="AD425" s="18"/>
      <c r="AE425" s="18"/>
      <c r="AF425" s="18"/>
      <c r="AG425" s="18"/>
      <c r="AH425" s="18">
        <v>1925.5</v>
      </c>
      <c r="AT425">
        <v>6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3:53" x14ac:dyDescent="0.35">
      <c r="Z426" s="57">
        <v>45411</v>
      </c>
      <c r="AA426" t="s">
        <v>2593</v>
      </c>
      <c r="AB426" s="18">
        <v>530</v>
      </c>
      <c r="AC426" s="18"/>
      <c r="AD426" s="18"/>
      <c r="AE426" s="18"/>
      <c r="AF426" s="18"/>
      <c r="AG426" s="18"/>
      <c r="AH426" s="18">
        <v>530</v>
      </c>
      <c r="AT426">
        <v>7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3:53" x14ac:dyDescent="0.35">
      <c r="W427" s="36" t="s">
        <v>422</v>
      </c>
      <c r="X427" s="36"/>
      <c r="Y427" s="36"/>
      <c r="Z427" s="36"/>
      <c r="AA427" s="36"/>
      <c r="AB427" s="37">
        <v>70142.400000000009</v>
      </c>
      <c r="AC427" s="37"/>
      <c r="AD427" s="37"/>
      <c r="AE427" s="37"/>
      <c r="AF427" s="37"/>
      <c r="AG427" s="37"/>
      <c r="AH427" s="37">
        <v>70142.400000000009</v>
      </c>
      <c r="AT427">
        <v>4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3:53" x14ac:dyDescent="0.35">
      <c r="W428" t="s">
        <v>410</v>
      </c>
      <c r="X428">
        <v>2021</v>
      </c>
      <c r="Y428">
        <v>10</v>
      </c>
      <c r="Z428" s="57">
        <v>44478</v>
      </c>
      <c r="AA428" t="s">
        <v>408</v>
      </c>
      <c r="AB428" s="18">
        <v>0</v>
      </c>
      <c r="AC428" s="18"/>
      <c r="AD428" s="18"/>
      <c r="AE428" s="18"/>
      <c r="AF428" s="18"/>
      <c r="AG428" s="18"/>
      <c r="AH428" s="18">
        <v>0</v>
      </c>
      <c r="AR428" s="36" t="s">
        <v>1437</v>
      </c>
      <c r="AS428" s="36"/>
      <c r="AT428" s="36"/>
      <c r="AU428" s="37">
        <v>0</v>
      </c>
      <c r="AV428" s="37"/>
      <c r="AW428" s="37"/>
      <c r="AX428" s="37"/>
      <c r="AY428" s="37"/>
      <c r="AZ428" s="37"/>
      <c r="BA428" s="37">
        <v>0</v>
      </c>
    </row>
    <row r="429" spans="23:53" x14ac:dyDescent="0.35">
      <c r="Z429" s="57">
        <v>44481</v>
      </c>
      <c r="AA429" t="s">
        <v>412</v>
      </c>
      <c r="AB429" s="18">
        <v>0</v>
      </c>
      <c r="AC429" s="18"/>
      <c r="AD429" s="18"/>
      <c r="AE429" s="18"/>
      <c r="AF429" s="18"/>
      <c r="AG429" s="18"/>
      <c r="AH429" s="18">
        <v>0</v>
      </c>
      <c r="AR429" t="s">
        <v>1454</v>
      </c>
      <c r="AS429">
        <v>2021</v>
      </c>
      <c r="AT429">
        <v>1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3:53" x14ac:dyDescent="0.35">
      <c r="Z430" s="57">
        <v>44484</v>
      </c>
      <c r="AA430" t="s">
        <v>425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2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3:53" x14ac:dyDescent="0.35">
      <c r="Z431" s="57">
        <v>44487</v>
      </c>
      <c r="AA431" t="s">
        <v>426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5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3:53" x14ac:dyDescent="0.35">
      <c r="Z432" s="57">
        <v>44488</v>
      </c>
      <c r="AA432" t="s">
        <v>427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10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5">
      <c r="Z433" s="57">
        <v>44489</v>
      </c>
      <c r="AA433" t="s">
        <v>428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12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5">
      <c r="Z434" s="57">
        <v>44495</v>
      </c>
      <c r="AA434" t="s">
        <v>444</v>
      </c>
      <c r="AB434" s="18">
        <v>0</v>
      </c>
      <c r="AC434" s="18"/>
      <c r="AD434" s="18"/>
      <c r="AE434" s="18"/>
      <c r="AF434" s="18"/>
      <c r="AG434" s="18"/>
      <c r="AH434" s="18">
        <v>0</v>
      </c>
      <c r="AS434">
        <v>2023</v>
      </c>
      <c r="AT434">
        <v>5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5">
      <c r="Z435" s="57">
        <v>44496</v>
      </c>
      <c r="AA435" t="s">
        <v>446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6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5">
      <c r="Y436">
        <v>11</v>
      </c>
      <c r="Z436" s="57">
        <v>44503</v>
      </c>
      <c r="AA436" t="s">
        <v>460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7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5">
      <c r="Z437" s="57">
        <v>44506</v>
      </c>
      <c r="AA437" t="s">
        <v>465</v>
      </c>
      <c r="AB437" s="18">
        <v>0</v>
      </c>
      <c r="AC437" s="18"/>
      <c r="AD437" s="18"/>
      <c r="AE437" s="18"/>
      <c r="AF437" s="18"/>
      <c r="AG437" s="18"/>
      <c r="AH437" s="18">
        <v>0</v>
      </c>
      <c r="AT437">
        <v>9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5">
      <c r="Z438" s="57">
        <v>44511</v>
      </c>
      <c r="AA438" t="s">
        <v>474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10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5">
      <c r="AA439" t="s">
        <v>476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11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5">
      <c r="Y440">
        <v>12</v>
      </c>
      <c r="Z440" s="57">
        <v>44537</v>
      </c>
      <c r="AA440" t="s">
        <v>502</v>
      </c>
      <c r="AB440" s="18">
        <v>0</v>
      </c>
      <c r="AC440" s="18"/>
      <c r="AD440" s="18"/>
      <c r="AE440" s="18"/>
      <c r="AF440" s="18"/>
      <c r="AG440" s="18"/>
      <c r="AH440" s="18">
        <v>0</v>
      </c>
      <c r="AT440">
        <v>4</v>
      </c>
      <c r="AU440" s="18">
        <v>0</v>
      </c>
      <c r="AV440" s="18"/>
      <c r="AW440" s="18"/>
      <c r="AX440" s="18"/>
      <c r="AY440" s="18"/>
      <c r="AZ440" s="18"/>
      <c r="BA440" s="18">
        <v>0</v>
      </c>
    </row>
    <row r="441" spans="24:53" x14ac:dyDescent="0.35">
      <c r="Z441" s="57">
        <v>44540</v>
      </c>
      <c r="AA441" t="s">
        <v>505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s="36" t="s">
        <v>1529</v>
      </c>
      <c r="AS441" s="36"/>
      <c r="AT441" s="36"/>
      <c r="AU441" s="37">
        <v>0</v>
      </c>
      <c r="AV441" s="37"/>
      <c r="AW441" s="37"/>
      <c r="AX441" s="37"/>
      <c r="AY441" s="37"/>
      <c r="AZ441" s="37"/>
      <c r="BA441" s="37">
        <v>0</v>
      </c>
    </row>
    <row r="442" spans="24:53" x14ac:dyDescent="0.35">
      <c r="Z442" s="57">
        <v>44550</v>
      </c>
      <c r="AA442" t="s">
        <v>512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t="s">
        <v>1698</v>
      </c>
      <c r="AS442">
        <v>2021</v>
      </c>
      <c r="AT442">
        <v>9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4:53" x14ac:dyDescent="0.35">
      <c r="Z443" s="57">
        <v>44552</v>
      </c>
      <c r="AA443" t="s">
        <v>523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s="36" t="s">
        <v>1790</v>
      </c>
      <c r="AS443" s="36"/>
      <c r="AT443" s="36"/>
      <c r="AU443" s="37">
        <v>0</v>
      </c>
      <c r="AV443" s="37"/>
      <c r="AW443" s="37"/>
      <c r="AX443" s="37"/>
      <c r="AY443" s="37"/>
      <c r="AZ443" s="37"/>
      <c r="BA443" s="37">
        <v>0</v>
      </c>
    </row>
    <row r="444" spans="24:53" x14ac:dyDescent="0.35">
      <c r="Z444" s="57">
        <v>44554</v>
      </c>
      <c r="AA444" t="s">
        <v>530</v>
      </c>
      <c r="AB444" s="18">
        <v>0</v>
      </c>
      <c r="AC444" s="18"/>
      <c r="AD444" s="18"/>
      <c r="AE444" s="18"/>
      <c r="AF444" s="18"/>
      <c r="AG444" s="18"/>
      <c r="AH444" s="18">
        <v>0</v>
      </c>
      <c r="AR444" t="s">
        <v>1621</v>
      </c>
      <c r="AS444">
        <v>2023</v>
      </c>
      <c r="AT444">
        <v>6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5">
      <c r="Z445" s="57">
        <v>44557</v>
      </c>
      <c r="AA445" t="s">
        <v>531</v>
      </c>
      <c r="AB445" s="18">
        <v>0</v>
      </c>
      <c r="AC445" s="18"/>
      <c r="AD445" s="18"/>
      <c r="AE445" s="18"/>
      <c r="AF445" s="18"/>
      <c r="AG445" s="18"/>
      <c r="AH445" s="18">
        <v>0</v>
      </c>
      <c r="AT445">
        <v>8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5">
      <c r="Z446" s="57">
        <v>44560</v>
      </c>
      <c r="AA446" t="s">
        <v>533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1791</v>
      </c>
      <c r="AS446" s="36"/>
      <c r="AT446" s="36"/>
      <c r="AU446" s="37">
        <v>0</v>
      </c>
      <c r="AV446" s="37"/>
      <c r="AW446" s="37"/>
      <c r="AX446" s="37"/>
      <c r="AY446" s="37"/>
      <c r="AZ446" s="37"/>
      <c r="BA446" s="37">
        <v>0</v>
      </c>
    </row>
    <row r="447" spans="24:53" x14ac:dyDescent="0.35">
      <c r="X447">
        <v>2022</v>
      </c>
      <c r="Y447">
        <v>1</v>
      </c>
      <c r="Z447" s="57">
        <v>44564</v>
      </c>
      <c r="AA447" t="s">
        <v>547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1703</v>
      </c>
      <c r="AS447">
        <v>2023</v>
      </c>
      <c r="AT447">
        <v>9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5">
      <c r="Z448" s="57">
        <v>44568</v>
      </c>
      <c r="AA448" t="s">
        <v>549</v>
      </c>
      <c r="AB448" s="18">
        <v>0</v>
      </c>
      <c r="AC448" s="18"/>
      <c r="AD448" s="18"/>
      <c r="AE448" s="18"/>
      <c r="AF448" s="18"/>
      <c r="AG448" s="18"/>
      <c r="AH448" s="18">
        <v>0</v>
      </c>
      <c r="AR448" s="36" t="s">
        <v>1987</v>
      </c>
      <c r="AS448" s="36"/>
      <c r="AT448" s="36"/>
      <c r="AU448" s="37">
        <v>0</v>
      </c>
      <c r="AV448" s="37"/>
      <c r="AW448" s="37"/>
      <c r="AX448" s="37"/>
      <c r="AY448" s="37"/>
      <c r="AZ448" s="37"/>
      <c r="BA448" s="37">
        <v>0</v>
      </c>
    </row>
    <row r="449" spans="25:53" x14ac:dyDescent="0.35">
      <c r="Z449" s="57">
        <v>44569</v>
      </c>
      <c r="AA449" t="s">
        <v>550</v>
      </c>
      <c r="AB449" s="18">
        <v>0</v>
      </c>
      <c r="AC449" s="18"/>
      <c r="AD449" s="18"/>
      <c r="AE449" s="18"/>
      <c r="AF449" s="18"/>
      <c r="AG449" s="18"/>
      <c r="AH449" s="18">
        <v>0</v>
      </c>
      <c r="AR449" t="s">
        <v>1705</v>
      </c>
      <c r="AS449">
        <v>2023</v>
      </c>
      <c r="AT449">
        <v>9</v>
      </c>
      <c r="AU449" s="18">
        <v>0</v>
      </c>
      <c r="AV449" s="18"/>
      <c r="AW449" s="18"/>
      <c r="AX449" s="18"/>
      <c r="AY449" s="18"/>
      <c r="AZ449" s="18"/>
      <c r="BA449" s="18">
        <v>0</v>
      </c>
    </row>
    <row r="450" spans="25:53" x14ac:dyDescent="0.35">
      <c r="Z450" s="57">
        <v>44574</v>
      </c>
      <c r="AA450" t="s">
        <v>559</v>
      </c>
      <c r="AB450" s="18">
        <v>0</v>
      </c>
      <c r="AC450" s="18"/>
      <c r="AD450" s="18"/>
      <c r="AE450" s="18"/>
      <c r="AF450" s="18"/>
      <c r="AG450" s="18"/>
      <c r="AH450" s="18">
        <v>0</v>
      </c>
      <c r="AT450">
        <v>12</v>
      </c>
      <c r="AU450" s="18">
        <v>0</v>
      </c>
      <c r="AV450" s="18"/>
      <c r="AW450" s="18"/>
      <c r="AX450" s="18"/>
      <c r="AY450" s="18"/>
      <c r="AZ450" s="18"/>
      <c r="BA450" s="18">
        <v>0</v>
      </c>
    </row>
    <row r="451" spans="25:53" x14ac:dyDescent="0.35">
      <c r="Z451" s="57">
        <v>44579</v>
      </c>
      <c r="AA451" t="s">
        <v>565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S451">
        <v>2024</v>
      </c>
      <c r="AT451">
        <v>4</v>
      </c>
      <c r="AU451" s="18">
        <v>0</v>
      </c>
      <c r="AV451" s="18"/>
      <c r="AW451" s="18"/>
      <c r="AX451" s="18"/>
      <c r="AY451" s="18"/>
      <c r="AZ451" s="18"/>
      <c r="BA451" s="18">
        <v>0</v>
      </c>
    </row>
    <row r="452" spans="25:53" x14ac:dyDescent="0.35">
      <c r="Y452">
        <v>2</v>
      </c>
      <c r="Z452" s="57">
        <v>44616</v>
      </c>
      <c r="AA452" t="s">
        <v>610</v>
      </c>
      <c r="AB452" s="18">
        <v>0</v>
      </c>
      <c r="AC452" s="18"/>
      <c r="AD452" s="18"/>
      <c r="AE452" s="18"/>
      <c r="AF452" s="18"/>
      <c r="AG452" s="18"/>
      <c r="AH452" s="18">
        <v>0</v>
      </c>
      <c r="AR452" s="36" t="s">
        <v>1988</v>
      </c>
      <c r="AS452" s="36"/>
      <c r="AT452" s="36"/>
      <c r="AU452" s="37">
        <v>0</v>
      </c>
      <c r="AV452" s="37"/>
      <c r="AW452" s="37"/>
      <c r="AX452" s="37"/>
      <c r="AY452" s="37"/>
      <c r="AZ452" s="37"/>
      <c r="BA452" s="37">
        <v>0</v>
      </c>
    </row>
    <row r="453" spans="25:53" x14ac:dyDescent="0.35">
      <c r="Z453" s="57">
        <v>44618</v>
      </c>
      <c r="AA453" t="s">
        <v>611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R453" t="s">
        <v>2013</v>
      </c>
      <c r="AS453">
        <v>2023</v>
      </c>
      <c r="AT453">
        <v>10</v>
      </c>
      <c r="AU453" s="18">
        <v>0</v>
      </c>
      <c r="AV453" s="18"/>
      <c r="AW453" s="18"/>
      <c r="AX453" s="18"/>
      <c r="AY453" s="18"/>
      <c r="AZ453" s="18"/>
      <c r="BA453" s="18">
        <v>0</v>
      </c>
    </row>
    <row r="454" spans="25:53" x14ac:dyDescent="0.35">
      <c r="Y454">
        <v>3</v>
      </c>
      <c r="Z454" s="57">
        <v>44634</v>
      </c>
      <c r="AA454" t="s">
        <v>647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11</v>
      </c>
      <c r="AU454" s="18">
        <v>0</v>
      </c>
      <c r="AV454" s="18"/>
      <c r="AW454" s="18"/>
      <c r="AX454" s="18"/>
      <c r="AY454" s="18"/>
      <c r="AZ454" s="18"/>
      <c r="BA454" s="18">
        <v>0</v>
      </c>
    </row>
    <row r="455" spans="25:53" x14ac:dyDescent="0.35">
      <c r="Z455" s="57">
        <v>44635</v>
      </c>
      <c r="AA455" t="s">
        <v>649</v>
      </c>
      <c r="AB455" s="18">
        <v>0</v>
      </c>
      <c r="AC455" s="18"/>
      <c r="AD455" s="18"/>
      <c r="AE455" s="18"/>
      <c r="AF455" s="18"/>
      <c r="AG455" s="18"/>
      <c r="AH455" s="18">
        <v>0</v>
      </c>
      <c r="AT455">
        <v>12</v>
      </c>
      <c r="AU455" s="18">
        <v>0</v>
      </c>
      <c r="AV455" s="18"/>
      <c r="AW455" s="18"/>
      <c r="AX455" s="18"/>
      <c r="AY455" s="18"/>
      <c r="AZ455" s="18"/>
      <c r="BA455" s="18">
        <v>0</v>
      </c>
    </row>
    <row r="456" spans="25:53" x14ac:dyDescent="0.35">
      <c r="Z456" s="57">
        <v>44638</v>
      </c>
      <c r="AA456" t="s">
        <v>651</v>
      </c>
      <c r="AB456" s="18">
        <v>0</v>
      </c>
      <c r="AC456" s="18"/>
      <c r="AD456" s="18"/>
      <c r="AE456" s="18"/>
      <c r="AF456" s="18"/>
      <c r="AG456" s="18"/>
      <c r="AH456" s="18">
        <v>0</v>
      </c>
      <c r="AS456">
        <v>2024</v>
      </c>
      <c r="AT456">
        <v>1</v>
      </c>
      <c r="AU456" s="18">
        <v>21818.799999999999</v>
      </c>
      <c r="AV456" s="18"/>
      <c r="AW456" s="18"/>
      <c r="AX456" s="18"/>
      <c r="AY456" s="18"/>
      <c r="AZ456" s="18"/>
      <c r="BA456" s="18">
        <v>21818.799999999999</v>
      </c>
    </row>
    <row r="457" spans="25:53" x14ac:dyDescent="0.35">
      <c r="Z457" s="57">
        <v>44643</v>
      </c>
      <c r="AA457" t="s">
        <v>654</v>
      </c>
      <c r="AB457" s="18">
        <v>0</v>
      </c>
      <c r="AC457" s="18"/>
      <c r="AD457" s="18"/>
      <c r="AE457" s="18"/>
      <c r="AF457" s="18"/>
      <c r="AG457" s="18"/>
      <c r="AH457" s="18">
        <v>0</v>
      </c>
      <c r="AT457">
        <v>2</v>
      </c>
      <c r="AU457" s="18">
        <v>70297.7</v>
      </c>
      <c r="AV457" s="18"/>
      <c r="AW457" s="18"/>
      <c r="AX457" s="18"/>
      <c r="AY457" s="18"/>
      <c r="AZ457" s="18"/>
      <c r="BA457" s="18">
        <v>70297.7</v>
      </c>
    </row>
    <row r="458" spans="25:53" x14ac:dyDescent="0.35">
      <c r="Z458" s="57">
        <v>44645</v>
      </c>
      <c r="AA458" t="s">
        <v>661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3</v>
      </c>
      <c r="AU458" s="18">
        <v>79500.899999999994</v>
      </c>
      <c r="AV458" s="18"/>
      <c r="AW458" s="18"/>
      <c r="AX458" s="18"/>
      <c r="AY458" s="18"/>
      <c r="AZ458" s="18"/>
      <c r="BA458" s="18">
        <v>79500.899999999994</v>
      </c>
    </row>
    <row r="459" spans="25:53" x14ac:dyDescent="0.35">
      <c r="Z459" s="57">
        <v>44649</v>
      </c>
      <c r="AA459" t="s">
        <v>663</v>
      </c>
      <c r="AB459" s="18">
        <v>0</v>
      </c>
      <c r="AC459" s="18"/>
      <c r="AD459" s="18"/>
      <c r="AE459" s="18"/>
      <c r="AF459" s="18"/>
      <c r="AG459" s="18"/>
      <c r="AH459" s="18">
        <v>0</v>
      </c>
      <c r="AT459">
        <v>5</v>
      </c>
      <c r="AU459" s="18">
        <v>76177.5</v>
      </c>
      <c r="AV459" s="18"/>
      <c r="AW459" s="18"/>
      <c r="AX459" s="18"/>
      <c r="AY459" s="18"/>
      <c r="AZ459" s="18"/>
      <c r="BA459" s="18">
        <v>76177.5</v>
      </c>
    </row>
    <row r="460" spans="25:53" x14ac:dyDescent="0.35">
      <c r="Y460">
        <v>5</v>
      </c>
      <c r="Z460" s="57">
        <v>44687</v>
      </c>
      <c r="AA460" t="s">
        <v>763</v>
      </c>
      <c r="AB460" s="18">
        <v>0</v>
      </c>
      <c r="AC460" s="18"/>
      <c r="AD460" s="18"/>
      <c r="AE460" s="18"/>
      <c r="AF460" s="18"/>
      <c r="AG460" s="18"/>
      <c r="AH460" s="18">
        <v>0</v>
      </c>
      <c r="AT460">
        <v>6</v>
      </c>
      <c r="AU460" s="18">
        <v>117069.5</v>
      </c>
      <c r="AV460" s="18"/>
      <c r="AW460" s="18"/>
      <c r="AX460" s="18"/>
      <c r="AY460" s="18"/>
      <c r="AZ460" s="18"/>
      <c r="BA460" s="18">
        <v>117069.5</v>
      </c>
    </row>
    <row r="461" spans="25:53" x14ac:dyDescent="0.35">
      <c r="Z461" s="57">
        <v>44688</v>
      </c>
      <c r="AA461" t="s">
        <v>765</v>
      </c>
      <c r="AB461" s="18">
        <v>0</v>
      </c>
      <c r="AC461" s="18"/>
      <c r="AD461" s="18"/>
      <c r="AE461" s="18"/>
      <c r="AF461" s="18"/>
      <c r="AG461" s="18"/>
      <c r="AH461" s="18">
        <v>0</v>
      </c>
      <c r="AT461">
        <v>7</v>
      </c>
      <c r="AU461" s="18">
        <v>82838</v>
      </c>
      <c r="AV461" s="18"/>
      <c r="AW461" s="18"/>
      <c r="AX461" s="18"/>
      <c r="AY461" s="18"/>
      <c r="AZ461" s="18"/>
      <c r="BA461" s="18">
        <v>82838</v>
      </c>
    </row>
    <row r="462" spans="25:53" x14ac:dyDescent="0.35">
      <c r="Z462" s="57">
        <v>44695</v>
      </c>
      <c r="AA462" t="s">
        <v>778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4</v>
      </c>
      <c r="AU462" s="18">
        <v>36702.5</v>
      </c>
      <c r="AV462" s="18"/>
      <c r="AW462" s="18"/>
      <c r="AX462" s="18"/>
      <c r="AY462" s="18"/>
      <c r="AZ462" s="18"/>
      <c r="BA462" s="18">
        <v>36702.5</v>
      </c>
    </row>
    <row r="463" spans="25:53" x14ac:dyDescent="0.35">
      <c r="Z463" s="57">
        <v>44699</v>
      </c>
      <c r="AA463" t="s">
        <v>781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s="36" t="s">
        <v>2039</v>
      </c>
      <c r="AS463" s="36"/>
      <c r="AT463" s="36"/>
      <c r="AU463" s="37">
        <v>484404.9</v>
      </c>
      <c r="AV463" s="37"/>
      <c r="AW463" s="37"/>
      <c r="AX463" s="37"/>
      <c r="AY463" s="37"/>
      <c r="AZ463" s="37"/>
      <c r="BA463" s="37">
        <v>484404.9</v>
      </c>
    </row>
    <row r="464" spans="25:53" x14ac:dyDescent="0.35">
      <c r="Z464" s="57">
        <v>44701</v>
      </c>
      <c r="AA464" t="s">
        <v>784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t="s">
        <v>2023</v>
      </c>
      <c r="AS464">
        <v>2023</v>
      </c>
      <c r="AT464">
        <v>10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5:53" x14ac:dyDescent="0.35">
      <c r="Z465" s="57">
        <v>44702</v>
      </c>
      <c r="AA465" t="s">
        <v>790</v>
      </c>
      <c r="AB465" s="18">
        <v>0</v>
      </c>
      <c r="AC465" s="18"/>
      <c r="AD465" s="18"/>
      <c r="AE465" s="18"/>
      <c r="AF465" s="18"/>
      <c r="AG465" s="18"/>
      <c r="AH465" s="18">
        <v>0</v>
      </c>
      <c r="AT465">
        <v>11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5">
      <c r="Z466" s="57">
        <v>44704</v>
      </c>
      <c r="AA466" t="s">
        <v>794</v>
      </c>
      <c r="AB466" s="18">
        <v>0</v>
      </c>
      <c r="AC466" s="18"/>
      <c r="AD466" s="18"/>
      <c r="AE466" s="18"/>
      <c r="AF466" s="18"/>
      <c r="AG466" s="18"/>
      <c r="AH466" s="18">
        <v>0</v>
      </c>
      <c r="AR466" s="36" t="s">
        <v>2040</v>
      </c>
      <c r="AS466" s="36"/>
      <c r="AT466" s="36"/>
      <c r="AU466" s="37">
        <v>0</v>
      </c>
      <c r="AV466" s="37"/>
      <c r="AW466" s="37"/>
      <c r="AX466" s="37"/>
      <c r="AY466" s="37"/>
      <c r="AZ466" s="37"/>
      <c r="BA466" s="37">
        <v>0</v>
      </c>
    </row>
    <row r="467" spans="25:53" x14ac:dyDescent="0.35">
      <c r="Z467" s="57">
        <v>44706</v>
      </c>
      <c r="AA467" t="s">
        <v>797</v>
      </c>
      <c r="AB467" s="18">
        <v>0</v>
      </c>
      <c r="AC467" s="18"/>
      <c r="AD467" s="18"/>
      <c r="AE467" s="18"/>
      <c r="AF467" s="18"/>
      <c r="AG467" s="18"/>
      <c r="AH467" s="18">
        <v>0</v>
      </c>
      <c r="AR467" t="s">
        <v>2203</v>
      </c>
      <c r="AS467">
        <v>2023</v>
      </c>
      <c r="AT467">
        <v>12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5">
      <c r="Y468">
        <v>6</v>
      </c>
      <c r="Z468" s="57">
        <v>44714</v>
      </c>
      <c r="AA468" t="s">
        <v>827</v>
      </c>
      <c r="AB468" s="18">
        <v>0</v>
      </c>
      <c r="AC468" s="18"/>
      <c r="AD468" s="18"/>
      <c r="AE468" s="18"/>
      <c r="AF468" s="18"/>
      <c r="AG468" s="18"/>
      <c r="AH468" s="18">
        <v>0</v>
      </c>
      <c r="AS468">
        <v>2024</v>
      </c>
      <c r="AT468">
        <v>1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5">
      <c r="Z469" s="57">
        <v>44716</v>
      </c>
      <c r="AA469" t="s">
        <v>829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3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5">
      <c r="Z470" s="57">
        <v>44723</v>
      </c>
      <c r="AA470" t="s">
        <v>835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R470" s="36" t="s">
        <v>2218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5:53" x14ac:dyDescent="0.35">
      <c r="Z471" s="57">
        <v>44730</v>
      </c>
      <c r="AA471" t="s">
        <v>843</v>
      </c>
      <c r="AB471" s="18">
        <v>0</v>
      </c>
      <c r="AC471" s="18"/>
      <c r="AD471" s="18"/>
      <c r="AE471" s="18"/>
      <c r="AF471" s="18"/>
      <c r="AG471" s="18"/>
      <c r="AH471" s="18">
        <v>0</v>
      </c>
      <c r="AR471" t="s">
        <v>2209</v>
      </c>
      <c r="AS471">
        <v>2023</v>
      </c>
      <c r="AT471">
        <v>12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5:53" x14ac:dyDescent="0.35">
      <c r="Z472" s="57">
        <v>44736</v>
      </c>
      <c r="AA472" t="s">
        <v>846</v>
      </c>
      <c r="AB472" s="18">
        <v>0</v>
      </c>
      <c r="AC472" s="18"/>
      <c r="AD472" s="18"/>
      <c r="AE472" s="18"/>
      <c r="AF472" s="18"/>
      <c r="AG472" s="18"/>
      <c r="AH472" s="18">
        <v>0</v>
      </c>
      <c r="AS472">
        <v>2024</v>
      </c>
      <c r="AT472">
        <v>1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5:53" x14ac:dyDescent="0.35">
      <c r="Y473">
        <v>7</v>
      </c>
      <c r="Z473" s="57">
        <v>44756</v>
      </c>
      <c r="AA473" t="s">
        <v>859</v>
      </c>
      <c r="AB473" s="18">
        <v>0</v>
      </c>
      <c r="AC473" s="18"/>
      <c r="AD473" s="18"/>
      <c r="AE473" s="18"/>
      <c r="AF473" s="18"/>
      <c r="AG473" s="18"/>
      <c r="AH473" s="18">
        <v>0</v>
      </c>
      <c r="AT473">
        <v>2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5:53" x14ac:dyDescent="0.35">
      <c r="Z474" s="57">
        <v>44760</v>
      </c>
      <c r="AA474" t="s">
        <v>867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3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5:53" x14ac:dyDescent="0.35">
      <c r="Z475" s="57">
        <v>44762</v>
      </c>
      <c r="AA475" t="s">
        <v>868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5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5:53" x14ac:dyDescent="0.35">
      <c r="Z476" s="57">
        <v>44765</v>
      </c>
      <c r="AA476" t="s">
        <v>869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7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5:53" x14ac:dyDescent="0.35">
      <c r="Y477">
        <v>8</v>
      </c>
      <c r="Z477" s="57">
        <v>44779</v>
      </c>
      <c r="AA477" t="s">
        <v>896</v>
      </c>
      <c r="AB477" s="18">
        <v>0</v>
      </c>
      <c r="AC477" s="18"/>
      <c r="AD477" s="18"/>
      <c r="AE477" s="18"/>
      <c r="AF477" s="18"/>
      <c r="AG477" s="18"/>
      <c r="AH477" s="18">
        <v>0</v>
      </c>
      <c r="AT477">
        <v>4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5:53" x14ac:dyDescent="0.35">
      <c r="Z478" s="57">
        <v>44785</v>
      </c>
      <c r="AA478" t="s">
        <v>900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s="36" t="s">
        <v>2219</v>
      </c>
      <c r="AS478" s="36"/>
      <c r="AT478" s="36"/>
      <c r="AU478" s="37">
        <v>0</v>
      </c>
      <c r="AV478" s="37"/>
      <c r="AW478" s="37"/>
      <c r="AX478" s="37"/>
      <c r="AY478" s="37"/>
      <c r="AZ478" s="37"/>
      <c r="BA478" s="37">
        <v>0</v>
      </c>
    </row>
    <row r="479" spans="25:53" x14ac:dyDescent="0.35">
      <c r="Z479" s="57">
        <v>44796</v>
      </c>
      <c r="AA479" t="s">
        <v>911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t="s">
        <v>2343</v>
      </c>
      <c r="AS479">
        <v>2024</v>
      </c>
      <c r="AT479">
        <v>1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5:53" x14ac:dyDescent="0.35">
      <c r="Y480">
        <v>9</v>
      </c>
      <c r="Z480" s="57">
        <v>44806</v>
      </c>
      <c r="AA480" t="s">
        <v>925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s="36" t="s">
        <v>2412</v>
      </c>
      <c r="AS480" s="36"/>
      <c r="AT480" s="36"/>
      <c r="AU480" s="37">
        <v>0</v>
      </c>
      <c r="AV480" s="37"/>
      <c r="AW480" s="37"/>
      <c r="AX480" s="37"/>
      <c r="AY480" s="37"/>
      <c r="AZ480" s="37"/>
      <c r="BA480" s="37">
        <v>0</v>
      </c>
    </row>
    <row r="481" spans="25:53" x14ac:dyDescent="0.35">
      <c r="Z481" s="57">
        <v>44810</v>
      </c>
      <c r="AA481" t="s">
        <v>928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t="s">
        <v>2356</v>
      </c>
      <c r="AS481">
        <v>2024</v>
      </c>
      <c r="AT481">
        <v>1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5:53" x14ac:dyDescent="0.35">
      <c r="Z482" s="57">
        <v>44813</v>
      </c>
      <c r="AA482" t="s">
        <v>932</v>
      </c>
      <c r="AB482" s="18">
        <v>0</v>
      </c>
      <c r="AC482" s="18"/>
      <c r="AD482" s="18"/>
      <c r="AE482" s="18"/>
      <c r="AF482" s="18"/>
      <c r="AG482" s="18"/>
      <c r="AH482" s="18">
        <v>0</v>
      </c>
      <c r="AT482">
        <v>2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5">
      <c r="Z483" s="57">
        <v>44817</v>
      </c>
      <c r="AA483" t="s">
        <v>934</v>
      </c>
      <c r="AB483" s="18">
        <v>0</v>
      </c>
      <c r="AC483" s="18"/>
      <c r="AD483" s="18"/>
      <c r="AE483" s="18"/>
      <c r="AF483" s="18"/>
      <c r="AG483" s="18"/>
      <c r="AH483" s="18">
        <v>0</v>
      </c>
      <c r="AT483">
        <v>5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5:53" x14ac:dyDescent="0.35">
      <c r="AA484" t="s">
        <v>935</v>
      </c>
      <c r="AB484" s="18">
        <v>0</v>
      </c>
      <c r="AC484" s="18"/>
      <c r="AD484" s="18"/>
      <c r="AE484" s="18"/>
      <c r="AF484" s="18"/>
      <c r="AG484" s="18"/>
      <c r="AH484" s="18">
        <v>0</v>
      </c>
      <c r="AT484">
        <v>6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5">
      <c r="Y485">
        <v>10</v>
      </c>
      <c r="Z485" t="s">
        <v>993</v>
      </c>
      <c r="AA485" t="s">
        <v>988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s="36" t="s">
        <v>2413</v>
      </c>
      <c r="AS485" s="36"/>
      <c r="AT485" s="36"/>
      <c r="AU485" s="37">
        <v>0</v>
      </c>
      <c r="AV485" s="37"/>
      <c r="AW485" s="37"/>
      <c r="AX485" s="37"/>
      <c r="AY485" s="37"/>
      <c r="AZ485" s="37"/>
      <c r="BA485" s="37">
        <v>0</v>
      </c>
    </row>
    <row r="486" spans="25:53" x14ac:dyDescent="0.35">
      <c r="Z486" s="57">
        <v>44847</v>
      </c>
      <c r="AA486" t="s">
        <v>1000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t="s">
        <v>2434</v>
      </c>
      <c r="AS486">
        <v>2024</v>
      </c>
      <c r="AT486">
        <v>2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5">
      <c r="Z487" s="57">
        <v>44856</v>
      </c>
      <c r="AA487" t="s">
        <v>1011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2576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5">
      <c r="Z488" s="57">
        <v>44861</v>
      </c>
      <c r="AA488" t="s">
        <v>1013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2512</v>
      </c>
      <c r="AS488">
        <v>2024</v>
      </c>
      <c r="AT488">
        <v>3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5:53" x14ac:dyDescent="0.35">
      <c r="Z489" s="57">
        <v>44865</v>
      </c>
      <c r="AA489" t="s">
        <v>1015</v>
      </c>
      <c r="AB489" s="18">
        <v>0</v>
      </c>
      <c r="AC489" s="18"/>
      <c r="AD489" s="18"/>
      <c r="AE489" s="18"/>
      <c r="AF489" s="18"/>
      <c r="AG489" s="18"/>
      <c r="AH489" s="18">
        <v>0</v>
      </c>
      <c r="AR489" s="36" t="s">
        <v>2577</v>
      </c>
      <c r="AS489" s="36"/>
      <c r="AT489" s="36"/>
      <c r="AU489" s="37">
        <v>0</v>
      </c>
      <c r="AV489" s="37"/>
      <c r="AW489" s="37"/>
      <c r="AX489" s="37"/>
      <c r="AY489" s="37"/>
      <c r="AZ489" s="37"/>
      <c r="BA489" s="37">
        <v>0</v>
      </c>
    </row>
    <row r="490" spans="25:53" x14ac:dyDescent="0.35">
      <c r="Y490">
        <v>11</v>
      </c>
      <c r="Z490" s="57">
        <v>44869</v>
      </c>
      <c r="AA490" t="s">
        <v>1051</v>
      </c>
      <c r="AB490" s="18">
        <v>0</v>
      </c>
      <c r="AC490" s="18"/>
      <c r="AD490" s="18"/>
      <c r="AE490" s="18"/>
      <c r="AF490" s="18"/>
      <c r="AG490" s="18"/>
      <c r="AH490" s="18">
        <v>0</v>
      </c>
      <c r="AR490" t="s">
        <v>2802</v>
      </c>
      <c r="AS490">
        <v>2024</v>
      </c>
      <c r="AT490">
        <v>6</v>
      </c>
      <c r="AU490" s="18">
        <v>0</v>
      </c>
      <c r="AV490" s="18"/>
      <c r="AW490" s="18"/>
      <c r="AX490" s="18"/>
      <c r="AY490" s="18"/>
      <c r="AZ490" s="18"/>
      <c r="BA490" s="18">
        <v>0</v>
      </c>
    </row>
    <row r="491" spans="25:53" x14ac:dyDescent="0.35">
      <c r="Z491" s="57">
        <v>44876</v>
      </c>
      <c r="AA491" t="s">
        <v>1065</v>
      </c>
      <c r="AB491" s="18">
        <v>0</v>
      </c>
      <c r="AC491" s="18"/>
      <c r="AD491" s="18"/>
      <c r="AE491" s="18"/>
      <c r="AF491" s="18"/>
      <c r="AG491" s="18"/>
      <c r="AH491" s="18">
        <v>0</v>
      </c>
      <c r="AT491">
        <v>7</v>
      </c>
      <c r="AU491" s="18">
        <v>3970</v>
      </c>
      <c r="AV491" s="18"/>
      <c r="AW491" s="18"/>
      <c r="AX491" s="18"/>
      <c r="AY491" s="18"/>
      <c r="AZ491" s="18"/>
      <c r="BA491" s="18">
        <v>3970</v>
      </c>
    </row>
    <row r="492" spans="25:53" x14ac:dyDescent="0.35">
      <c r="Z492" t="s">
        <v>1071</v>
      </c>
      <c r="AA492" t="s">
        <v>1076</v>
      </c>
      <c r="AB492" s="18">
        <v>0</v>
      </c>
      <c r="AC492" s="18"/>
      <c r="AD492" s="18"/>
      <c r="AE492" s="18"/>
      <c r="AF492" s="18"/>
      <c r="AG492" s="18"/>
      <c r="AH492" s="18">
        <v>0</v>
      </c>
      <c r="AR492" s="36" t="s">
        <v>2807</v>
      </c>
      <c r="AS492" s="36"/>
      <c r="AT492" s="36"/>
      <c r="AU492" s="37">
        <v>3970</v>
      </c>
      <c r="AV492" s="37"/>
      <c r="AW492" s="37"/>
      <c r="AX492" s="37"/>
      <c r="AY492" s="37"/>
      <c r="AZ492" s="37"/>
      <c r="BA492" s="37">
        <v>3970</v>
      </c>
    </row>
    <row r="493" spans="25:53" x14ac:dyDescent="0.35">
      <c r="Y493">
        <v>12</v>
      </c>
      <c r="Z493" s="57">
        <v>44897</v>
      </c>
      <c r="AA493" t="s">
        <v>1110</v>
      </c>
      <c r="AB493" s="18">
        <v>0</v>
      </c>
      <c r="AC493" s="18"/>
      <c r="AD493" s="18"/>
      <c r="AE493" s="18"/>
      <c r="AF493" s="18"/>
      <c r="AG493" s="18"/>
      <c r="AH493" s="18">
        <v>0</v>
      </c>
      <c r="AR493" t="s">
        <v>2728</v>
      </c>
      <c r="AS493">
        <v>2024</v>
      </c>
      <c r="AT493">
        <v>6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5:53" x14ac:dyDescent="0.35">
      <c r="AA494" t="s">
        <v>1112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7</v>
      </c>
      <c r="AU494" s="18">
        <v>2722.5</v>
      </c>
      <c r="AV494" s="18"/>
      <c r="AW494" s="18"/>
      <c r="AX494" s="18"/>
      <c r="AY494" s="18"/>
      <c r="AZ494" s="18"/>
      <c r="BA494" s="18">
        <v>2722.5</v>
      </c>
    </row>
    <row r="495" spans="25:53" x14ac:dyDescent="0.35">
      <c r="Z495" s="57">
        <v>44898</v>
      </c>
      <c r="AA495" t="s">
        <v>1116</v>
      </c>
      <c r="AB495" s="18">
        <v>0</v>
      </c>
      <c r="AC495" s="18"/>
      <c r="AD495" s="18"/>
      <c r="AE495" s="18"/>
      <c r="AF495" s="18"/>
      <c r="AG495" s="18"/>
      <c r="AH495" s="18">
        <v>0</v>
      </c>
      <c r="AR495" s="36" t="s">
        <v>2740</v>
      </c>
      <c r="AS495" s="36"/>
      <c r="AT495" s="36"/>
      <c r="AU495" s="37">
        <v>2722.5</v>
      </c>
      <c r="AV495" s="37"/>
      <c r="AW495" s="37"/>
      <c r="AX495" s="37"/>
      <c r="AY495" s="37"/>
      <c r="AZ495" s="37"/>
      <c r="BA495" s="37">
        <v>2722.5</v>
      </c>
    </row>
    <row r="496" spans="25:53" x14ac:dyDescent="0.35">
      <c r="Z496" s="57">
        <v>44904</v>
      </c>
      <c r="AA496" t="s">
        <v>1123</v>
      </c>
      <c r="AB496" s="18">
        <v>0</v>
      </c>
      <c r="AC496" s="18"/>
      <c r="AD496" s="18"/>
      <c r="AE496" s="18"/>
      <c r="AF496" s="18"/>
      <c r="AG496" s="18"/>
      <c r="AH496" s="18">
        <v>0</v>
      </c>
      <c r="AR496" t="s">
        <v>2736</v>
      </c>
      <c r="AS496">
        <v>2024</v>
      </c>
      <c r="AT496">
        <v>6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4:53" x14ac:dyDescent="0.35">
      <c r="Z497" s="57">
        <v>44917</v>
      </c>
      <c r="AA497" t="s">
        <v>1128</v>
      </c>
      <c r="AB497" s="18">
        <v>0</v>
      </c>
      <c r="AC497" s="18"/>
      <c r="AD497" s="18"/>
      <c r="AE497" s="18"/>
      <c r="AF497" s="18"/>
      <c r="AG497" s="18"/>
      <c r="AH497" s="18">
        <v>0</v>
      </c>
      <c r="AR497" s="36" t="s">
        <v>2741</v>
      </c>
      <c r="AS497" s="36"/>
      <c r="AT497" s="36"/>
      <c r="AU497" s="37">
        <v>0</v>
      </c>
      <c r="AV497" s="37"/>
      <c r="AW497" s="37"/>
      <c r="AX497" s="37"/>
      <c r="AY497" s="37"/>
      <c r="AZ497" s="37"/>
      <c r="BA497" s="37">
        <v>0</v>
      </c>
    </row>
    <row r="498" spans="24:53" x14ac:dyDescent="0.35">
      <c r="Z498" s="57">
        <v>44923</v>
      </c>
      <c r="AA498" t="s">
        <v>1139</v>
      </c>
      <c r="AB498" s="18">
        <v>0</v>
      </c>
      <c r="AC498" s="18"/>
      <c r="AD498" s="18"/>
      <c r="AE498" s="18"/>
      <c r="AF498" s="18"/>
      <c r="AG498" s="18"/>
      <c r="AH498" s="18">
        <v>0</v>
      </c>
      <c r="AR498" t="s">
        <v>2808</v>
      </c>
      <c r="AS498">
        <v>2024</v>
      </c>
      <c r="AT498">
        <v>7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4:53" x14ac:dyDescent="0.35">
      <c r="Z499" s="57">
        <v>44925</v>
      </c>
      <c r="AA499" t="s">
        <v>1140</v>
      </c>
      <c r="AB499" s="18">
        <v>0</v>
      </c>
      <c r="AC499" s="18"/>
      <c r="AD499" s="18"/>
      <c r="AE499" s="18"/>
      <c r="AF499" s="18"/>
      <c r="AG499" s="18"/>
      <c r="AH499" s="18">
        <v>0</v>
      </c>
      <c r="AR499" s="36" t="s">
        <v>2917</v>
      </c>
      <c r="AS499" s="36"/>
      <c r="AT499" s="36"/>
      <c r="AU499" s="37">
        <v>0</v>
      </c>
      <c r="AV499" s="37"/>
      <c r="AW499" s="37"/>
      <c r="AX499" s="37"/>
      <c r="AY499" s="37"/>
      <c r="AZ499" s="37"/>
      <c r="BA499" s="37">
        <v>0</v>
      </c>
    </row>
    <row r="500" spans="24:53" x14ac:dyDescent="0.35">
      <c r="Y500">
        <v>4</v>
      </c>
      <c r="Z500" s="57">
        <v>44652</v>
      </c>
      <c r="AA500" t="s">
        <v>684</v>
      </c>
      <c r="AB500" s="18">
        <v>0</v>
      </c>
      <c r="AC500" s="18"/>
      <c r="AD500" s="18"/>
      <c r="AE500" s="18"/>
      <c r="AF500" s="18"/>
      <c r="AG500" s="18"/>
      <c r="AH500" s="18">
        <v>0</v>
      </c>
      <c r="AR500" t="s">
        <v>2814</v>
      </c>
      <c r="AS500">
        <v>2024</v>
      </c>
      <c r="AT500">
        <v>7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4:53" x14ac:dyDescent="0.35">
      <c r="Z501" s="57">
        <v>44656</v>
      </c>
      <c r="AA501" t="s">
        <v>686</v>
      </c>
      <c r="AB501" s="18">
        <v>0</v>
      </c>
      <c r="AC501" s="18"/>
      <c r="AD501" s="18"/>
      <c r="AE501" s="18"/>
      <c r="AF501" s="18"/>
      <c r="AG501" s="18"/>
      <c r="AH501" s="18">
        <v>0</v>
      </c>
      <c r="AR501" s="36" t="s">
        <v>2918</v>
      </c>
      <c r="AS501" s="36"/>
      <c r="AT501" s="36"/>
      <c r="AU501" s="37">
        <v>0</v>
      </c>
      <c r="AV501" s="37"/>
      <c r="AW501" s="37"/>
      <c r="AX501" s="37"/>
      <c r="AY501" s="37"/>
      <c r="AZ501" s="37"/>
      <c r="BA501" s="37">
        <v>0</v>
      </c>
    </row>
    <row r="502" spans="24:53" x14ac:dyDescent="0.35">
      <c r="Z502" s="57">
        <v>44660</v>
      </c>
      <c r="AA502" t="s">
        <v>690</v>
      </c>
      <c r="AB502" s="18">
        <v>0</v>
      </c>
      <c r="AC502" s="18"/>
      <c r="AD502" s="18"/>
      <c r="AE502" s="18"/>
      <c r="AF502" s="18"/>
      <c r="AG502" s="18"/>
      <c r="AH502" s="18">
        <v>0</v>
      </c>
      <c r="AR502" t="s">
        <v>131</v>
      </c>
      <c r="AU502" s="18">
        <v>653117.1</v>
      </c>
      <c r="AV502" s="18">
        <v>0</v>
      </c>
      <c r="AW502" s="18">
        <v>32054.5</v>
      </c>
      <c r="AX502" s="18">
        <v>124886.1</v>
      </c>
      <c r="AY502" s="18">
        <v>0</v>
      </c>
      <c r="AZ502" s="18">
        <v>13934.5</v>
      </c>
      <c r="BA502" s="18">
        <v>823992.2</v>
      </c>
    </row>
    <row r="503" spans="24:53" x14ac:dyDescent="0.35">
      <c r="Z503" s="57">
        <v>44664</v>
      </c>
      <c r="AA503" t="s">
        <v>694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4:53" x14ac:dyDescent="0.35">
      <c r="Z504" s="57">
        <v>44667</v>
      </c>
      <c r="AA504" t="s">
        <v>697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4:53" x14ac:dyDescent="0.35">
      <c r="Z505" s="57">
        <v>44670</v>
      </c>
      <c r="AA505" t="s">
        <v>699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4:53" x14ac:dyDescent="0.35">
      <c r="Z506" s="57">
        <v>44674</v>
      </c>
      <c r="AA506" t="s">
        <v>719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4:53" x14ac:dyDescent="0.35">
      <c r="Z507" s="57">
        <v>44679</v>
      </c>
      <c r="AA507" t="s">
        <v>726</v>
      </c>
      <c r="AB507" s="18">
        <v>0</v>
      </c>
      <c r="AC507" s="18"/>
      <c r="AD507" s="18"/>
      <c r="AE507" s="18"/>
      <c r="AF507" s="18"/>
      <c r="AG507" s="18"/>
      <c r="AH507" s="18">
        <v>0</v>
      </c>
    </row>
    <row r="508" spans="24:53" x14ac:dyDescent="0.35">
      <c r="Z508" s="57">
        <v>44681</v>
      </c>
      <c r="AA508" t="s">
        <v>730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4:53" x14ac:dyDescent="0.35">
      <c r="X509">
        <v>2023</v>
      </c>
      <c r="Y509">
        <v>1</v>
      </c>
      <c r="Z509" s="57">
        <v>44931</v>
      </c>
      <c r="AA509" t="s">
        <v>1168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4:53" x14ac:dyDescent="0.35">
      <c r="Z510" s="57">
        <v>44933</v>
      </c>
      <c r="AA510" t="s">
        <v>1172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4:53" x14ac:dyDescent="0.35">
      <c r="Z511" s="57">
        <v>44935</v>
      </c>
      <c r="AA511" t="s">
        <v>1175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4:53" x14ac:dyDescent="0.35">
      <c r="Z512" s="57">
        <v>44938</v>
      </c>
      <c r="AA512" t="s">
        <v>1182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5">
      <c r="Z513" s="57">
        <v>44940</v>
      </c>
      <c r="AA513" t="s">
        <v>1190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5">
      <c r="Z514" s="57">
        <v>44945</v>
      </c>
      <c r="AA514" t="s">
        <v>1194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5">
      <c r="Z515" s="57">
        <v>44956</v>
      </c>
      <c r="AA515" t="s">
        <v>1205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5">
      <c r="Y516">
        <v>2</v>
      </c>
      <c r="Z516" t="s">
        <v>1239</v>
      </c>
      <c r="AA516" t="s">
        <v>1238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5">
      <c r="Z517" t="s">
        <v>1247</v>
      </c>
      <c r="AA517" t="s">
        <v>1246</v>
      </c>
      <c r="AB517" s="18">
        <v>4.5474735088646412E-13</v>
      </c>
      <c r="AC517" s="18"/>
      <c r="AD517" s="18"/>
      <c r="AE517" s="18"/>
      <c r="AF517" s="18"/>
      <c r="AG517" s="18"/>
      <c r="AH517" s="18">
        <v>4.5474735088646412E-13</v>
      </c>
    </row>
    <row r="518" spans="25:34" x14ac:dyDescent="0.35">
      <c r="AA518" t="s">
        <v>1248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5">
      <c r="Z519" s="57">
        <v>44968</v>
      </c>
      <c r="AA519" t="s">
        <v>1255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5">
      <c r="AA520" t="s">
        <v>1256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5">
      <c r="Z521" t="s">
        <v>1265</v>
      </c>
      <c r="AA521" t="s">
        <v>1264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5">
      <c r="AA522" t="s">
        <v>1267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5">
      <c r="AA523" t="s">
        <v>1268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5">
      <c r="Z524" s="57">
        <v>44978</v>
      </c>
      <c r="AA524" t="s">
        <v>1275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5">
      <c r="AA525" t="s">
        <v>1276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5">
      <c r="Z526" t="s">
        <v>1280</v>
      </c>
      <c r="AA526" t="s">
        <v>1278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5">
      <c r="Y527">
        <v>3</v>
      </c>
      <c r="Z527" t="s">
        <v>1309</v>
      </c>
      <c r="AA527" t="s">
        <v>1308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5">
      <c r="AA528" t="s">
        <v>1312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5">
      <c r="Z529" t="s">
        <v>1333</v>
      </c>
      <c r="AA529" t="s">
        <v>1332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5">
      <c r="Z530" t="s">
        <v>1335</v>
      </c>
      <c r="AA530" t="s">
        <v>1336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5">
      <c r="AA531" t="s">
        <v>1337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5">
      <c r="Z532" t="s">
        <v>1349</v>
      </c>
      <c r="AA532" t="s">
        <v>1347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5">
      <c r="AA533" t="s">
        <v>1348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5">
      <c r="Z534" t="s">
        <v>1363</v>
      </c>
      <c r="AA534" t="s">
        <v>1366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5">
      <c r="AA535" t="s">
        <v>1367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5">
      <c r="Y536">
        <v>5</v>
      </c>
      <c r="Z536" s="57">
        <v>45048</v>
      </c>
      <c r="AA536" t="s">
        <v>1532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5">
      <c r="AA537" t="s">
        <v>1533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5">
      <c r="Z538" s="57">
        <v>45054</v>
      </c>
      <c r="AA538" t="s">
        <v>1539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5">
      <c r="AA539" t="s">
        <v>1540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5">
      <c r="Z540" s="57">
        <v>45066</v>
      </c>
      <c r="AA540" t="s">
        <v>1556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5">
      <c r="AA541" t="s">
        <v>1557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5">
      <c r="Z542" s="57">
        <v>45072</v>
      </c>
      <c r="AA542" t="s">
        <v>1560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5">
      <c r="Y543">
        <v>6</v>
      </c>
      <c r="Z543" t="s">
        <v>1637</v>
      </c>
      <c r="AA543" t="s">
        <v>1634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5">
      <c r="AA544" t="s">
        <v>1635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5">
      <c r="Y545">
        <v>7</v>
      </c>
      <c r="Z545" t="s">
        <v>1709</v>
      </c>
      <c r="AA545" t="s">
        <v>1707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5">
      <c r="Z546" s="57">
        <v>45133</v>
      </c>
      <c r="AA546" t="s">
        <v>1726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5">
      <c r="Z547" t="s">
        <v>1733</v>
      </c>
      <c r="AA547" t="s">
        <v>1732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5">
      <c r="Z548" s="57">
        <v>45134</v>
      </c>
      <c r="AA548" t="s">
        <v>1736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5">
      <c r="AA549" t="s">
        <v>1737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5">
      <c r="Y550">
        <v>8</v>
      </c>
      <c r="Z550" s="57">
        <v>45142</v>
      </c>
      <c r="AA550" t="s">
        <v>1800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5">
      <c r="Z551" s="57">
        <v>45145</v>
      </c>
      <c r="AA551" t="s">
        <v>1806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5">
      <c r="AA552" t="s">
        <v>1807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5">
      <c r="Z553" t="s">
        <v>1816</v>
      </c>
      <c r="AA553" t="s">
        <v>1814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5">
      <c r="AA554" t="s">
        <v>1815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5">
      <c r="Z555" s="57">
        <v>45160</v>
      </c>
      <c r="AA555" t="s">
        <v>1825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5">
      <c r="AA556" t="s">
        <v>1826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5">
      <c r="Z557" s="57">
        <v>45166</v>
      </c>
      <c r="AA557" t="s">
        <v>1834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5">
      <c r="AA558" t="s">
        <v>1835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5">
      <c r="Y559">
        <v>9</v>
      </c>
      <c r="Z559" t="s">
        <v>1879</v>
      </c>
      <c r="AA559" t="s">
        <v>1877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5">
      <c r="AA560" t="s">
        <v>1878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5:34" x14ac:dyDescent="0.35">
      <c r="AA561" t="s">
        <v>1882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5:34" x14ac:dyDescent="0.35">
      <c r="AA562" t="s">
        <v>1883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5:34" x14ac:dyDescent="0.35">
      <c r="Z563" s="57">
        <v>45178</v>
      </c>
      <c r="AA563" t="s">
        <v>1892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5:34" x14ac:dyDescent="0.35">
      <c r="AA564" t="s">
        <v>1893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5:34" x14ac:dyDescent="0.35">
      <c r="Z565" s="57">
        <v>45182</v>
      </c>
      <c r="AA565" t="s">
        <v>1901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5:34" x14ac:dyDescent="0.35">
      <c r="AA566" t="s">
        <v>1902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5:34" x14ac:dyDescent="0.35">
      <c r="Z567" s="57">
        <v>45184</v>
      </c>
      <c r="AA567" t="s">
        <v>1904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5:34" x14ac:dyDescent="0.35">
      <c r="AA568" t="s">
        <v>1905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5:34" x14ac:dyDescent="0.35">
      <c r="Z569" s="57">
        <v>45189</v>
      </c>
      <c r="AA569" t="s">
        <v>1911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5:34" x14ac:dyDescent="0.35">
      <c r="AA570" t="s">
        <v>1912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5:34" x14ac:dyDescent="0.35">
      <c r="Z571" s="57">
        <v>45196</v>
      </c>
      <c r="AA571" t="s">
        <v>1922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5:34" x14ac:dyDescent="0.35">
      <c r="AA572" t="s">
        <v>1924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5:34" x14ac:dyDescent="0.35">
      <c r="Z573" s="57">
        <v>45199</v>
      </c>
      <c r="AA573" t="s">
        <v>1926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5:34" x14ac:dyDescent="0.35">
      <c r="AA574" t="s">
        <v>1927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5:34" x14ac:dyDescent="0.35">
      <c r="Y575">
        <v>10</v>
      </c>
      <c r="Z575" t="s">
        <v>1996</v>
      </c>
      <c r="AA575" t="s">
        <v>1994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5:34" x14ac:dyDescent="0.35">
      <c r="AA576" t="s">
        <v>1995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3:34" x14ac:dyDescent="0.35">
      <c r="Z577" s="57">
        <v>45205</v>
      </c>
      <c r="AA577" t="s">
        <v>2000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5">
      <c r="Z578" s="57">
        <v>45211</v>
      </c>
      <c r="AA578" t="s">
        <v>2002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5">
      <c r="Y579">
        <v>4</v>
      </c>
      <c r="Z579" t="s">
        <v>1410</v>
      </c>
      <c r="AA579" t="s">
        <v>1408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5">
      <c r="Z580" t="s">
        <v>1420</v>
      </c>
      <c r="AA580" t="s">
        <v>1419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5">
      <c r="Z581" t="s">
        <v>1436</v>
      </c>
      <c r="AA581" t="s">
        <v>1434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5">
      <c r="AA582" t="s">
        <v>1435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5">
      <c r="Z583" t="s">
        <v>1465</v>
      </c>
      <c r="AA583" t="s">
        <v>1464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3:34" x14ac:dyDescent="0.35">
      <c r="W584" s="36" t="s">
        <v>423</v>
      </c>
      <c r="X584" s="36"/>
      <c r="Y584" s="36"/>
      <c r="Z584" s="36"/>
      <c r="AA584" s="36"/>
      <c r="AB584" s="37">
        <v>4.5474735088646412E-13</v>
      </c>
      <c r="AC584" s="37"/>
      <c r="AD584" s="37"/>
      <c r="AE584" s="37"/>
      <c r="AF584" s="37"/>
      <c r="AG584" s="37"/>
      <c r="AH584" s="37">
        <v>4.5474735088646412E-13</v>
      </c>
    </row>
    <row r="585" spans="23:34" x14ac:dyDescent="0.35">
      <c r="W585" t="s">
        <v>470</v>
      </c>
      <c r="X585" t="s">
        <v>1764</v>
      </c>
      <c r="Y585" t="s">
        <v>1764</v>
      </c>
      <c r="Z585" s="57">
        <v>44509</v>
      </c>
      <c r="AA585" t="s">
        <v>471</v>
      </c>
      <c r="AB585" s="18"/>
      <c r="AC585" s="18"/>
      <c r="AD585" s="18"/>
      <c r="AE585" s="18"/>
      <c r="AF585" s="18">
        <v>0</v>
      </c>
      <c r="AG585" s="18"/>
      <c r="AH585" s="18">
        <v>0</v>
      </c>
    </row>
    <row r="586" spans="23:34" x14ac:dyDescent="0.35">
      <c r="W586" s="36" t="s">
        <v>484</v>
      </c>
      <c r="X586" s="36"/>
      <c r="Y586" s="36"/>
      <c r="Z586" s="36"/>
      <c r="AA586" s="36"/>
      <c r="AB586" s="37"/>
      <c r="AC586" s="37"/>
      <c r="AD586" s="37"/>
      <c r="AE586" s="37"/>
      <c r="AF586" s="37">
        <v>0</v>
      </c>
      <c r="AG586" s="37"/>
      <c r="AH586" s="37">
        <v>0</v>
      </c>
    </row>
    <row r="587" spans="23:34" x14ac:dyDescent="0.35">
      <c r="W587" t="s">
        <v>492</v>
      </c>
      <c r="X587">
        <v>2021</v>
      </c>
      <c r="Y587">
        <v>11</v>
      </c>
      <c r="Z587" s="57">
        <v>44510</v>
      </c>
      <c r="AA587" t="s">
        <v>473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5">
      <c r="X588">
        <v>2022</v>
      </c>
      <c r="Y588">
        <v>2</v>
      </c>
      <c r="Z588" s="57">
        <v>44613</v>
      </c>
      <c r="AA588" t="s">
        <v>607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5">
      <c r="Y589">
        <v>3</v>
      </c>
      <c r="Z589" s="57">
        <v>44625</v>
      </c>
      <c r="AA589" t="s">
        <v>634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5">
      <c r="Z590" s="57">
        <v>44639</v>
      </c>
      <c r="AA590" t="s">
        <v>652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5">
      <c r="Y591">
        <v>5</v>
      </c>
      <c r="Z591" s="57">
        <v>44700</v>
      </c>
      <c r="AA591" t="s">
        <v>782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5">
      <c r="Z592" s="57">
        <v>44709</v>
      </c>
      <c r="AA592" t="s">
        <v>798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5">
      <c r="Y593">
        <v>6</v>
      </c>
      <c r="Z593" s="57">
        <v>44722</v>
      </c>
      <c r="AA593" t="s">
        <v>834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5">
      <c r="Z594" s="57">
        <v>44736</v>
      </c>
      <c r="AA594" t="s">
        <v>845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5">
      <c r="Y595">
        <v>7</v>
      </c>
      <c r="Z595" s="57">
        <v>44771</v>
      </c>
      <c r="AA595" t="s">
        <v>872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5">
      <c r="Y596">
        <v>8</v>
      </c>
      <c r="Z596" s="57">
        <v>44789</v>
      </c>
      <c r="AA596" t="s">
        <v>908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5">
      <c r="Y597">
        <v>9</v>
      </c>
      <c r="Z597" s="57">
        <v>44813</v>
      </c>
      <c r="AA597" t="s">
        <v>933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5">
      <c r="Z598" s="57">
        <v>44819</v>
      </c>
      <c r="AA598" t="s">
        <v>938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5">
      <c r="Z599" s="57">
        <v>44830</v>
      </c>
      <c r="AA599" t="s">
        <v>951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5">
      <c r="Y600">
        <v>10</v>
      </c>
      <c r="Z600" t="s">
        <v>995</v>
      </c>
      <c r="AA600" t="s">
        <v>994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5">
      <c r="Z601" s="57">
        <v>44847</v>
      </c>
      <c r="AA601" t="s">
        <v>1001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5">
      <c r="Z602" s="57">
        <v>44856</v>
      </c>
      <c r="AA602" t="s">
        <v>1012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5">
      <c r="Z603" s="57">
        <v>44865</v>
      </c>
      <c r="AA603" t="s">
        <v>1016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5">
      <c r="Y604">
        <v>11</v>
      </c>
      <c r="Z604" s="57">
        <v>44874</v>
      </c>
      <c r="AA604" t="s">
        <v>1064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34" x14ac:dyDescent="0.35">
      <c r="Y605">
        <v>12</v>
      </c>
      <c r="Z605" s="57">
        <v>44901</v>
      </c>
      <c r="AA605" t="s">
        <v>1120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34" x14ac:dyDescent="0.35">
      <c r="Z606" s="57">
        <v>44908</v>
      </c>
      <c r="AA606" t="s">
        <v>1124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34" x14ac:dyDescent="0.35">
      <c r="Z607" s="57">
        <v>44919</v>
      </c>
      <c r="AA607" t="s">
        <v>1136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34" x14ac:dyDescent="0.35">
      <c r="Y608">
        <v>4</v>
      </c>
      <c r="Z608" s="57">
        <v>44652</v>
      </c>
      <c r="AA608" t="s">
        <v>681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4:34" x14ac:dyDescent="0.35">
      <c r="Z609" s="57">
        <v>44665</v>
      </c>
      <c r="AA609" t="s">
        <v>695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4:34" x14ac:dyDescent="0.35">
      <c r="Z610" s="57">
        <v>44679</v>
      </c>
      <c r="AA610" t="s">
        <v>725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4:34" x14ac:dyDescent="0.35">
      <c r="X611">
        <v>2023</v>
      </c>
      <c r="Y611">
        <v>1</v>
      </c>
      <c r="Z611" s="57">
        <v>44935</v>
      </c>
      <c r="AA611" t="s">
        <v>1173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4:34" x14ac:dyDescent="0.35">
      <c r="Z612" s="57">
        <v>44942</v>
      </c>
      <c r="AA612" t="s">
        <v>1191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4:34" x14ac:dyDescent="0.35">
      <c r="Y613">
        <v>2</v>
      </c>
      <c r="Z613" s="57">
        <v>44959</v>
      </c>
      <c r="AA613" t="s">
        <v>1237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4:34" x14ac:dyDescent="0.35">
      <c r="Z614" t="s">
        <v>1251</v>
      </c>
      <c r="AA614" t="s">
        <v>1250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4:34" x14ac:dyDescent="0.35">
      <c r="Z615" t="s">
        <v>1273</v>
      </c>
      <c r="AA615" t="s">
        <v>1272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4:34" x14ac:dyDescent="0.35">
      <c r="Y616">
        <v>3</v>
      </c>
      <c r="Z616" t="s">
        <v>1318</v>
      </c>
      <c r="AA616" t="s">
        <v>1319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4:34" x14ac:dyDescent="0.35">
      <c r="Z617" t="s">
        <v>1341</v>
      </c>
      <c r="AA617" t="s">
        <v>1340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4:34" x14ac:dyDescent="0.35">
      <c r="Z618" t="s">
        <v>1351</v>
      </c>
      <c r="AA618" t="s">
        <v>1350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4:34" x14ac:dyDescent="0.35">
      <c r="Y619">
        <v>5</v>
      </c>
      <c r="Z619" s="57">
        <v>45063</v>
      </c>
      <c r="AA619" t="s">
        <v>1551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4:34" x14ac:dyDescent="0.35">
      <c r="Y620">
        <v>6</v>
      </c>
      <c r="Z620" s="57">
        <v>45099</v>
      </c>
      <c r="AA620" t="s">
        <v>1649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4:34" x14ac:dyDescent="0.35">
      <c r="Z621" s="57">
        <v>45105</v>
      </c>
      <c r="AA621" t="s">
        <v>1665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4:34" x14ac:dyDescent="0.35">
      <c r="Y622">
        <v>7</v>
      </c>
      <c r="Z622" s="57">
        <v>45118</v>
      </c>
      <c r="AA622" t="s">
        <v>1719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4:34" x14ac:dyDescent="0.35">
      <c r="Z623" s="57">
        <v>45124</v>
      </c>
      <c r="AA623" t="s">
        <v>1723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4:34" x14ac:dyDescent="0.35">
      <c r="Z624" s="57">
        <v>45134</v>
      </c>
      <c r="AA624" t="s">
        <v>1735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5:34" x14ac:dyDescent="0.35">
      <c r="Y625">
        <v>8</v>
      </c>
      <c r="Z625" s="57">
        <v>45163</v>
      </c>
      <c r="AA625" t="s">
        <v>1830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5:34" x14ac:dyDescent="0.35">
      <c r="Y626">
        <v>9</v>
      </c>
      <c r="Z626" s="57">
        <v>45176</v>
      </c>
      <c r="AA626" t="s">
        <v>1889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5:34" x14ac:dyDescent="0.35">
      <c r="Y627">
        <v>10</v>
      </c>
      <c r="Z627" s="57">
        <v>45203</v>
      </c>
      <c r="AA627" t="s">
        <v>1993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5:34" x14ac:dyDescent="0.35">
      <c r="Z628" s="57">
        <v>45224</v>
      </c>
      <c r="AA628" t="s">
        <v>2030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5:34" x14ac:dyDescent="0.35">
      <c r="Y629">
        <v>11</v>
      </c>
      <c r="Z629" s="57">
        <v>45237</v>
      </c>
      <c r="AA629" t="s">
        <v>2224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5:34" x14ac:dyDescent="0.35">
      <c r="Z630" s="57">
        <v>45255</v>
      </c>
      <c r="AA630" t="s">
        <v>2241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5:34" x14ac:dyDescent="0.35">
      <c r="Y631">
        <v>12</v>
      </c>
      <c r="Z631" s="57">
        <v>45262</v>
      </c>
      <c r="AA631" t="s">
        <v>2251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5:34" x14ac:dyDescent="0.35">
      <c r="Z632" s="57">
        <v>45267</v>
      </c>
      <c r="AA632" t="s">
        <v>2254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5:34" x14ac:dyDescent="0.35">
      <c r="Z633" s="57">
        <v>45275</v>
      </c>
      <c r="AA633" t="s">
        <v>2263</v>
      </c>
      <c r="AB633" s="18">
        <v>2665.5</v>
      </c>
      <c r="AC633" s="18"/>
      <c r="AD633" s="18"/>
      <c r="AE633" s="18"/>
      <c r="AF633" s="18"/>
      <c r="AG633" s="18"/>
      <c r="AH633" s="18">
        <v>2665.5</v>
      </c>
    </row>
    <row r="634" spans="25:34" x14ac:dyDescent="0.35">
      <c r="Z634" s="57">
        <v>45278</v>
      </c>
      <c r="AA634" t="s">
        <v>2269</v>
      </c>
      <c r="AB634" s="18">
        <v>2978</v>
      </c>
      <c r="AC634" s="18"/>
      <c r="AD634" s="18"/>
      <c r="AE634" s="18"/>
      <c r="AF634" s="18"/>
      <c r="AG634" s="18"/>
      <c r="AH634" s="18">
        <v>2978</v>
      </c>
    </row>
    <row r="635" spans="25:34" x14ac:dyDescent="0.35">
      <c r="Z635" s="57">
        <v>45282</v>
      </c>
      <c r="AA635" t="s">
        <v>2279</v>
      </c>
      <c r="AB635" s="18">
        <v>2145.5</v>
      </c>
      <c r="AC635" s="18"/>
      <c r="AD635" s="18"/>
      <c r="AE635" s="18"/>
      <c r="AF635" s="18"/>
      <c r="AG635" s="18"/>
      <c r="AH635" s="18">
        <v>2145.5</v>
      </c>
    </row>
    <row r="636" spans="25:34" x14ac:dyDescent="0.35">
      <c r="Z636" s="57">
        <v>45290</v>
      </c>
      <c r="AA636" t="s">
        <v>2284</v>
      </c>
      <c r="AB636" s="18">
        <v>2423</v>
      </c>
      <c r="AC636" s="18"/>
      <c r="AD636" s="18"/>
      <c r="AE636" s="18"/>
      <c r="AF636" s="18"/>
      <c r="AG636" s="18"/>
      <c r="AH636" s="18">
        <v>2423</v>
      </c>
    </row>
    <row r="637" spans="25:34" x14ac:dyDescent="0.35">
      <c r="Y637">
        <v>4</v>
      </c>
      <c r="Z637" t="s">
        <v>1404</v>
      </c>
      <c r="AA637" t="s">
        <v>1407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5:34" x14ac:dyDescent="0.35">
      <c r="Z638" t="s">
        <v>1429</v>
      </c>
      <c r="AA638" t="s">
        <v>1428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5:34" x14ac:dyDescent="0.35">
      <c r="Z639" t="s">
        <v>1440</v>
      </c>
      <c r="AA639" t="s">
        <v>1439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5:34" x14ac:dyDescent="0.35">
      <c r="Z640" t="s">
        <v>1467</v>
      </c>
      <c r="AA640" t="s">
        <v>1466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5">
      <c r="X641">
        <v>2024</v>
      </c>
      <c r="Y641">
        <v>1</v>
      </c>
      <c r="Z641" s="57">
        <v>45296</v>
      </c>
      <c r="AA641" t="s">
        <v>2344</v>
      </c>
      <c r="AB641" s="18">
        <v>2388</v>
      </c>
      <c r="AC641" s="18"/>
      <c r="AD641" s="18"/>
      <c r="AE641" s="18"/>
      <c r="AF641" s="18"/>
      <c r="AG641" s="18"/>
      <c r="AH641" s="18">
        <v>2388</v>
      </c>
    </row>
    <row r="642" spans="23:34" x14ac:dyDescent="0.35">
      <c r="Z642" s="57">
        <v>45306</v>
      </c>
      <c r="AA642" t="s">
        <v>2353</v>
      </c>
      <c r="AB642" s="18">
        <v>2700.5</v>
      </c>
      <c r="AC642" s="18"/>
      <c r="AD642" s="18"/>
      <c r="AE642" s="18"/>
      <c r="AF642" s="18"/>
      <c r="AG642" s="18"/>
      <c r="AH642" s="18">
        <v>2700.5</v>
      </c>
    </row>
    <row r="643" spans="23:34" x14ac:dyDescent="0.35">
      <c r="Y643">
        <v>2</v>
      </c>
      <c r="Z643" s="57">
        <v>45338</v>
      </c>
      <c r="AA643" t="s">
        <v>2428</v>
      </c>
      <c r="AB643" s="18">
        <v>2405.1</v>
      </c>
      <c r="AC643" s="18"/>
      <c r="AD643" s="18"/>
      <c r="AE643" s="18"/>
      <c r="AF643" s="18"/>
      <c r="AG643" s="18"/>
      <c r="AH643" s="18">
        <v>2405.1</v>
      </c>
    </row>
    <row r="644" spans="23:34" x14ac:dyDescent="0.35">
      <c r="Y644">
        <v>3</v>
      </c>
      <c r="Z644" s="57">
        <v>45352</v>
      </c>
      <c r="AA644" t="s">
        <v>2495</v>
      </c>
      <c r="AB644" s="18">
        <v>2613</v>
      </c>
      <c r="AC644" s="18"/>
      <c r="AD644" s="18"/>
      <c r="AE644" s="18"/>
      <c r="AF644" s="18"/>
      <c r="AG644" s="18"/>
      <c r="AH644" s="18">
        <v>2613</v>
      </c>
    </row>
    <row r="645" spans="23:34" x14ac:dyDescent="0.35">
      <c r="Z645" s="57">
        <v>45381</v>
      </c>
      <c r="AA645" t="s">
        <v>2527</v>
      </c>
      <c r="AB645" s="18">
        <v>2665.5</v>
      </c>
      <c r="AC645" s="18"/>
      <c r="AD645" s="18"/>
      <c r="AE645" s="18"/>
      <c r="AF645" s="18"/>
      <c r="AG645" s="18"/>
      <c r="AH645" s="18">
        <v>2665.5</v>
      </c>
    </row>
    <row r="646" spans="23:34" x14ac:dyDescent="0.35">
      <c r="Y646">
        <v>5</v>
      </c>
      <c r="Z646" s="57">
        <v>45432</v>
      </c>
      <c r="AA646" t="s">
        <v>2638</v>
      </c>
      <c r="AB646" s="18">
        <v>2722.5</v>
      </c>
      <c r="AC646" s="18"/>
      <c r="AD646" s="18"/>
      <c r="AE646" s="18"/>
      <c r="AF646" s="18"/>
      <c r="AG646" s="18"/>
      <c r="AH646" s="18">
        <v>2722.5</v>
      </c>
    </row>
    <row r="647" spans="23:34" x14ac:dyDescent="0.35">
      <c r="Z647" s="57">
        <v>45437</v>
      </c>
      <c r="AA647" t="s">
        <v>2639</v>
      </c>
      <c r="AB647" s="18">
        <v>2410</v>
      </c>
      <c r="AC647" s="18"/>
      <c r="AD647" s="18"/>
      <c r="AE647" s="18"/>
      <c r="AF647" s="18"/>
      <c r="AG647" s="18"/>
      <c r="AH647" s="18">
        <v>2410</v>
      </c>
    </row>
    <row r="648" spans="23:34" x14ac:dyDescent="0.35">
      <c r="Y648">
        <v>6</v>
      </c>
      <c r="Z648" s="57">
        <v>45444</v>
      </c>
      <c r="AA648" t="s">
        <v>2708</v>
      </c>
      <c r="AB648" s="18">
        <v>2410</v>
      </c>
      <c r="AC648" s="18"/>
      <c r="AD648" s="18"/>
      <c r="AE648" s="18"/>
      <c r="AF648" s="18"/>
      <c r="AG648" s="18"/>
      <c r="AH648" s="18">
        <v>2410</v>
      </c>
    </row>
    <row r="649" spans="23:34" x14ac:dyDescent="0.35">
      <c r="Y649">
        <v>4</v>
      </c>
      <c r="Z649" s="57">
        <v>45390</v>
      </c>
      <c r="AA649" t="s">
        <v>2582</v>
      </c>
      <c r="AB649" s="18">
        <v>2665.5</v>
      </c>
      <c r="AC649" s="18"/>
      <c r="AD649" s="18"/>
      <c r="AE649" s="18"/>
      <c r="AF649" s="18"/>
      <c r="AG649" s="18"/>
      <c r="AH649" s="18">
        <v>2665.5</v>
      </c>
    </row>
    <row r="650" spans="23:34" x14ac:dyDescent="0.35">
      <c r="Z650" s="57">
        <v>45407</v>
      </c>
      <c r="AA650" t="s">
        <v>2590</v>
      </c>
      <c r="AB650" s="18">
        <v>3180.5</v>
      </c>
      <c r="AC650" s="18"/>
      <c r="AD650" s="18"/>
      <c r="AE650" s="18"/>
      <c r="AF650" s="18"/>
      <c r="AG650" s="18"/>
      <c r="AH650" s="18">
        <v>3180.5</v>
      </c>
    </row>
    <row r="651" spans="23:34" x14ac:dyDescent="0.35">
      <c r="W651" s="36" t="s">
        <v>501</v>
      </c>
      <c r="X651" s="36"/>
      <c r="Y651" s="36"/>
      <c r="Z651" s="36"/>
      <c r="AA651" s="36"/>
      <c r="AB651" s="37">
        <v>36372.6</v>
      </c>
      <c r="AC651" s="37"/>
      <c r="AD651" s="37"/>
      <c r="AE651" s="37"/>
      <c r="AF651" s="37"/>
      <c r="AG651" s="37"/>
      <c r="AH651" s="37">
        <v>36372.6</v>
      </c>
    </row>
    <row r="652" spans="23:34" x14ac:dyDescent="0.35">
      <c r="W652" t="s">
        <v>638</v>
      </c>
      <c r="X652">
        <v>2022</v>
      </c>
      <c r="Y652">
        <v>3</v>
      </c>
      <c r="Z652" s="57">
        <v>44628</v>
      </c>
      <c r="AA652" t="s">
        <v>635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Z653" s="57">
        <v>44629</v>
      </c>
      <c r="AA653" t="s">
        <v>643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Z654" s="57">
        <v>44632</v>
      </c>
      <c r="AA654" t="s">
        <v>645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Y655">
        <v>5</v>
      </c>
      <c r="Z655" s="57">
        <v>44693</v>
      </c>
      <c r="AA655" t="s">
        <v>770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Y656">
        <v>6</v>
      </c>
      <c r="Z656" s="57">
        <v>44715</v>
      </c>
      <c r="AA656" t="s">
        <v>828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5">
      <c r="Z657" s="57">
        <v>44721</v>
      </c>
      <c r="AA657" t="s">
        <v>833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5">
      <c r="Y658">
        <v>9</v>
      </c>
      <c r="Z658" s="57">
        <v>44830</v>
      </c>
      <c r="AA658" t="s">
        <v>953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5">
      <c r="AA659" t="s">
        <v>954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5">
      <c r="Y660">
        <v>11</v>
      </c>
      <c r="Z660" s="57">
        <v>44872</v>
      </c>
      <c r="AA660" t="s">
        <v>1056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5">
      <c r="Y661">
        <v>12</v>
      </c>
      <c r="Z661" s="57">
        <v>44896</v>
      </c>
      <c r="AA661" t="s">
        <v>1109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5">
      <c r="Z662" s="57">
        <v>44900</v>
      </c>
      <c r="AA662" t="s">
        <v>1117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5">
      <c r="Z663" s="57">
        <v>44902</v>
      </c>
      <c r="AA663" t="s">
        <v>1121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5">
      <c r="Z664" s="57">
        <v>44917</v>
      </c>
      <c r="AA664" t="s">
        <v>1131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5">
      <c r="Y665">
        <v>4</v>
      </c>
      <c r="Z665" s="57">
        <v>44652</v>
      </c>
      <c r="AA665" t="s">
        <v>685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4:34" x14ac:dyDescent="0.35">
      <c r="Z666" s="57">
        <v>44663</v>
      </c>
      <c r="AA666" t="s">
        <v>692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4:34" x14ac:dyDescent="0.35">
      <c r="X667">
        <v>2023</v>
      </c>
      <c r="Y667">
        <v>1</v>
      </c>
      <c r="Z667" s="57">
        <v>44938</v>
      </c>
      <c r="AA667" t="s">
        <v>1183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4:34" x14ac:dyDescent="0.35">
      <c r="Z668" s="57">
        <v>44944</v>
      </c>
      <c r="AA668" t="s">
        <v>1192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4:34" x14ac:dyDescent="0.35">
      <c r="Z669" s="57">
        <v>44956</v>
      </c>
      <c r="AA669" t="s">
        <v>1206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4:34" x14ac:dyDescent="0.35">
      <c r="Y670">
        <v>2</v>
      </c>
      <c r="Z670" t="s">
        <v>1241</v>
      </c>
      <c r="AA670" t="s">
        <v>1240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4:34" x14ac:dyDescent="0.35">
      <c r="Z671" t="s">
        <v>1247</v>
      </c>
      <c r="AA671" t="s">
        <v>1249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5">
      <c r="Z672" t="s">
        <v>1265</v>
      </c>
      <c r="AA672" t="s">
        <v>1269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5">
      <c r="Y673">
        <v>3</v>
      </c>
      <c r="Z673" t="s">
        <v>1302</v>
      </c>
      <c r="AA673" t="s">
        <v>1283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5">
      <c r="Y674">
        <v>7</v>
      </c>
      <c r="Z674" s="57">
        <v>45111</v>
      </c>
      <c r="AA674" t="s">
        <v>1711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5">
      <c r="Y675">
        <v>9</v>
      </c>
      <c r="Z675" s="57">
        <v>45187</v>
      </c>
      <c r="AA675" t="s">
        <v>1906</v>
      </c>
      <c r="AB675" s="18">
        <v>3316.2</v>
      </c>
      <c r="AC675" s="18"/>
      <c r="AD675" s="18"/>
      <c r="AE675" s="18"/>
      <c r="AF675" s="18"/>
      <c r="AG675" s="18"/>
      <c r="AH675" s="18">
        <v>3316.2</v>
      </c>
    </row>
    <row r="676" spans="23:34" x14ac:dyDescent="0.35">
      <c r="Y676">
        <v>10</v>
      </c>
      <c r="Z676" s="57">
        <v>45205</v>
      </c>
      <c r="AA676" t="s">
        <v>1997</v>
      </c>
      <c r="AB676" s="18">
        <v>4068</v>
      </c>
      <c r="AC676" s="18"/>
      <c r="AD676" s="18"/>
      <c r="AE676" s="18"/>
      <c r="AF676" s="18"/>
      <c r="AG676" s="18"/>
      <c r="AH676" s="18">
        <v>4068</v>
      </c>
    </row>
    <row r="677" spans="23:34" x14ac:dyDescent="0.35">
      <c r="Z677" s="57">
        <v>45209</v>
      </c>
      <c r="AA677" t="s">
        <v>2004</v>
      </c>
      <c r="AB677" s="18">
        <v>344</v>
      </c>
      <c r="AC677" s="18"/>
      <c r="AD677" s="18"/>
      <c r="AE677" s="18"/>
      <c r="AF677" s="18"/>
      <c r="AG677" s="18"/>
      <c r="AH677" s="18">
        <v>344</v>
      </c>
    </row>
    <row r="678" spans="23:34" x14ac:dyDescent="0.35">
      <c r="Z678" t="s">
        <v>2010</v>
      </c>
      <c r="AA678" t="s">
        <v>2012</v>
      </c>
      <c r="AB678" s="18">
        <v>1738</v>
      </c>
      <c r="AC678" s="18"/>
      <c r="AD678" s="18"/>
      <c r="AE678" s="18"/>
      <c r="AF678" s="18"/>
      <c r="AG678" s="18"/>
      <c r="AH678" s="18">
        <v>1738</v>
      </c>
    </row>
    <row r="679" spans="23:34" x14ac:dyDescent="0.35">
      <c r="Y679">
        <v>12</v>
      </c>
      <c r="Z679" s="57">
        <v>45268</v>
      </c>
      <c r="AA679" t="s">
        <v>2255</v>
      </c>
      <c r="AB679" s="18">
        <v>250</v>
      </c>
      <c r="AC679" s="18"/>
      <c r="AD679" s="18"/>
      <c r="AE679" s="18"/>
      <c r="AF679" s="18"/>
      <c r="AG679" s="18"/>
      <c r="AH679" s="18">
        <v>250</v>
      </c>
    </row>
    <row r="680" spans="23:34" x14ac:dyDescent="0.35">
      <c r="AA680" t="s">
        <v>2256</v>
      </c>
      <c r="AB680" s="18">
        <v>4068</v>
      </c>
      <c r="AC680" s="18"/>
      <c r="AD680" s="18"/>
      <c r="AE680" s="18"/>
      <c r="AF680" s="18"/>
      <c r="AG680" s="18"/>
      <c r="AH680" s="18">
        <v>4068</v>
      </c>
    </row>
    <row r="681" spans="23:34" x14ac:dyDescent="0.35">
      <c r="Z681" s="57">
        <v>45279</v>
      </c>
      <c r="AA681" t="s">
        <v>2272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AA682" t="s">
        <v>2337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Y683">
        <v>4</v>
      </c>
      <c r="Z683" s="57">
        <v>45019</v>
      </c>
      <c r="AA683" t="s">
        <v>1392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Z684" t="s">
        <v>1415</v>
      </c>
      <c r="AA684" t="s">
        <v>1414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Z685" s="57">
        <v>45030</v>
      </c>
      <c r="AA685" t="s">
        <v>1433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W686" s="36" t="s">
        <v>642</v>
      </c>
      <c r="X686" s="36"/>
      <c r="Y686" s="36"/>
      <c r="Z686" s="36"/>
      <c r="AA686" s="36"/>
      <c r="AB686" s="37">
        <v>13784.2</v>
      </c>
      <c r="AC686" s="37"/>
      <c r="AD686" s="37"/>
      <c r="AE686" s="37"/>
      <c r="AF686" s="37"/>
      <c r="AG686" s="37"/>
      <c r="AH686" s="37">
        <v>13784.2</v>
      </c>
    </row>
    <row r="687" spans="23:34" x14ac:dyDescent="0.35">
      <c r="W687" t="s">
        <v>666</v>
      </c>
      <c r="X687">
        <v>2022</v>
      </c>
      <c r="Y687">
        <v>3</v>
      </c>
      <c r="Z687" s="57">
        <v>44651</v>
      </c>
      <c r="AA687" t="s">
        <v>664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Y688">
        <v>5</v>
      </c>
      <c r="Z688" s="57">
        <v>44687</v>
      </c>
      <c r="AA688" t="s">
        <v>764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5">
      <c r="Y689">
        <v>6</v>
      </c>
      <c r="Z689" s="57">
        <v>44725</v>
      </c>
      <c r="AA689" t="s">
        <v>836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5">
      <c r="Y690">
        <v>4</v>
      </c>
      <c r="Z690" s="57">
        <v>44667</v>
      </c>
      <c r="AA690" t="s">
        <v>698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5">
      <c r="Z691" t="s">
        <v>722</v>
      </c>
      <c r="AA691" t="s">
        <v>721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3:34" x14ac:dyDescent="0.35">
      <c r="Z692" s="57">
        <v>44680</v>
      </c>
      <c r="AA692" t="s">
        <v>729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5">
      <c r="X693">
        <v>2023</v>
      </c>
      <c r="Y693">
        <v>1</v>
      </c>
      <c r="Z693" s="57">
        <v>44932</v>
      </c>
      <c r="AA693" t="s">
        <v>1171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5">
      <c r="Z694" s="57">
        <v>44935</v>
      </c>
      <c r="AA694" t="s">
        <v>1174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5">
      <c r="Z695" s="57">
        <v>44937</v>
      </c>
      <c r="AA695" t="s">
        <v>1180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5">
      <c r="Z696" s="57">
        <v>44939</v>
      </c>
      <c r="AA696" t="s">
        <v>1184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3:34" x14ac:dyDescent="0.35">
      <c r="Y697">
        <v>6</v>
      </c>
      <c r="Z697" s="57">
        <v>45084</v>
      </c>
      <c r="AA697" t="s">
        <v>1614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5">
      <c r="W698" s="36" t="s">
        <v>680</v>
      </c>
      <c r="X698" s="36"/>
      <c r="Y698" s="36"/>
      <c r="Z698" s="36"/>
      <c r="AA698" s="36"/>
      <c r="AB698" s="37">
        <v>0</v>
      </c>
      <c r="AC698" s="37"/>
      <c r="AD698" s="37"/>
      <c r="AE698" s="37"/>
      <c r="AF698" s="37"/>
      <c r="AG698" s="37"/>
      <c r="AH698" s="37">
        <v>0</v>
      </c>
    </row>
    <row r="699" spans="23:34" x14ac:dyDescent="0.35">
      <c r="W699" t="s">
        <v>710</v>
      </c>
      <c r="X699">
        <v>2022</v>
      </c>
      <c r="Y699">
        <v>4</v>
      </c>
      <c r="Z699" s="57">
        <v>44671</v>
      </c>
      <c r="AA699" t="s">
        <v>700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5">
      <c r="Z700" s="57">
        <v>44672</v>
      </c>
      <c r="AA700" t="s">
        <v>702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5">
      <c r="W701" s="36" t="s">
        <v>755</v>
      </c>
      <c r="X701" s="36"/>
      <c r="Y701" s="36"/>
      <c r="Z701" s="36"/>
      <c r="AA701" s="36"/>
      <c r="AB701" s="37">
        <v>0</v>
      </c>
      <c r="AC701" s="37"/>
      <c r="AD701" s="37"/>
      <c r="AE701" s="37"/>
      <c r="AF701" s="37"/>
      <c r="AG701" s="37"/>
      <c r="AH701" s="37">
        <v>0</v>
      </c>
    </row>
    <row r="702" spans="23:34" x14ac:dyDescent="0.35">
      <c r="W702" t="s">
        <v>774</v>
      </c>
      <c r="X702">
        <v>2022</v>
      </c>
      <c r="Y702">
        <v>5</v>
      </c>
      <c r="Z702" s="57">
        <v>44693</v>
      </c>
      <c r="AA702" t="s">
        <v>775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5">
      <c r="Y703">
        <v>4</v>
      </c>
      <c r="Z703" s="57">
        <v>44660</v>
      </c>
      <c r="AA703" t="s">
        <v>691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5">
      <c r="Z704" s="57">
        <v>44664</v>
      </c>
      <c r="AA704" t="s">
        <v>693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5">
      <c r="Z705" s="57">
        <v>44666</v>
      </c>
      <c r="AA705" t="s">
        <v>696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5">
      <c r="W706" s="36" t="s">
        <v>799</v>
      </c>
      <c r="X706" s="36"/>
      <c r="Y706" s="36"/>
      <c r="Z706" s="36"/>
      <c r="AA706" s="36"/>
      <c r="AB706" s="37">
        <v>0</v>
      </c>
      <c r="AC706" s="37"/>
      <c r="AD706" s="37"/>
      <c r="AE706" s="37"/>
      <c r="AF706" s="37"/>
      <c r="AG706" s="37"/>
      <c r="AH706" s="37">
        <v>0</v>
      </c>
    </row>
    <row r="707" spans="23:34" x14ac:dyDescent="0.35">
      <c r="W707" t="s">
        <v>785</v>
      </c>
      <c r="X707">
        <v>2022</v>
      </c>
      <c r="Y707">
        <v>5</v>
      </c>
      <c r="Z707" s="57">
        <v>44702</v>
      </c>
      <c r="AA707" t="s">
        <v>789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5">
      <c r="Y708">
        <v>8</v>
      </c>
      <c r="Z708" s="57">
        <v>44782</v>
      </c>
      <c r="AA708" t="s">
        <v>899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5">
      <c r="Y709">
        <v>10</v>
      </c>
      <c r="Z709" s="57">
        <v>44851</v>
      </c>
      <c r="AA709" t="s">
        <v>1005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5">
      <c r="Y710">
        <v>12</v>
      </c>
      <c r="Z710" t="s">
        <v>1125</v>
      </c>
      <c r="AA710" t="s">
        <v>1126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X711">
        <v>2023</v>
      </c>
      <c r="Y711">
        <v>3</v>
      </c>
      <c r="Z711" t="s">
        <v>1360</v>
      </c>
      <c r="AA711" t="s">
        <v>1359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5">
      <c r="Y712">
        <v>12</v>
      </c>
      <c r="Z712" s="57">
        <v>45281</v>
      </c>
      <c r="AA712" t="s">
        <v>2276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Z713" s="57">
        <v>45282</v>
      </c>
      <c r="AA713" t="s">
        <v>2278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X714">
        <v>2024</v>
      </c>
      <c r="Y714">
        <v>2</v>
      </c>
      <c r="Z714" s="57">
        <v>45328</v>
      </c>
      <c r="AA714" t="s">
        <v>2423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Z715" s="57">
        <v>45342</v>
      </c>
      <c r="AA715" t="s">
        <v>2431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Z716" s="57">
        <v>45349</v>
      </c>
      <c r="AA716" t="s">
        <v>2443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Y717">
        <v>3</v>
      </c>
      <c r="Z717" s="57">
        <v>45358</v>
      </c>
      <c r="AA717" t="s">
        <v>2503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Y718">
        <v>5</v>
      </c>
      <c r="Z718" s="57">
        <v>45419</v>
      </c>
      <c r="AA718" t="s">
        <v>2625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5">
      <c r="W719" s="36" t="s">
        <v>800</v>
      </c>
      <c r="X719" s="36"/>
      <c r="Y719" s="36"/>
      <c r="Z719" s="36"/>
      <c r="AA719" s="36"/>
      <c r="AB719" s="37">
        <v>0</v>
      </c>
      <c r="AC719" s="37"/>
      <c r="AD719" s="37"/>
      <c r="AE719" s="37"/>
      <c r="AF719" s="37"/>
      <c r="AG719" s="37"/>
      <c r="AH719" s="37">
        <v>0</v>
      </c>
    </row>
    <row r="720" spans="23:34" x14ac:dyDescent="0.35">
      <c r="W720" t="s">
        <v>860</v>
      </c>
      <c r="X720">
        <v>2022</v>
      </c>
      <c r="Y720">
        <v>7</v>
      </c>
      <c r="Z720" s="57">
        <v>44756</v>
      </c>
      <c r="AA720" t="s">
        <v>862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5">
      <c r="Y721">
        <v>8</v>
      </c>
      <c r="Z721" s="57">
        <v>44777</v>
      </c>
      <c r="AA721" t="s">
        <v>892</v>
      </c>
      <c r="AB721" s="18">
        <v>0.20000000000004547</v>
      </c>
      <c r="AC721" s="18"/>
      <c r="AD721" s="18"/>
      <c r="AE721" s="18"/>
      <c r="AF721" s="18"/>
      <c r="AG721" s="18"/>
      <c r="AH721" s="18">
        <v>0.20000000000004547</v>
      </c>
    </row>
    <row r="722" spans="23:34" x14ac:dyDescent="0.35">
      <c r="Z722" s="57">
        <v>44796</v>
      </c>
      <c r="AA722" t="s">
        <v>910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5">
      <c r="Z723" s="57">
        <v>44798</v>
      </c>
      <c r="AA723" t="s">
        <v>915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5">
      <c r="Y724">
        <v>9</v>
      </c>
      <c r="Z724" s="57">
        <v>44832</v>
      </c>
      <c r="AA724" t="s">
        <v>956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Y725">
        <v>11</v>
      </c>
      <c r="Z725" s="57">
        <v>44879</v>
      </c>
      <c r="AA725" t="s">
        <v>1066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5">
      <c r="X726">
        <v>2023</v>
      </c>
      <c r="Y726">
        <v>2</v>
      </c>
      <c r="Z726" t="s">
        <v>1279</v>
      </c>
      <c r="AA726" t="s">
        <v>1277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Y727">
        <v>5</v>
      </c>
      <c r="Z727" s="57">
        <v>45052</v>
      </c>
      <c r="AA727" t="s">
        <v>1535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5">
      <c r="Y728">
        <v>7</v>
      </c>
      <c r="Z728" s="57">
        <v>45113</v>
      </c>
      <c r="AA728" t="s">
        <v>1712</v>
      </c>
      <c r="AB728" s="18">
        <v>2358.6</v>
      </c>
      <c r="AC728" s="18"/>
      <c r="AD728" s="18"/>
      <c r="AE728" s="18"/>
      <c r="AF728" s="18"/>
      <c r="AG728" s="18"/>
      <c r="AH728" s="18">
        <v>2358.6</v>
      </c>
    </row>
    <row r="729" spans="23:34" x14ac:dyDescent="0.35">
      <c r="Y729">
        <v>11</v>
      </c>
      <c r="Z729" s="57">
        <v>45257</v>
      </c>
      <c r="AA729" t="s">
        <v>2242</v>
      </c>
      <c r="AB729" s="18">
        <v>4987.1000000000004</v>
      </c>
      <c r="AC729" s="18"/>
      <c r="AD729" s="18"/>
      <c r="AE729" s="18"/>
      <c r="AF729" s="18"/>
      <c r="AG729" s="18"/>
      <c r="AH729" s="18">
        <v>4987.1000000000004</v>
      </c>
    </row>
    <row r="730" spans="23:34" x14ac:dyDescent="0.35">
      <c r="Y730">
        <v>4</v>
      </c>
      <c r="Z730" s="57">
        <v>45020</v>
      </c>
      <c r="AA730" t="s">
        <v>1401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5">
      <c r="Z731" t="s">
        <v>1402</v>
      </c>
      <c r="AA731" t="s">
        <v>1401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5">
      <c r="X732">
        <v>2024</v>
      </c>
      <c r="Y732">
        <v>6</v>
      </c>
      <c r="Z732" s="57">
        <v>45455</v>
      </c>
      <c r="AA732" t="s">
        <v>2716</v>
      </c>
      <c r="AB732" s="18">
        <v>7143.2</v>
      </c>
      <c r="AC732" s="18"/>
      <c r="AD732" s="18"/>
      <c r="AE732" s="18"/>
      <c r="AF732" s="18"/>
      <c r="AG732" s="18"/>
      <c r="AH732" s="18">
        <v>7143.2</v>
      </c>
    </row>
    <row r="733" spans="23:34" x14ac:dyDescent="0.35">
      <c r="Y733">
        <v>7</v>
      </c>
      <c r="Z733" s="57">
        <v>45475</v>
      </c>
      <c r="AA733" t="s">
        <v>2824</v>
      </c>
      <c r="AB733" s="18">
        <v>11266.4</v>
      </c>
      <c r="AC733" s="18"/>
      <c r="AD733" s="18"/>
      <c r="AE733" s="18"/>
      <c r="AF733" s="18"/>
      <c r="AG733" s="18"/>
      <c r="AH733" s="18">
        <v>11266.4</v>
      </c>
    </row>
    <row r="734" spans="23:34" x14ac:dyDescent="0.35">
      <c r="Z734" s="57">
        <v>45502</v>
      </c>
      <c r="AA734" t="s">
        <v>2845</v>
      </c>
      <c r="AB734" s="18">
        <v>10268</v>
      </c>
      <c r="AC734" s="18"/>
      <c r="AD734" s="18"/>
      <c r="AE734" s="18"/>
      <c r="AF734" s="18"/>
      <c r="AG734" s="18"/>
      <c r="AH734" s="18">
        <v>10268</v>
      </c>
    </row>
    <row r="735" spans="23:34" x14ac:dyDescent="0.35">
      <c r="W735" s="36" t="s">
        <v>875</v>
      </c>
      <c r="X735" s="36"/>
      <c r="Y735" s="36"/>
      <c r="Z735" s="36"/>
      <c r="AA735" s="36"/>
      <c r="AB735" s="37">
        <v>36023.5</v>
      </c>
      <c r="AC735" s="37"/>
      <c r="AD735" s="37"/>
      <c r="AE735" s="37"/>
      <c r="AF735" s="37"/>
      <c r="AG735" s="37"/>
      <c r="AH735" s="37">
        <v>36023.5</v>
      </c>
    </row>
    <row r="736" spans="23:34" x14ac:dyDescent="0.35">
      <c r="W736" t="s">
        <v>959</v>
      </c>
      <c r="X736">
        <v>2022</v>
      </c>
      <c r="Y736">
        <v>9</v>
      </c>
      <c r="Z736" s="57">
        <v>44813</v>
      </c>
      <c r="AA736" t="s">
        <v>931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5">
      <c r="Z737" s="57">
        <v>44832</v>
      </c>
      <c r="AA737" t="s">
        <v>957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X738">
        <v>2023</v>
      </c>
      <c r="Y738">
        <v>1</v>
      </c>
      <c r="Z738" s="57">
        <v>44940</v>
      </c>
      <c r="AA738" t="s">
        <v>1189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5">
      <c r="W739" s="36" t="s">
        <v>986</v>
      </c>
      <c r="X739" s="36"/>
      <c r="Y739" s="36"/>
      <c r="Z739" s="36"/>
      <c r="AA739" s="36"/>
      <c r="AB739" s="37">
        <v>0</v>
      </c>
      <c r="AC739" s="37"/>
      <c r="AD739" s="37"/>
      <c r="AE739" s="37"/>
      <c r="AF739" s="37"/>
      <c r="AG739" s="37"/>
      <c r="AH739" s="37">
        <v>0</v>
      </c>
    </row>
    <row r="740" spans="23:34" x14ac:dyDescent="0.35">
      <c r="W740" t="s">
        <v>1045</v>
      </c>
      <c r="X740" t="s">
        <v>1764</v>
      </c>
      <c r="Y740" t="s">
        <v>1764</v>
      </c>
      <c r="Z740" s="57">
        <v>44788</v>
      </c>
      <c r="AA740" t="s">
        <v>901</v>
      </c>
      <c r="AB740" s="18"/>
      <c r="AC740" s="18"/>
      <c r="AD740" s="18"/>
      <c r="AE740" s="18"/>
      <c r="AF740" s="18">
        <v>0</v>
      </c>
      <c r="AG740" s="18"/>
      <c r="AH740" s="18">
        <v>0</v>
      </c>
    </row>
    <row r="741" spans="23:34" x14ac:dyDescent="0.35">
      <c r="Z741" s="57">
        <v>45220</v>
      </c>
      <c r="AA741" t="s">
        <v>2020</v>
      </c>
      <c r="AB741" s="18"/>
      <c r="AC741" s="18"/>
      <c r="AD741" s="18"/>
      <c r="AE741" s="18"/>
      <c r="AF741" s="18">
        <v>0</v>
      </c>
      <c r="AG741" s="18"/>
      <c r="AH741" s="18">
        <v>0</v>
      </c>
    </row>
    <row r="742" spans="23:34" x14ac:dyDescent="0.35">
      <c r="W742" s="36" t="s">
        <v>1046</v>
      </c>
      <c r="X742" s="36"/>
      <c r="Y742" s="36"/>
      <c r="Z742" s="36"/>
      <c r="AA742" s="36"/>
      <c r="AB742" s="37"/>
      <c r="AC742" s="37"/>
      <c r="AD742" s="37"/>
      <c r="AE742" s="37"/>
      <c r="AF742" s="37">
        <v>0</v>
      </c>
      <c r="AG742" s="37"/>
      <c r="AH742" s="37">
        <v>0</v>
      </c>
    </row>
    <row r="743" spans="23:34" x14ac:dyDescent="0.35">
      <c r="W743" t="s">
        <v>1052</v>
      </c>
      <c r="X743">
        <v>2022</v>
      </c>
      <c r="Y743">
        <v>11</v>
      </c>
      <c r="Z743" s="57">
        <v>44870</v>
      </c>
      <c r="AA743" t="s">
        <v>1054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Z744" t="s">
        <v>1071</v>
      </c>
      <c r="AA744" t="s">
        <v>1072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Y745">
        <v>12</v>
      </c>
      <c r="Z745" s="57">
        <v>44896</v>
      </c>
      <c r="AA745" t="s">
        <v>1107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W746" s="36" t="s">
        <v>1089</v>
      </c>
      <c r="X746" s="36"/>
      <c r="Y746" s="36"/>
      <c r="Z746" s="36"/>
      <c r="AA746" s="36"/>
      <c r="AB746" s="37">
        <v>0</v>
      </c>
      <c r="AC746" s="37"/>
      <c r="AD746" s="37"/>
      <c r="AE746" s="37"/>
      <c r="AF746" s="37"/>
      <c r="AG746" s="37"/>
      <c r="AH746" s="37">
        <v>0</v>
      </c>
    </row>
    <row r="747" spans="23:34" x14ac:dyDescent="0.35">
      <c r="W747" t="s">
        <v>1058</v>
      </c>
      <c r="X747">
        <v>2022</v>
      </c>
      <c r="Y747">
        <v>11</v>
      </c>
      <c r="Z747" s="57">
        <v>44873</v>
      </c>
      <c r="AA747" t="s">
        <v>1063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W748" s="36" t="s">
        <v>1090</v>
      </c>
      <c r="X748" s="36"/>
      <c r="Y748" s="36"/>
      <c r="Z748" s="36"/>
      <c r="AA748" s="36"/>
      <c r="AB748" s="37">
        <v>0</v>
      </c>
      <c r="AC748" s="37"/>
      <c r="AD748" s="37"/>
      <c r="AE748" s="37"/>
      <c r="AF748" s="37"/>
      <c r="AG748" s="37"/>
      <c r="AH748" s="37">
        <v>0</v>
      </c>
    </row>
    <row r="749" spans="23:34" x14ac:dyDescent="0.35">
      <c r="W749" t="s">
        <v>1102</v>
      </c>
      <c r="X749">
        <v>2022</v>
      </c>
      <c r="Y749">
        <v>11</v>
      </c>
      <c r="Z749" s="57">
        <v>44895</v>
      </c>
      <c r="AA749" t="s">
        <v>1097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W750" s="36" t="s">
        <v>1105</v>
      </c>
      <c r="X750" s="36"/>
      <c r="Y750" s="36"/>
      <c r="Z750" s="36"/>
      <c r="AA750" s="36"/>
      <c r="AB750" s="37">
        <v>0</v>
      </c>
      <c r="AC750" s="37"/>
      <c r="AD750" s="37"/>
      <c r="AE750" s="37"/>
      <c r="AF750" s="37"/>
      <c r="AG750" s="37"/>
      <c r="AH750" s="37">
        <v>0</v>
      </c>
    </row>
    <row r="751" spans="23:34" x14ac:dyDescent="0.35">
      <c r="W751" t="s">
        <v>1101</v>
      </c>
      <c r="X751">
        <v>2022</v>
      </c>
      <c r="Y751">
        <v>11</v>
      </c>
      <c r="Z751" s="57">
        <v>44895</v>
      </c>
      <c r="AA751" t="s">
        <v>1098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W752" s="36" t="s">
        <v>1106</v>
      </c>
      <c r="X752" s="36"/>
      <c r="Y752" s="36"/>
      <c r="Z752" s="36"/>
      <c r="AA752" s="36"/>
      <c r="AB752" s="37">
        <v>0</v>
      </c>
      <c r="AC752" s="37"/>
      <c r="AD752" s="37"/>
      <c r="AE752" s="37"/>
      <c r="AF752" s="37"/>
      <c r="AG752" s="37"/>
      <c r="AH752" s="37">
        <v>0</v>
      </c>
    </row>
    <row r="753" spans="23:34" x14ac:dyDescent="0.35">
      <c r="W753" t="s">
        <v>1197</v>
      </c>
      <c r="X753">
        <v>2023</v>
      </c>
      <c r="Y753">
        <v>1</v>
      </c>
      <c r="Z753" s="57">
        <v>44953</v>
      </c>
      <c r="AA753" t="s">
        <v>1204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Y754">
        <v>2</v>
      </c>
      <c r="Z754" s="57">
        <v>44958</v>
      </c>
      <c r="AA754" t="s">
        <v>1235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Z755" t="s">
        <v>1241</v>
      </c>
      <c r="AA755" t="s">
        <v>1245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Y756">
        <v>3</v>
      </c>
      <c r="Z756" t="s">
        <v>1351</v>
      </c>
      <c r="AA756" t="s">
        <v>1354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5">
      <c r="Z757" t="s">
        <v>1356</v>
      </c>
      <c r="AA757" t="s">
        <v>1355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Z758" t="s">
        <v>1363</v>
      </c>
      <c r="AA758" t="s">
        <v>1364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5">
      <c r="AA759" t="s">
        <v>1365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5">
      <c r="Y760">
        <v>5</v>
      </c>
      <c r="Z760" s="57">
        <v>45048</v>
      </c>
      <c r="AA760" t="s">
        <v>1531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5">
      <c r="Z761" s="57">
        <v>45054</v>
      </c>
      <c r="AA761" t="s">
        <v>1536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Z762" t="s">
        <v>1553</v>
      </c>
      <c r="AA762" t="s">
        <v>1554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Z763" s="57">
        <v>45066</v>
      </c>
      <c r="AA763" t="s">
        <v>1555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Z764" s="57">
        <v>45076</v>
      </c>
      <c r="AA764" t="s">
        <v>1563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Y765">
        <v>6</v>
      </c>
      <c r="Z765" t="s">
        <v>1612</v>
      </c>
      <c r="AA765" t="s">
        <v>1610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Z766" s="57">
        <v>45086</v>
      </c>
      <c r="AA766" t="s">
        <v>1623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Z767" t="s">
        <v>1626</v>
      </c>
      <c r="AA767" t="s">
        <v>1624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Z768" s="57">
        <v>45092</v>
      </c>
      <c r="AA768" t="s">
        <v>1633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5:34" x14ac:dyDescent="0.35">
      <c r="Z769" s="57">
        <v>45097</v>
      </c>
      <c r="AA769" t="s">
        <v>1647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5:34" x14ac:dyDescent="0.35">
      <c r="Z770" t="s">
        <v>1646</v>
      </c>
      <c r="AA770" t="s">
        <v>1645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5:34" x14ac:dyDescent="0.35">
      <c r="Z771" s="57">
        <v>45099</v>
      </c>
      <c r="AA771" t="s">
        <v>1650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5:34" x14ac:dyDescent="0.35">
      <c r="Z772" t="s">
        <v>1664</v>
      </c>
      <c r="AA772" t="s">
        <v>1663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5:34" x14ac:dyDescent="0.35">
      <c r="Y773">
        <v>7</v>
      </c>
      <c r="Z773" s="57">
        <v>45110</v>
      </c>
      <c r="AA773" t="s">
        <v>1708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5:34" x14ac:dyDescent="0.35">
      <c r="AA774" t="s">
        <v>1710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5:34" x14ac:dyDescent="0.35">
      <c r="Z775" s="57">
        <v>45117</v>
      </c>
      <c r="AA775" t="s">
        <v>1718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5:34" x14ac:dyDescent="0.35">
      <c r="Z776" t="s">
        <v>1722</v>
      </c>
      <c r="AA776" t="s">
        <v>1721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5:34" x14ac:dyDescent="0.35">
      <c r="Z777" s="57">
        <v>45131</v>
      </c>
      <c r="AA777" t="s">
        <v>1730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5:34" x14ac:dyDescent="0.35">
      <c r="Y778">
        <v>8</v>
      </c>
      <c r="Z778" s="57">
        <v>45139</v>
      </c>
      <c r="AA778" t="s">
        <v>1792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5:34" x14ac:dyDescent="0.35">
      <c r="Z779" s="57">
        <v>45145</v>
      </c>
      <c r="AA779" t="s">
        <v>1808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5:34" x14ac:dyDescent="0.35">
      <c r="Z780" s="57">
        <v>45152</v>
      </c>
      <c r="AA780" t="s">
        <v>1811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5:34" x14ac:dyDescent="0.35">
      <c r="Z781" s="57">
        <v>45154</v>
      </c>
      <c r="AA781" t="s">
        <v>1817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5:34" x14ac:dyDescent="0.35">
      <c r="Z782" s="57">
        <v>45161</v>
      </c>
      <c r="AA782" t="s">
        <v>1828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5:34" x14ac:dyDescent="0.35">
      <c r="Z783" s="57">
        <v>45162</v>
      </c>
      <c r="AA783" t="s">
        <v>1829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5:34" x14ac:dyDescent="0.35">
      <c r="Z784" s="57">
        <v>45166</v>
      </c>
      <c r="AA784" t="s">
        <v>1833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5">
      <c r="Y785">
        <v>9</v>
      </c>
      <c r="Z785" t="s">
        <v>1879</v>
      </c>
      <c r="AA785" t="s">
        <v>1880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Z786" s="57">
        <v>45174</v>
      </c>
      <c r="AA786" t="s">
        <v>1885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5">
      <c r="Z787" s="57">
        <v>45181</v>
      </c>
      <c r="AA787" t="s">
        <v>1898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Z788" s="57">
        <v>45195</v>
      </c>
      <c r="AA788" t="s">
        <v>1920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Z789" s="57">
        <v>45198</v>
      </c>
      <c r="AA789" t="s">
        <v>1925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5">
      <c r="Y790">
        <v>10</v>
      </c>
      <c r="Z790" t="s">
        <v>2005</v>
      </c>
      <c r="AA790" t="s">
        <v>2008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5">
      <c r="Z791" s="57">
        <v>45226</v>
      </c>
      <c r="AA791" t="s">
        <v>2035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5">
      <c r="Y792">
        <v>11</v>
      </c>
      <c r="Z792" s="57">
        <v>45234</v>
      </c>
      <c r="AA792" t="s">
        <v>2221</v>
      </c>
      <c r="AB792" s="18">
        <v>2576.3000000000002</v>
      </c>
      <c r="AC792" s="18"/>
      <c r="AD792" s="18"/>
      <c r="AE792" s="18"/>
      <c r="AF792" s="18"/>
      <c r="AG792" s="18"/>
      <c r="AH792" s="18">
        <v>2576.3000000000002</v>
      </c>
    </row>
    <row r="793" spans="23:34" x14ac:dyDescent="0.35">
      <c r="Y793">
        <v>4</v>
      </c>
      <c r="Z793" s="57">
        <v>45019</v>
      </c>
      <c r="AA793" t="s">
        <v>1395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5">
      <c r="Z794" t="s">
        <v>1418</v>
      </c>
      <c r="AA794" t="s">
        <v>1417</v>
      </c>
      <c r="AB794" s="18">
        <v>0</v>
      </c>
      <c r="AC794" s="18"/>
      <c r="AD794" s="18"/>
      <c r="AE794" s="18"/>
      <c r="AF794" s="18"/>
      <c r="AG794" s="18"/>
      <c r="AH794" s="18">
        <v>0</v>
      </c>
    </row>
    <row r="795" spans="23:34" x14ac:dyDescent="0.35">
      <c r="W795" s="36" t="s">
        <v>1233</v>
      </c>
      <c r="X795" s="36"/>
      <c r="Y795" s="36"/>
      <c r="Z795" s="36"/>
      <c r="AA795" s="36"/>
      <c r="AB795" s="37">
        <v>2576.3000000000002</v>
      </c>
      <c r="AC795" s="37"/>
      <c r="AD795" s="37"/>
      <c r="AE795" s="37"/>
      <c r="AF795" s="37"/>
      <c r="AG795" s="37"/>
      <c r="AH795" s="37">
        <v>2576.3000000000002</v>
      </c>
    </row>
    <row r="796" spans="23:34" x14ac:dyDescent="0.35">
      <c r="W796" t="s">
        <v>1258</v>
      </c>
      <c r="X796">
        <v>2023</v>
      </c>
      <c r="Y796">
        <v>2</v>
      </c>
      <c r="Z796" s="57">
        <v>44972</v>
      </c>
      <c r="AA796" t="s">
        <v>1263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5">
      <c r="Y797">
        <v>4</v>
      </c>
      <c r="Z797" t="s">
        <v>1399</v>
      </c>
      <c r="AA797" t="s">
        <v>1396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5">
      <c r="W798" s="36" t="s">
        <v>1388</v>
      </c>
      <c r="X798" s="36"/>
      <c r="Y798" s="36"/>
      <c r="Z798" s="36"/>
      <c r="AA798" s="36"/>
      <c r="AB798" s="37">
        <v>0</v>
      </c>
      <c r="AC798" s="37"/>
      <c r="AD798" s="37"/>
      <c r="AE798" s="37"/>
      <c r="AF798" s="37"/>
      <c r="AG798" s="37"/>
      <c r="AH798" s="37">
        <v>0</v>
      </c>
    </row>
    <row r="799" spans="23:34" x14ac:dyDescent="0.35">
      <c r="W799" t="s">
        <v>1305</v>
      </c>
      <c r="X799">
        <v>2023</v>
      </c>
      <c r="Y799">
        <v>3</v>
      </c>
      <c r="Z799" t="s">
        <v>1304</v>
      </c>
      <c r="AA799" t="s">
        <v>1307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5">
      <c r="Z800" t="s">
        <v>1318</v>
      </c>
      <c r="AA800" t="s">
        <v>1314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5">
      <c r="W801" s="36" t="s">
        <v>1389</v>
      </c>
      <c r="X801" s="36"/>
      <c r="Y801" s="36"/>
      <c r="Z801" s="36"/>
      <c r="AA801" s="36"/>
      <c r="AB801" s="37">
        <v>0</v>
      </c>
      <c r="AC801" s="37"/>
      <c r="AD801" s="37"/>
      <c r="AE801" s="37"/>
      <c r="AF801" s="37"/>
      <c r="AG801" s="37"/>
      <c r="AH801" s="37">
        <v>0</v>
      </c>
    </row>
    <row r="802" spans="23:34" x14ac:dyDescent="0.35">
      <c r="W802" t="s">
        <v>1310</v>
      </c>
      <c r="X802">
        <v>2023</v>
      </c>
      <c r="Y802">
        <v>5</v>
      </c>
      <c r="Z802" t="s">
        <v>1431</v>
      </c>
      <c r="AA802" t="s">
        <v>1430</v>
      </c>
      <c r="AB802" s="18"/>
      <c r="AC802" s="18"/>
      <c r="AD802" s="18"/>
      <c r="AE802" s="18"/>
      <c r="AF802" s="18"/>
      <c r="AG802" s="18">
        <v>0</v>
      </c>
      <c r="AH802" s="18">
        <v>0</v>
      </c>
    </row>
    <row r="803" spans="23:34" x14ac:dyDescent="0.35">
      <c r="Y803">
        <v>6</v>
      </c>
      <c r="Z803" s="57">
        <v>45048</v>
      </c>
      <c r="AA803" t="s">
        <v>1530</v>
      </c>
      <c r="AB803" s="18"/>
      <c r="AC803" s="18"/>
      <c r="AD803" s="18"/>
      <c r="AE803" s="18"/>
      <c r="AF803" s="18"/>
      <c r="AG803" s="18">
        <v>0</v>
      </c>
      <c r="AH803" s="18">
        <v>0</v>
      </c>
    </row>
    <row r="804" spans="23:34" x14ac:dyDescent="0.35">
      <c r="Z804" s="57">
        <v>45061</v>
      </c>
      <c r="AA804" t="s">
        <v>1545</v>
      </c>
      <c r="AB804" s="18"/>
      <c r="AC804" s="18"/>
      <c r="AD804" s="18"/>
      <c r="AE804" s="18"/>
      <c r="AF804" s="18"/>
      <c r="AG804" s="18">
        <v>0</v>
      </c>
      <c r="AH804" s="18">
        <v>0</v>
      </c>
    </row>
    <row r="805" spans="23:34" x14ac:dyDescent="0.35">
      <c r="Y805">
        <v>7</v>
      </c>
      <c r="Z805" t="s">
        <v>1641</v>
      </c>
      <c r="AA805" t="s">
        <v>1642</v>
      </c>
      <c r="AB805" s="18"/>
      <c r="AC805" s="18"/>
      <c r="AD805" s="18"/>
      <c r="AE805" s="18"/>
      <c r="AF805" s="18"/>
      <c r="AG805" s="18">
        <v>0</v>
      </c>
      <c r="AH805" s="18">
        <v>0</v>
      </c>
    </row>
    <row r="806" spans="23:34" x14ac:dyDescent="0.35">
      <c r="Z806" s="57">
        <v>45098</v>
      </c>
      <c r="AA806" t="s">
        <v>1648</v>
      </c>
      <c r="AB806" s="18"/>
      <c r="AC806" s="18"/>
      <c r="AD806" s="18"/>
      <c r="AE806" s="18"/>
      <c r="AF806" s="18"/>
      <c r="AG806" s="18">
        <v>0</v>
      </c>
      <c r="AH806" s="18">
        <v>0</v>
      </c>
    </row>
    <row r="807" spans="23:34" x14ac:dyDescent="0.35">
      <c r="Y807">
        <v>8</v>
      </c>
      <c r="Z807" s="57">
        <v>45118</v>
      </c>
      <c r="AA807" t="s">
        <v>1720</v>
      </c>
      <c r="AB807" s="18"/>
      <c r="AC807" s="18"/>
      <c r="AD807" s="18"/>
      <c r="AE807" s="18"/>
      <c r="AF807" s="18"/>
      <c r="AG807" s="18">
        <v>0</v>
      </c>
      <c r="AH807" s="18">
        <v>0</v>
      </c>
    </row>
    <row r="808" spans="23:34" x14ac:dyDescent="0.35">
      <c r="Z808" s="57">
        <v>45128</v>
      </c>
      <c r="AA808" t="s">
        <v>1729</v>
      </c>
      <c r="AB808" s="18"/>
      <c r="AC808" s="18"/>
      <c r="AD808" s="18"/>
      <c r="AE808" s="18"/>
      <c r="AF808" s="18"/>
      <c r="AG808" s="18">
        <v>0</v>
      </c>
      <c r="AH808" s="18">
        <v>0</v>
      </c>
    </row>
    <row r="809" spans="23:34" x14ac:dyDescent="0.35">
      <c r="Y809">
        <v>9</v>
      </c>
      <c r="Z809" s="57">
        <v>45146</v>
      </c>
      <c r="AA809" t="s">
        <v>1809</v>
      </c>
      <c r="AB809" s="18"/>
      <c r="AC809" s="18"/>
      <c r="AD809" s="18"/>
      <c r="AE809" s="18"/>
      <c r="AF809" s="18"/>
      <c r="AG809" s="18">
        <v>0</v>
      </c>
      <c r="AH809" s="18">
        <v>0</v>
      </c>
    </row>
    <row r="810" spans="23:34" x14ac:dyDescent="0.35">
      <c r="Z810" s="57">
        <v>45160</v>
      </c>
      <c r="AA810" t="s">
        <v>1824</v>
      </c>
      <c r="AB810" s="18"/>
      <c r="AC810" s="18"/>
      <c r="AD810" s="18"/>
      <c r="AE810" s="18"/>
      <c r="AF810" s="18"/>
      <c r="AG810" s="18">
        <v>0</v>
      </c>
      <c r="AH810" s="18">
        <v>0</v>
      </c>
    </row>
    <row r="811" spans="23:34" x14ac:dyDescent="0.35">
      <c r="Y811">
        <v>10</v>
      </c>
      <c r="Z811" s="57">
        <v>45191</v>
      </c>
      <c r="AA811" t="s">
        <v>1914</v>
      </c>
      <c r="AB811" s="18"/>
      <c r="AC811" s="18"/>
      <c r="AD811" s="18"/>
      <c r="AE811" s="18"/>
      <c r="AF811" s="18"/>
      <c r="AG811" s="18">
        <v>0</v>
      </c>
      <c r="AH811" s="18">
        <v>0</v>
      </c>
    </row>
    <row r="812" spans="23:34" x14ac:dyDescent="0.35">
      <c r="Y812">
        <v>11</v>
      </c>
      <c r="Z812" s="57">
        <v>45229</v>
      </c>
      <c r="AA812" t="s">
        <v>2038</v>
      </c>
      <c r="AB812" s="18"/>
      <c r="AC812" s="18"/>
      <c r="AD812" s="18"/>
      <c r="AE812" s="18"/>
      <c r="AF812" s="18"/>
      <c r="AG812" s="18">
        <v>0</v>
      </c>
      <c r="AH812" s="18">
        <v>0</v>
      </c>
    </row>
    <row r="813" spans="23:34" x14ac:dyDescent="0.35">
      <c r="Y813">
        <v>4</v>
      </c>
      <c r="Z813" t="s">
        <v>1309</v>
      </c>
      <c r="AA813" t="s">
        <v>1313</v>
      </c>
      <c r="AB813" s="18"/>
      <c r="AC813" s="18"/>
      <c r="AD813" s="18"/>
      <c r="AE813" s="18"/>
      <c r="AF813" s="18"/>
      <c r="AG813" s="18">
        <v>0</v>
      </c>
      <c r="AH813" s="18">
        <v>0</v>
      </c>
    </row>
    <row r="814" spans="23:34" x14ac:dyDescent="0.35">
      <c r="Z814" t="s">
        <v>1346</v>
      </c>
      <c r="AA814" t="s">
        <v>1345</v>
      </c>
      <c r="AB814" s="18"/>
      <c r="AC814" s="18"/>
      <c r="AD814" s="18"/>
      <c r="AE814" s="18"/>
      <c r="AF814" s="18"/>
      <c r="AG814" s="18">
        <v>0</v>
      </c>
      <c r="AH814" s="18">
        <v>0</v>
      </c>
    </row>
    <row r="815" spans="23:34" x14ac:dyDescent="0.35">
      <c r="Z815" t="s">
        <v>1363</v>
      </c>
      <c r="AA815" t="s">
        <v>1362</v>
      </c>
      <c r="AB815" s="18"/>
      <c r="AC815" s="18"/>
      <c r="AD815" s="18"/>
      <c r="AE815" s="18"/>
      <c r="AF815" s="18"/>
      <c r="AG815" s="18">
        <v>0</v>
      </c>
      <c r="AH815" s="18">
        <v>0</v>
      </c>
    </row>
    <row r="816" spans="23:34" x14ac:dyDescent="0.35">
      <c r="X816">
        <v>2024</v>
      </c>
      <c r="Y816">
        <v>1</v>
      </c>
      <c r="Z816" s="57">
        <v>45280</v>
      </c>
      <c r="AA816" t="s">
        <v>2273</v>
      </c>
      <c r="AB816" s="18"/>
      <c r="AC816" s="18"/>
      <c r="AD816" s="18"/>
      <c r="AE816" s="18"/>
      <c r="AF816" s="18"/>
      <c r="AG816" s="18">
        <v>0</v>
      </c>
      <c r="AH816" s="18">
        <v>0</v>
      </c>
    </row>
    <row r="817" spans="23:34" x14ac:dyDescent="0.35">
      <c r="Y817">
        <v>3</v>
      </c>
      <c r="Z817" s="57">
        <v>45324</v>
      </c>
      <c r="AA817" t="s">
        <v>2415</v>
      </c>
      <c r="AB817" s="18"/>
      <c r="AC817" s="18"/>
      <c r="AD817" s="18"/>
      <c r="AE817" s="18"/>
      <c r="AF817" s="18"/>
      <c r="AG817" s="18">
        <v>0</v>
      </c>
      <c r="AH817" s="18">
        <v>0</v>
      </c>
    </row>
    <row r="818" spans="23:34" x14ac:dyDescent="0.35">
      <c r="Y818">
        <v>6</v>
      </c>
      <c r="Z818" s="57">
        <v>45421</v>
      </c>
      <c r="AA818" t="s">
        <v>2626</v>
      </c>
      <c r="AB818" s="18"/>
      <c r="AC818" s="18"/>
      <c r="AD818" s="18"/>
      <c r="AE818" s="18"/>
      <c r="AF818" s="18"/>
      <c r="AG818" s="18">
        <v>6674.9</v>
      </c>
      <c r="AH818" s="18">
        <v>6674.9</v>
      </c>
    </row>
    <row r="819" spans="23:34" x14ac:dyDescent="0.35">
      <c r="Y819">
        <v>7</v>
      </c>
      <c r="Z819" s="57">
        <v>45451</v>
      </c>
      <c r="AA819" t="s">
        <v>2715</v>
      </c>
      <c r="AB819" s="18"/>
      <c r="AC819" s="18"/>
      <c r="AD819" s="18"/>
      <c r="AE819" s="18"/>
      <c r="AF819" s="18"/>
      <c r="AG819" s="18">
        <v>7259.6</v>
      </c>
      <c r="AH819" s="18">
        <v>7259.6</v>
      </c>
    </row>
    <row r="820" spans="23:34" x14ac:dyDescent="0.35">
      <c r="Y820">
        <v>4</v>
      </c>
      <c r="Z820" s="57">
        <v>45371</v>
      </c>
      <c r="AA820" t="s">
        <v>2519</v>
      </c>
      <c r="AB820" s="18"/>
      <c r="AC820" s="18"/>
      <c r="AD820" s="18"/>
      <c r="AE820" s="18"/>
      <c r="AF820" s="18"/>
      <c r="AG820" s="18">
        <v>0</v>
      </c>
      <c r="AH820" s="18">
        <v>0</v>
      </c>
    </row>
    <row r="821" spans="23:34" x14ac:dyDescent="0.35">
      <c r="W821" s="36" t="s">
        <v>1390</v>
      </c>
      <c r="X821" s="36"/>
      <c r="Y821" s="36"/>
      <c r="Z821" s="36"/>
      <c r="AA821" s="36"/>
      <c r="AB821" s="37"/>
      <c r="AC821" s="37"/>
      <c r="AD821" s="37"/>
      <c r="AE821" s="37"/>
      <c r="AF821" s="37"/>
      <c r="AG821" s="37">
        <v>13934.5</v>
      </c>
      <c r="AH821" s="37">
        <v>13934.5</v>
      </c>
    </row>
    <row r="822" spans="23:34" x14ac:dyDescent="0.35">
      <c r="W822" t="s">
        <v>1421</v>
      </c>
      <c r="X822">
        <v>2023</v>
      </c>
      <c r="Y822">
        <v>5</v>
      </c>
      <c r="Z822" s="57">
        <v>45063</v>
      </c>
      <c r="AA822" t="s">
        <v>1549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Z823" s="57">
        <v>45071</v>
      </c>
      <c r="AA823" t="s">
        <v>1559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Y824">
        <v>6</v>
      </c>
      <c r="Z824" t="s">
        <v>1608</v>
      </c>
      <c r="AA824" t="s">
        <v>1607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5">
      <c r="Z825" s="57">
        <v>45092</v>
      </c>
      <c r="AA825" t="s">
        <v>1630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5">
      <c r="Y826">
        <v>7</v>
      </c>
      <c r="Z826" s="57">
        <v>45132</v>
      </c>
      <c r="AA826" t="s">
        <v>1731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5">
      <c r="Y827">
        <v>4</v>
      </c>
      <c r="Z827" t="s">
        <v>1427</v>
      </c>
      <c r="AA827" t="s">
        <v>1423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5">
      <c r="W828" s="36" t="s">
        <v>1437</v>
      </c>
      <c r="X828" s="36"/>
      <c r="Y828" s="36"/>
      <c r="Z828" s="36"/>
      <c r="AA828" s="36"/>
      <c r="AB828" s="37">
        <v>0</v>
      </c>
      <c r="AC828" s="37"/>
      <c r="AD828" s="37"/>
      <c r="AE828" s="37"/>
      <c r="AF828" s="37"/>
      <c r="AG828" s="37"/>
      <c r="AH828" s="37">
        <v>0</v>
      </c>
    </row>
    <row r="829" spans="23:34" x14ac:dyDescent="0.35">
      <c r="W829" t="s">
        <v>1454</v>
      </c>
      <c r="X829">
        <v>2021</v>
      </c>
      <c r="Y829">
        <v>1</v>
      </c>
      <c r="Z829" s="57">
        <v>44200</v>
      </c>
      <c r="AA829" t="s">
        <v>227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5">
      <c r="Z830" s="57">
        <v>44204</v>
      </c>
      <c r="AA830" t="s">
        <v>243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5">
      <c r="Z831" s="57">
        <v>44214</v>
      </c>
      <c r="AA831" t="s">
        <v>247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5">
      <c r="Y832">
        <v>2</v>
      </c>
      <c r="Z832" s="57">
        <v>44236</v>
      </c>
      <c r="AA832" t="s">
        <v>266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5">
      <c r="Y833">
        <v>5</v>
      </c>
      <c r="Z833" s="57">
        <v>44341</v>
      </c>
      <c r="AA833" t="s">
        <v>318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5">
      <c r="Y834">
        <v>10</v>
      </c>
      <c r="Z834" s="57">
        <v>44480</v>
      </c>
      <c r="AA834" t="s">
        <v>411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5">
      <c r="Y835">
        <v>12</v>
      </c>
      <c r="Z835" s="57">
        <v>44540</v>
      </c>
      <c r="AA835" t="s">
        <v>503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3:34" x14ac:dyDescent="0.35">
      <c r="X836">
        <v>2023</v>
      </c>
      <c r="Y836">
        <v>5</v>
      </c>
      <c r="Z836" s="57">
        <v>45063</v>
      </c>
      <c r="AA836" t="s">
        <v>1552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5">
      <c r="Z837" t="s">
        <v>1553</v>
      </c>
      <c r="AA837" t="s">
        <v>1552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3:34" x14ac:dyDescent="0.35">
      <c r="Y838">
        <v>6</v>
      </c>
      <c r="Z838" t="s">
        <v>1637</v>
      </c>
      <c r="AA838" t="s">
        <v>1636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5">
      <c r="Z839" t="s">
        <v>1641</v>
      </c>
      <c r="AA839" t="s">
        <v>1636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5">
      <c r="Z840" s="57">
        <v>45103</v>
      </c>
      <c r="AA840" t="s">
        <v>1653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3:34" x14ac:dyDescent="0.35">
      <c r="Y841">
        <v>7</v>
      </c>
      <c r="Z841" s="57">
        <v>45138</v>
      </c>
      <c r="AA841" t="s">
        <v>1748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5">
      <c r="Y842">
        <v>9</v>
      </c>
      <c r="Z842" t="s">
        <v>1879</v>
      </c>
      <c r="AA842" t="s">
        <v>1881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3:34" x14ac:dyDescent="0.35">
      <c r="Z843" s="57">
        <v>45188</v>
      </c>
      <c r="AA843" t="s">
        <v>1910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5">
      <c r="Y844">
        <v>10</v>
      </c>
      <c r="Z844" s="57">
        <v>45202</v>
      </c>
      <c r="AA844" t="s">
        <v>1991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5">
      <c r="Y845">
        <v>11</v>
      </c>
      <c r="Z845" s="57">
        <v>45231</v>
      </c>
      <c r="AA845" t="s">
        <v>2094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5">
      <c r="Y846">
        <v>4</v>
      </c>
      <c r="Z846" t="s">
        <v>1456</v>
      </c>
      <c r="AA846" t="s">
        <v>1455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3:34" x14ac:dyDescent="0.35">
      <c r="W847" s="36" t="s">
        <v>1529</v>
      </c>
      <c r="X847" s="36"/>
      <c r="Y847" s="36"/>
      <c r="Z847" s="36"/>
      <c r="AA847" s="36"/>
      <c r="AB847" s="37">
        <v>0</v>
      </c>
      <c r="AC847" s="37"/>
      <c r="AD847" s="37"/>
      <c r="AE847" s="37"/>
      <c r="AF847" s="37"/>
      <c r="AG847" s="37"/>
      <c r="AH847" s="37">
        <v>0</v>
      </c>
    </row>
    <row r="848" spans="23:34" x14ac:dyDescent="0.35">
      <c r="W848" t="s">
        <v>1698</v>
      </c>
      <c r="X848">
        <v>2021</v>
      </c>
      <c r="Y848">
        <v>9</v>
      </c>
      <c r="Z848" s="57">
        <v>44440</v>
      </c>
      <c r="AA848" t="s">
        <v>364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5">
      <c r="W849" s="36" t="s">
        <v>1790</v>
      </c>
      <c r="X849" s="36"/>
      <c r="Y849" s="36"/>
      <c r="Z849" s="36"/>
      <c r="AA849" s="36"/>
      <c r="AB849" s="37">
        <v>0</v>
      </c>
      <c r="AC849" s="37"/>
      <c r="AD849" s="37"/>
      <c r="AE849" s="37"/>
      <c r="AF849" s="37"/>
      <c r="AG849" s="37"/>
      <c r="AH849" s="37">
        <v>0</v>
      </c>
    </row>
    <row r="850" spans="23:34" x14ac:dyDescent="0.35">
      <c r="W850" t="s">
        <v>1621</v>
      </c>
      <c r="X850">
        <v>2023</v>
      </c>
      <c r="Y850">
        <v>6</v>
      </c>
      <c r="Z850" s="57">
        <v>45085</v>
      </c>
      <c r="AA850" t="s">
        <v>1619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5">
      <c r="Y851">
        <v>8</v>
      </c>
      <c r="Z851" s="57">
        <v>45153</v>
      </c>
      <c r="AA851" t="s">
        <v>1812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5">
      <c r="W852" s="36" t="s">
        <v>1791</v>
      </c>
      <c r="X852" s="36"/>
      <c r="Y852" s="36"/>
      <c r="Z852" s="36"/>
      <c r="AA852" s="36"/>
      <c r="AB852" s="37">
        <v>0</v>
      </c>
      <c r="AC852" s="37"/>
      <c r="AD852" s="37"/>
      <c r="AE852" s="37"/>
      <c r="AF852" s="37"/>
      <c r="AG852" s="37"/>
      <c r="AH852" s="37">
        <v>0</v>
      </c>
    </row>
    <row r="853" spans="23:34" x14ac:dyDescent="0.35">
      <c r="W853" t="s">
        <v>1703</v>
      </c>
      <c r="X853">
        <v>2023</v>
      </c>
      <c r="Y853">
        <v>9</v>
      </c>
      <c r="Z853" s="57">
        <v>45178</v>
      </c>
      <c r="AA853" t="s">
        <v>1894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5">
      <c r="W854" s="36" t="s">
        <v>1987</v>
      </c>
      <c r="X854" s="36"/>
      <c r="Y854" s="36"/>
      <c r="Z854" s="36"/>
      <c r="AA854" s="36"/>
      <c r="AB854" s="37">
        <v>0</v>
      </c>
      <c r="AC854" s="37"/>
      <c r="AD854" s="37"/>
      <c r="AE854" s="37"/>
      <c r="AF854" s="37"/>
      <c r="AG854" s="37"/>
      <c r="AH854" s="37">
        <v>0</v>
      </c>
    </row>
    <row r="855" spans="23:34" x14ac:dyDescent="0.35">
      <c r="W855" t="s">
        <v>1705</v>
      </c>
      <c r="X855">
        <v>2023</v>
      </c>
      <c r="Y855">
        <v>9</v>
      </c>
      <c r="Z855" s="57">
        <v>45180</v>
      </c>
      <c r="AA855" t="s">
        <v>1897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3:34" x14ac:dyDescent="0.35">
      <c r="Y856">
        <v>12</v>
      </c>
      <c r="Z856" s="57">
        <v>45261</v>
      </c>
      <c r="AA856" t="s">
        <v>2249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3:34" x14ac:dyDescent="0.35">
      <c r="X857">
        <v>2024</v>
      </c>
      <c r="Y857">
        <v>4</v>
      </c>
      <c r="Z857" s="57">
        <v>45411</v>
      </c>
      <c r="AA857" t="s">
        <v>2594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5">
      <c r="W858" s="36" t="s">
        <v>1988</v>
      </c>
      <c r="X858" s="36"/>
      <c r="Y858" s="36"/>
      <c r="Z858" s="36"/>
      <c r="AA858" s="36"/>
      <c r="AB858" s="37">
        <v>0</v>
      </c>
      <c r="AC858" s="37"/>
      <c r="AD858" s="37"/>
      <c r="AE858" s="37"/>
      <c r="AF858" s="37"/>
      <c r="AG858" s="37"/>
      <c r="AH858" s="37">
        <v>0</v>
      </c>
    </row>
    <row r="859" spans="23:34" x14ac:dyDescent="0.35">
      <c r="W859" t="s">
        <v>2013</v>
      </c>
      <c r="X859">
        <v>2023</v>
      </c>
      <c r="Y859">
        <v>10</v>
      </c>
      <c r="Z859" s="57">
        <v>45216</v>
      </c>
      <c r="AA859" t="s">
        <v>2014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3:34" x14ac:dyDescent="0.35">
      <c r="AA860" t="s">
        <v>2015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5">
      <c r="Z861" t="s">
        <v>2019</v>
      </c>
      <c r="AA861" t="s">
        <v>2018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3:34" x14ac:dyDescent="0.35">
      <c r="Z862" s="57">
        <v>45224</v>
      </c>
      <c r="AA862" t="s">
        <v>2021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3:34" x14ac:dyDescent="0.35">
      <c r="AA863" t="s">
        <v>2022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3:34" x14ac:dyDescent="0.35">
      <c r="Z864" s="57">
        <v>45225</v>
      </c>
      <c r="AA864" t="s">
        <v>2033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5:34" x14ac:dyDescent="0.35">
      <c r="Z865" s="57">
        <v>45227</v>
      </c>
      <c r="AA865" t="s">
        <v>2036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5:34" x14ac:dyDescent="0.35">
      <c r="AA866" t="s">
        <v>2037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5:34" x14ac:dyDescent="0.35">
      <c r="Z867" s="57">
        <v>45229</v>
      </c>
      <c r="AA867" t="s">
        <v>2093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5:34" x14ac:dyDescent="0.35">
      <c r="Y868">
        <v>11</v>
      </c>
      <c r="Z868" s="57">
        <v>45236</v>
      </c>
      <c r="AA868" t="s">
        <v>2222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5:34" x14ac:dyDescent="0.35">
      <c r="AA869" t="s">
        <v>2223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5:34" x14ac:dyDescent="0.35">
      <c r="Z870" s="57">
        <v>45240</v>
      </c>
      <c r="AA870" t="s">
        <v>2226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5:34" x14ac:dyDescent="0.35">
      <c r="AA871" t="s">
        <v>2227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5:34" x14ac:dyDescent="0.35">
      <c r="Z872" s="57">
        <v>45245</v>
      </c>
      <c r="AA872" t="s">
        <v>2228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5:34" x14ac:dyDescent="0.35">
      <c r="Z873" s="57">
        <v>45247</v>
      </c>
      <c r="AA873" t="s">
        <v>2233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5:34" x14ac:dyDescent="0.35">
      <c r="AA874" t="s">
        <v>2234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5:34" x14ac:dyDescent="0.35">
      <c r="Z875" s="57">
        <v>45251</v>
      </c>
      <c r="AA875" t="s">
        <v>2236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5:34" x14ac:dyDescent="0.35">
      <c r="AA876" t="s">
        <v>2237</v>
      </c>
      <c r="AB876" s="18">
        <v>0</v>
      </c>
      <c r="AC876" s="18"/>
      <c r="AD876" s="18"/>
      <c r="AE876" s="18"/>
      <c r="AF876" s="18"/>
      <c r="AG876" s="18"/>
      <c r="AH876" s="18">
        <v>0</v>
      </c>
    </row>
    <row r="877" spans="25:34" x14ac:dyDescent="0.35">
      <c r="Z877" s="57">
        <v>45254</v>
      </c>
      <c r="AA877" t="s">
        <v>2239</v>
      </c>
      <c r="AB877" s="18">
        <v>0</v>
      </c>
      <c r="AC877" s="18"/>
      <c r="AD877" s="18"/>
      <c r="AE877" s="18"/>
      <c r="AF877" s="18"/>
      <c r="AG877" s="18"/>
      <c r="AH877" s="18">
        <v>0</v>
      </c>
    </row>
    <row r="878" spans="25:34" x14ac:dyDescent="0.35">
      <c r="AA878" t="s">
        <v>2240</v>
      </c>
      <c r="AB878" s="18">
        <v>0</v>
      </c>
      <c r="AC878" s="18"/>
      <c r="AD878" s="18"/>
      <c r="AE878" s="18"/>
      <c r="AF878" s="18"/>
      <c r="AG878" s="18"/>
      <c r="AH878" s="18">
        <v>0</v>
      </c>
    </row>
    <row r="879" spans="25:34" x14ac:dyDescent="0.35">
      <c r="Z879" s="57">
        <v>45258</v>
      </c>
      <c r="AA879" t="s">
        <v>2243</v>
      </c>
      <c r="AB879" s="18">
        <v>0</v>
      </c>
      <c r="AC879" s="18"/>
      <c r="AD879" s="18"/>
      <c r="AE879" s="18"/>
      <c r="AF879" s="18"/>
      <c r="AG879" s="18"/>
      <c r="AH879" s="18">
        <v>0</v>
      </c>
    </row>
    <row r="880" spans="25:34" x14ac:dyDescent="0.35">
      <c r="AA880" t="s">
        <v>2244</v>
      </c>
      <c r="AB880" s="18">
        <v>0</v>
      </c>
      <c r="AC880" s="18"/>
      <c r="AD880" s="18"/>
      <c r="AE880" s="18"/>
      <c r="AF880" s="18"/>
      <c r="AG880" s="18"/>
      <c r="AH880" s="18">
        <v>0</v>
      </c>
    </row>
    <row r="881" spans="25:34" x14ac:dyDescent="0.35">
      <c r="Y881">
        <v>12</v>
      </c>
      <c r="Z881" s="57">
        <v>45261</v>
      </c>
      <c r="AA881" t="s">
        <v>2247</v>
      </c>
      <c r="AB881" s="18">
        <v>0</v>
      </c>
      <c r="AC881" s="18"/>
      <c r="AD881" s="18"/>
      <c r="AE881" s="18"/>
      <c r="AF881" s="18"/>
      <c r="AG881" s="18"/>
      <c r="AH881" s="18">
        <v>0</v>
      </c>
    </row>
    <row r="882" spans="25:34" x14ac:dyDescent="0.35">
      <c r="AA882" t="s">
        <v>2248</v>
      </c>
      <c r="AB882" s="18">
        <v>0</v>
      </c>
      <c r="AC882" s="18"/>
      <c r="AD882" s="18"/>
      <c r="AE882" s="18"/>
      <c r="AF882" s="18"/>
      <c r="AG882" s="18"/>
      <c r="AH882" s="18">
        <v>0</v>
      </c>
    </row>
    <row r="883" spans="25:34" x14ac:dyDescent="0.35">
      <c r="Z883" s="57">
        <v>45264</v>
      </c>
      <c r="AA883" t="s">
        <v>2252</v>
      </c>
      <c r="AB883" s="18">
        <v>0</v>
      </c>
      <c r="AC883" s="18"/>
      <c r="AD883" s="18"/>
      <c r="AE883" s="18"/>
      <c r="AF883" s="18"/>
      <c r="AG883" s="18"/>
      <c r="AH883" s="18">
        <v>0</v>
      </c>
    </row>
    <row r="884" spans="25:34" x14ac:dyDescent="0.35">
      <c r="AA884" t="s">
        <v>2253</v>
      </c>
      <c r="AB884" s="18">
        <v>0</v>
      </c>
      <c r="AC884" s="18"/>
      <c r="AD884" s="18"/>
      <c r="AE884" s="18"/>
      <c r="AF884" s="18"/>
      <c r="AG884" s="18"/>
      <c r="AH884" s="18">
        <v>0</v>
      </c>
    </row>
    <row r="885" spans="25:34" x14ac:dyDescent="0.35">
      <c r="Z885" s="57">
        <v>45269</v>
      </c>
      <c r="AA885" t="s">
        <v>2258</v>
      </c>
      <c r="AB885" s="18">
        <v>0</v>
      </c>
      <c r="AC885" s="18"/>
      <c r="AD885" s="18"/>
      <c r="AE885" s="18"/>
      <c r="AF885" s="18"/>
      <c r="AG885" s="18"/>
      <c r="AH885" s="18">
        <v>0</v>
      </c>
    </row>
    <row r="886" spans="25:34" x14ac:dyDescent="0.35">
      <c r="AA886" t="s">
        <v>2259</v>
      </c>
      <c r="AB886" s="18">
        <v>0</v>
      </c>
      <c r="AC886" s="18"/>
      <c r="AD886" s="18"/>
      <c r="AE886" s="18"/>
      <c r="AF886" s="18"/>
      <c r="AG886" s="18"/>
      <c r="AH886" s="18">
        <v>0</v>
      </c>
    </row>
    <row r="887" spans="25:34" x14ac:dyDescent="0.35">
      <c r="Z887" s="57">
        <v>45274</v>
      </c>
      <c r="AA887" t="s">
        <v>2261</v>
      </c>
      <c r="AB887" s="18">
        <v>0</v>
      </c>
      <c r="AC887" s="18"/>
      <c r="AD887" s="18"/>
      <c r="AE887" s="18"/>
      <c r="AF887" s="18"/>
      <c r="AG887" s="18"/>
      <c r="AH887" s="18">
        <v>0</v>
      </c>
    </row>
    <row r="888" spans="25:34" x14ac:dyDescent="0.35">
      <c r="Z888" s="57">
        <v>45275</v>
      </c>
      <c r="AA888" t="s">
        <v>2262</v>
      </c>
      <c r="AB888" s="18">
        <v>0</v>
      </c>
      <c r="AC888" s="18"/>
      <c r="AD888" s="18"/>
      <c r="AE888" s="18"/>
      <c r="AF888" s="18"/>
      <c r="AG888" s="18"/>
      <c r="AH888" s="18">
        <v>0</v>
      </c>
    </row>
    <row r="889" spans="25:34" x14ac:dyDescent="0.35">
      <c r="Z889" s="57">
        <v>45276</v>
      </c>
      <c r="AA889" t="s">
        <v>2267</v>
      </c>
      <c r="AB889" s="18">
        <v>0</v>
      </c>
      <c r="AC889" s="18"/>
      <c r="AD889" s="18"/>
      <c r="AE889" s="18"/>
      <c r="AF889" s="18"/>
      <c r="AG889" s="18"/>
      <c r="AH889" s="18">
        <v>0</v>
      </c>
    </row>
    <row r="890" spans="25:34" x14ac:dyDescent="0.35">
      <c r="AA890" t="s">
        <v>2268</v>
      </c>
      <c r="AB890" s="18">
        <v>0</v>
      </c>
      <c r="AC890" s="18"/>
      <c r="AD890" s="18"/>
      <c r="AE890" s="18"/>
      <c r="AF890" s="18"/>
      <c r="AG890" s="18"/>
      <c r="AH890" s="18">
        <v>0</v>
      </c>
    </row>
    <row r="891" spans="25:34" x14ac:dyDescent="0.35">
      <c r="Z891" s="57">
        <v>45281</v>
      </c>
      <c r="AA891" t="s">
        <v>2274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5:34" x14ac:dyDescent="0.35">
      <c r="AA892" t="s">
        <v>2275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5:34" x14ac:dyDescent="0.35">
      <c r="Z893" s="57">
        <v>45287</v>
      </c>
      <c r="AA893" t="s">
        <v>2280</v>
      </c>
      <c r="AB893" s="18">
        <v>0</v>
      </c>
      <c r="AC893" s="18"/>
      <c r="AD893" s="18"/>
      <c r="AE893" s="18"/>
      <c r="AF893" s="18"/>
      <c r="AG893" s="18"/>
      <c r="AH893" s="18">
        <v>0</v>
      </c>
    </row>
    <row r="894" spans="25:34" x14ac:dyDescent="0.35">
      <c r="AA894" t="s">
        <v>2281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5:34" x14ac:dyDescent="0.35">
      <c r="Z895" s="57">
        <v>45290</v>
      </c>
      <c r="AA895" t="s">
        <v>2282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5:34" x14ac:dyDescent="0.35">
      <c r="AA896" t="s">
        <v>2283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4:34" x14ac:dyDescent="0.35">
      <c r="X897">
        <v>2024</v>
      </c>
      <c r="Y897">
        <v>1</v>
      </c>
      <c r="Z897" s="57">
        <v>45301</v>
      </c>
      <c r="AA897" t="s">
        <v>2349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4:34" x14ac:dyDescent="0.35">
      <c r="AA898" t="s">
        <v>2350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4:34" x14ac:dyDescent="0.35">
      <c r="Z899" s="57">
        <v>45311</v>
      </c>
      <c r="AA899" t="s">
        <v>2359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4:34" x14ac:dyDescent="0.35">
      <c r="AA900" t="s">
        <v>2360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4:34" x14ac:dyDescent="0.35">
      <c r="Z901" s="57">
        <v>45320</v>
      </c>
      <c r="AA901" t="s">
        <v>2370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4:34" x14ac:dyDescent="0.35">
      <c r="AA902" t="s">
        <v>2371</v>
      </c>
      <c r="AB902" s="18">
        <v>5297</v>
      </c>
      <c r="AC902" s="18"/>
      <c r="AD902" s="18"/>
      <c r="AE902" s="18"/>
      <c r="AF902" s="18"/>
      <c r="AG902" s="18"/>
      <c r="AH902" s="18">
        <v>5297</v>
      </c>
    </row>
    <row r="903" spans="24:34" x14ac:dyDescent="0.35">
      <c r="Z903" s="57">
        <v>45322</v>
      </c>
      <c r="AA903" t="s">
        <v>2372</v>
      </c>
      <c r="AB903" s="18">
        <v>375</v>
      </c>
      <c r="AC903" s="18"/>
      <c r="AD903" s="18"/>
      <c r="AE903" s="18"/>
      <c r="AF903" s="18"/>
      <c r="AG903" s="18"/>
      <c r="AH903" s="18">
        <v>375</v>
      </c>
    </row>
    <row r="904" spans="24:34" x14ac:dyDescent="0.35">
      <c r="AA904" t="s">
        <v>2373</v>
      </c>
      <c r="AB904" s="18">
        <v>16146.8</v>
      </c>
      <c r="AC904" s="18"/>
      <c r="AD904" s="18"/>
      <c r="AE904" s="18"/>
      <c r="AF904" s="18"/>
      <c r="AG904" s="18"/>
      <c r="AH904" s="18">
        <v>16146.8</v>
      </c>
    </row>
    <row r="905" spans="24:34" x14ac:dyDescent="0.35">
      <c r="Y905">
        <v>2</v>
      </c>
      <c r="Z905" s="57">
        <v>45325</v>
      </c>
      <c r="AA905" t="s">
        <v>2417</v>
      </c>
      <c r="AB905" s="18">
        <v>187.5</v>
      </c>
      <c r="AC905" s="18"/>
      <c r="AD905" s="18"/>
      <c r="AE905" s="18"/>
      <c r="AF905" s="18"/>
      <c r="AG905" s="18"/>
      <c r="AH905" s="18">
        <v>187.5</v>
      </c>
    </row>
    <row r="906" spans="24:34" x14ac:dyDescent="0.35">
      <c r="AA906" t="s">
        <v>2418</v>
      </c>
      <c r="AB906" s="18">
        <v>9928.7999999999993</v>
      </c>
      <c r="AC906" s="18"/>
      <c r="AD906" s="18"/>
      <c r="AE906" s="18"/>
      <c r="AF906" s="18"/>
      <c r="AG906" s="18"/>
      <c r="AH906" s="18">
        <v>9928.7999999999993</v>
      </c>
    </row>
    <row r="907" spans="24:34" x14ac:dyDescent="0.35">
      <c r="AA907" t="s">
        <v>2419</v>
      </c>
      <c r="AB907" s="18">
        <v>1000</v>
      </c>
      <c r="AC907" s="18"/>
      <c r="AD907" s="18"/>
      <c r="AE907" s="18"/>
      <c r="AF907" s="18"/>
      <c r="AG907" s="18"/>
      <c r="AH907" s="18">
        <v>1000</v>
      </c>
    </row>
    <row r="908" spans="24:34" x14ac:dyDescent="0.35">
      <c r="Z908" s="57">
        <v>45328</v>
      </c>
      <c r="AA908" t="s">
        <v>2421</v>
      </c>
      <c r="AB908" s="18">
        <v>812.5</v>
      </c>
      <c r="AC908" s="18"/>
      <c r="AD908" s="18"/>
      <c r="AE908" s="18"/>
      <c r="AF908" s="18"/>
      <c r="AG908" s="18"/>
      <c r="AH908" s="18">
        <v>812.5</v>
      </c>
    </row>
    <row r="909" spans="24:34" x14ac:dyDescent="0.35">
      <c r="AA909" t="s">
        <v>2422</v>
      </c>
      <c r="AB909" s="18">
        <v>30308</v>
      </c>
      <c r="AC909" s="18"/>
      <c r="AD909" s="18"/>
      <c r="AE909" s="18"/>
      <c r="AF909" s="18"/>
      <c r="AG909" s="18"/>
      <c r="AH909" s="18">
        <v>30308</v>
      </c>
    </row>
    <row r="910" spans="24:34" x14ac:dyDescent="0.35">
      <c r="Z910" s="57">
        <v>45341</v>
      </c>
      <c r="AA910" t="s">
        <v>2429</v>
      </c>
      <c r="AB910" s="18">
        <v>125</v>
      </c>
      <c r="AC910" s="18"/>
      <c r="AD910" s="18"/>
      <c r="AE910" s="18"/>
      <c r="AF910" s="18"/>
      <c r="AG910" s="18"/>
      <c r="AH910" s="18">
        <v>125</v>
      </c>
    </row>
    <row r="911" spans="24:34" x14ac:dyDescent="0.35">
      <c r="Z911" s="57">
        <v>45342</v>
      </c>
      <c r="AA911" t="s">
        <v>2430</v>
      </c>
      <c r="AB911" s="18">
        <v>7680</v>
      </c>
      <c r="AC911" s="18"/>
      <c r="AD911" s="18"/>
      <c r="AE911" s="18"/>
      <c r="AF911" s="18"/>
      <c r="AG911" s="18"/>
      <c r="AH911" s="18">
        <v>7680</v>
      </c>
    </row>
    <row r="912" spans="24:34" x14ac:dyDescent="0.35">
      <c r="Z912" s="57">
        <v>45348</v>
      </c>
      <c r="AA912" t="s">
        <v>2440</v>
      </c>
      <c r="AB912" s="18">
        <v>437.5</v>
      </c>
      <c r="AC912" s="18"/>
      <c r="AD912" s="18"/>
      <c r="AE912" s="18"/>
      <c r="AF912" s="18"/>
      <c r="AG912" s="18"/>
      <c r="AH912" s="18">
        <v>437.5</v>
      </c>
    </row>
    <row r="913" spans="25:34" x14ac:dyDescent="0.35">
      <c r="AA913" t="s">
        <v>2441</v>
      </c>
      <c r="AB913" s="18">
        <v>18818.400000000001</v>
      </c>
      <c r="AC913" s="18"/>
      <c r="AD913" s="18"/>
      <c r="AE913" s="18"/>
      <c r="AF913" s="18"/>
      <c r="AG913" s="18"/>
      <c r="AH913" s="18">
        <v>18818.400000000001</v>
      </c>
    </row>
    <row r="914" spans="25:34" x14ac:dyDescent="0.35">
      <c r="Z914" s="57">
        <v>45350</v>
      </c>
      <c r="AA914" t="s">
        <v>2444</v>
      </c>
      <c r="AB914" s="18">
        <v>1000</v>
      </c>
      <c r="AC914" s="18"/>
      <c r="AD914" s="18"/>
      <c r="AE914" s="18"/>
      <c r="AF914" s="18"/>
      <c r="AG914" s="18"/>
      <c r="AH914" s="18">
        <v>1000</v>
      </c>
    </row>
    <row r="915" spans="25:34" x14ac:dyDescent="0.35">
      <c r="Y915">
        <v>3</v>
      </c>
      <c r="Z915" s="57">
        <v>45356</v>
      </c>
      <c r="AA915" t="s">
        <v>2498</v>
      </c>
      <c r="AB915" s="18">
        <v>625</v>
      </c>
      <c r="AC915" s="18"/>
      <c r="AD915" s="18"/>
      <c r="AE915" s="18"/>
      <c r="AF915" s="18"/>
      <c r="AG915" s="18"/>
      <c r="AH915" s="18">
        <v>625</v>
      </c>
    </row>
    <row r="916" spans="25:34" x14ac:dyDescent="0.35">
      <c r="AA916" t="s">
        <v>2499</v>
      </c>
      <c r="AB916" s="18">
        <v>25576</v>
      </c>
      <c r="AC916" s="18"/>
      <c r="AD916" s="18"/>
      <c r="AE916" s="18"/>
      <c r="AF916" s="18"/>
      <c r="AG916" s="18"/>
      <c r="AH916" s="18">
        <v>25576</v>
      </c>
    </row>
    <row r="917" spans="25:34" x14ac:dyDescent="0.35">
      <c r="Z917" s="57">
        <v>45364</v>
      </c>
      <c r="AA917" t="s">
        <v>2507</v>
      </c>
      <c r="AB917" s="18">
        <v>625</v>
      </c>
      <c r="AC917" s="18"/>
      <c r="AD917" s="18"/>
      <c r="AE917" s="18"/>
      <c r="AF917" s="18"/>
      <c r="AG917" s="18"/>
      <c r="AH917" s="18">
        <v>625</v>
      </c>
    </row>
    <row r="918" spans="25:34" x14ac:dyDescent="0.35">
      <c r="AA918" t="s">
        <v>2508</v>
      </c>
      <c r="AB918" s="18">
        <v>26530</v>
      </c>
      <c r="AC918" s="18"/>
      <c r="AD918" s="18"/>
      <c r="AE918" s="18"/>
      <c r="AF918" s="18"/>
      <c r="AG918" s="18"/>
      <c r="AH918" s="18">
        <v>26530</v>
      </c>
    </row>
    <row r="919" spans="25:34" x14ac:dyDescent="0.35">
      <c r="Z919" s="57">
        <v>45367</v>
      </c>
      <c r="AA919" t="s">
        <v>2515</v>
      </c>
      <c r="AB919" s="18">
        <v>187.5</v>
      </c>
      <c r="AC919" s="18"/>
      <c r="AD919" s="18"/>
      <c r="AE919" s="18"/>
      <c r="AF919" s="18"/>
      <c r="AG919" s="18"/>
      <c r="AH919" s="18">
        <v>187.5</v>
      </c>
    </row>
    <row r="920" spans="25:34" x14ac:dyDescent="0.35">
      <c r="AA920" t="s">
        <v>2516</v>
      </c>
      <c r="AB920" s="18">
        <v>9299.4</v>
      </c>
      <c r="AC920" s="18"/>
      <c r="AD920" s="18"/>
      <c r="AE920" s="18"/>
      <c r="AF920" s="18"/>
      <c r="AG920" s="18"/>
      <c r="AH920" s="18">
        <v>9299.4</v>
      </c>
    </row>
    <row r="921" spans="25:34" x14ac:dyDescent="0.35">
      <c r="Z921" s="57">
        <v>45370</v>
      </c>
      <c r="AA921" t="s">
        <v>2517</v>
      </c>
      <c r="AB921" s="18">
        <v>125</v>
      </c>
      <c r="AC921" s="18"/>
      <c r="AD921" s="18"/>
      <c r="AE921" s="18"/>
      <c r="AF921" s="18"/>
      <c r="AG921" s="18"/>
      <c r="AH921" s="18">
        <v>125</v>
      </c>
    </row>
    <row r="922" spans="25:34" x14ac:dyDescent="0.35">
      <c r="AA922" t="s">
        <v>2518</v>
      </c>
      <c r="AB922" s="18">
        <v>5987</v>
      </c>
      <c r="AC922" s="18"/>
      <c r="AD922" s="18"/>
      <c r="AE922" s="18"/>
      <c r="AF922" s="18"/>
      <c r="AG922" s="18"/>
      <c r="AH922" s="18">
        <v>5987</v>
      </c>
    </row>
    <row r="923" spans="25:34" x14ac:dyDescent="0.35">
      <c r="Z923" s="57">
        <v>45380</v>
      </c>
      <c r="AA923" t="s">
        <v>2525</v>
      </c>
      <c r="AB923" s="18">
        <v>250</v>
      </c>
      <c r="AC923" s="18"/>
      <c r="AD923" s="18"/>
      <c r="AE923" s="18"/>
      <c r="AF923" s="18"/>
      <c r="AG923" s="18"/>
      <c r="AH923" s="18">
        <v>250</v>
      </c>
    </row>
    <row r="924" spans="25:34" x14ac:dyDescent="0.35">
      <c r="AA924" t="s">
        <v>2526</v>
      </c>
      <c r="AB924" s="18">
        <v>10296</v>
      </c>
      <c r="AC924" s="18"/>
      <c r="AD924" s="18"/>
      <c r="AE924" s="18"/>
      <c r="AF924" s="18"/>
      <c r="AG924" s="18"/>
      <c r="AH924" s="18">
        <v>10296</v>
      </c>
    </row>
    <row r="925" spans="25:34" x14ac:dyDescent="0.35">
      <c r="Y925">
        <v>5</v>
      </c>
      <c r="Z925" s="57">
        <v>45416</v>
      </c>
      <c r="AA925" t="s">
        <v>2622</v>
      </c>
      <c r="AB925" s="18">
        <v>500</v>
      </c>
      <c r="AC925" s="18"/>
      <c r="AD925" s="18"/>
      <c r="AE925" s="18"/>
      <c r="AF925" s="18"/>
      <c r="AG925" s="18"/>
      <c r="AH925" s="18">
        <v>500</v>
      </c>
    </row>
    <row r="926" spans="25:34" x14ac:dyDescent="0.35">
      <c r="AA926" t="s">
        <v>2623</v>
      </c>
      <c r="AB926" s="18">
        <v>21040</v>
      </c>
      <c r="AC926" s="18"/>
      <c r="AD926" s="18"/>
      <c r="AE926" s="18"/>
      <c r="AF926" s="18"/>
      <c r="AG926" s="18"/>
      <c r="AH926" s="18">
        <v>21040</v>
      </c>
    </row>
    <row r="927" spans="25:34" x14ac:dyDescent="0.35">
      <c r="Z927" s="57">
        <v>45421</v>
      </c>
      <c r="AA927" t="s">
        <v>2631</v>
      </c>
      <c r="AB927" s="18">
        <v>437.5</v>
      </c>
      <c r="AC927" s="18"/>
      <c r="AD927" s="18"/>
      <c r="AE927" s="18"/>
      <c r="AF927" s="18"/>
      <c r="AG927" s="18"/>
      <c r="AH927" s="18">
        <v>437.5</v>
      </c>
    </row>
    <row r="928" spans="25:34" x14ac:dyDescent="0.35">
      <c r="AA928" t="s">
        <v>2632</v>
      </c>
      <c r="AB928" s="18">
        <v>18068</v>
      </c>
      <c r="AC928" s="18"/>
      <c r="AD928" s="18"/>
      <c r="AE928" s="18"/>
      <c r="AF928" s="18"/>
      <c r="AG928" s="18"/>
      <c r="AH928" s="18">
        <v>18068</v>
      </c>
    </row>
    <row r="929" spans="25:34" x14ac:dyDescent="0.35">
      <c r="Z929" s="57">
        <v>45426</v>
      </c>
      <c r="AA929" t="s">
        <v>2635</v>
      </c>
      <c r="AB929" s="18">
        <v>2544</v>
      </c>
      <c r="AC929" s="18"/>
      <c r="AD929" s="18"/>
      <c r="AE929" s="18"/>
      <c r="AF929" s="18"/>
      <c r="AG929" s="18"/>
      <c r="AH929" s="18">
        <v>2544</v>
      </c>
    </row>
    <row r="930" spans="25:34" x14ac:dyDescent="0.35">
      <c r="Z930" s="57">
        <v>45429</v>
      </c>
      <c r="AA930" t="s">
        <v>2636</v>
      </c>
      <c r="AB930" s="18">
        <v>312.5</v>
      </c>
      <c r="AC930" s="18"/>
      <c r="AD930" s="18"/>
      <c r="AE930" s="18"/>
      <c r="AF930" s="18"/>
      <c r="AG930" s="18"/>
      <c r="AH930" s="18">
        <v>312.5</v>
      </c>
    </row>
    <row r="931" spans="25:34" x14ac:dyDescent="0.35">
      <c r="AA931" t="s">
        <v>2637</v>
      </c>
      <c r="AB931" s="18">
        <v>13622</v>
      </c>
      <c r="AC931" s="18"/>
      <c r="AD931" s="18"/>
      <c r="AE931" s="18"/>
      <c r="AF931" s="18"/>
      <c r="AG931" s="18"/>
      <c r="AH931" s="18">
        <v>13622</v>
      </c>
    </row>
    <row r="932" spans="25:34" x14ac:dyDescent="0.35">
      <c r="Z932" s="57">
        <v>45441</v>
      </c>
      <c r="AA932" t="s">
        <v>2648</v>
      </c>
      <c r="AB932" s="18">
        <v>437.5</v>
      </c>
      <c r="AC932" s="18"/>
      <c r="AD932" s="18"/>
      <c r="AE932" s="18"/>
      <c r="AF932" s="18"/>
      <c r="AG932" s="18"/>
      <c r="AH932" s="18">
        <v>437.5</v>
      </c>
    </row>
    <row r="933" spans="25:34" x14ac:dyDescent="0.35">
      <c r="AA933" t="s">
        <v>2649</v>
      </c>
      <c r="AB933" s="18">
        <v>19216</v>
      </c>
      <c r="AC933" s="18"/>
      <c r="AD933" s="18"/>
      <c r="AE933" s="18"/>
      <c r="AF933" s="18"/>
      <c r="AG933" s="18"/>
      <c r="AH933" s="18">
        <v>19216</v>
      </c>
    </row>
    <row r="934" spans="25:34" x14ac:dyDescent="0.35">
      <c r="Y934">
        <v>6</v>
      </c>
      <c r="Z934" s="57">
        <v>45449</v>
      </c>
      <c r="AA934" t="s">
        <v>2712</v>
      </c>
      <c r="AB934" s="18">
        <v>625</v>
      </c>
      <c r="AC934" s="18"/>
      <c r="AD934" s="18"/>
      <c r="AE934" s="18"/>
      <c r="AF934" s="18"/>
      <c r="AG934" s="18"/>
      <c r="AH934" s="18">
        <v>625</v>
      </c>
    </row>
    <row r="935" spans="25:34" x14ac:dyDescent="0.35">
      <c r="AA935" t="s">
        <v>2713</v>
      </c>
      <c r="AB935" s="18">
        <v>25800</v>
      </c>
      <c r="AC935" s="18"/>
      <c r="AD935" s="18"/>
      <c r="AE935" s="18"/>
      <c r="AF935" s="18"/>
      <c r="AG935" s="18"/>
      <c r="AH935" s="18">
        <v>25800</v>
      </c>
    </row>
    <row r="936" spans="25:34" x14ac:dyDescent="0.35">
      <c r="Z936" s="57">
        <v>45455</v>
      </c>
      <c r="AA936" t="s">
        <v>2717</v>
      </c>
      <c r="AB936" s="18">
        <v>125</v>
      </c>
      <c r="AC936" s="18"/>
      <c r="AD936" s="18"/>
      <c r="AE936" s="18"/>
      <c r="AF936" s="18"/>
      <c r="AG936" s="18"/>
      <c r="AH936" s="18">
        <v>125</v>
      </c>
    </row>
    <row r="937" spans="25:34" x14ac:dyDescent="0.35">
      <c r="AA937" t="s">
        <v>2719</v>
      </c>
      <c r="AB937" s="18">
        <v>6176</v>
      </c>
      <c r="AC937" s="18"/>
      <c r="AD937" s="18"/>
      <c r="AE937" s="18"/>
      <c r="AF937" s="18"/>
      <c r="AG937" s="18"/>
      <c r="AH937" s="18">
        <v>6176</v>
      </c>
    </row>
    <row r="938" spans="25:34" x14ac:dyDescent="0.35">
      <c r="Z938" s="57">
        <v>45457</v>
      </c>
      <c r="AA938" t="s">
        <v>2720</v>
      </c>
      <c r="AB938" s="18">
        <v>937.5</v>
      </c>
      <c r="AC938" s="18"/>
      <c r="AD938" s="18"/>
      <c r="AE938" s="18"/>
      <c r="AF938" s="18"/>
      <c r="AG938" s="18"/>
      <c r="AH938" s="18">
        <v>937.5</v>
      </c>
    </row>
    <row r="939" spans="25:34" x14ac:dyDescent="0.35">
      <c r="AA939" t="s">
        <v>2721</v>
      </c>
      <c r="AB939" s="18">
        <v>40690</v>
      </c>
      <c r="AC939" s="18"/>
      <c r="AD939" s="18"/>
      <c r="AE939" s="18"/>
      <c r="AF939" s="18"/>
      <c r="AG939" s="18"/>
      <c r="AH939" s="18">
        <v>40690</v>
      </c>
    </row>
    <row r="940" spans="25:34" x14ac:dyDescent="0.35">
      <c r="Z940" s="57">
        <v>45471</v>
      </c>
      <c r="AA940" t="s">
        <v>2737</v>
      </c>
      <c r="AB940" s="18">
        <v>937.5</v>
      </c>
      <c r="AC940" s="18"/>
      <c r="AD940" s="18"/>
      <c r="AE940" s="18"/>
      <c r="AF940" s="18"/>
      <c r="AG940" s="18"/>
      <c r="AH940" s="18">
        <v>937.5</v>
      </c>
    </row>
    <row r="941" spans="25:34" x14ac:dyDescent="0.35">
      <c r="AA941" t="s">
        <v>2738</v>
      </c>
      <c r="AB941" s="18">
        <v>41778.5</v>
      </c>
      <c r="AC941" s="18"/>
      <c r="AD941" s="18"/>
      <c r="AE941" s="18"/>
      <c r="AF941" s="18"/>
      <c r="AG941" s="18"/>
      <c r="AH941" s="18">
        <v>41778.5</v>
      </c>
    </row>
    <row r="942" spans="25:34" x14ac:dyDescent="0.35">
      <c r="Y942">
        <v>7</v>
      </c>
      <c r="Z942" s="57">
        <v>45482</v>
      </c>
      <c r="AA942" t="s">
        <v>2831</v>
      </c>
      <c r="AB942" s="18">
        <v>937.5</v>
      </c>
      <c r="AC942" s="18"/>
      <c r="AD942" s="18"/>
      <c r="AE942" s="18"/>
      <c r="AF942" s="18"/>
      <c r="AG942" s="18"/>
      <c r="AH942" s="18">
        <v>937.5</v>
      </c>
    </row>
    <row r="943" spans="25:34" x14ac:dyDescent="0.35">
      <c r="AA943" t="s">
        <v>2832</v>
      </c>
      <c r="AB943" s="18">
        <v>41068</v>
      </c>
      <c r="AC943" s="18"/>
      <c r="AD943" s="18"/>
      <c r="AE943" s="18"/>
      <c r="AF943" s="18"/>
      <c r="AG943" s="18"/>
      <c r="AH943" s="18">
        <v>41068</v>
      </c>
    </row>
    <row r="944" spans="25:34" x14ac:dyDescent="0.35">
      <c r="Z944" s="57">
        <v>45498</v>
      </c>
      <c r="AA944" t="s">
        <v>2842</v>
      </c>
      <c r="AB944" s="18">
        <v>937.5</v>
      </c>
      <c r="AC944" s="18"/>
      <c r="AD944" s="18"/>
      <c r="AE944" s="18"/>
      <c r="AF944" s="18"/>
      <c r="AG944" s="18"/>
      <c r="AH944" s="18">
        <v>937.5</v>
      </c>
    </row>
    <row r="945" spans="23:34" x14ac:dyDescent="0.35">
      <c r="AA945" t="s">
        <v>2843</v>
      </c>
      <c r="AB945" s="18">
        <v>38895</v>
      </c>
      <c r="AC945" s="18"/>
      <c r="AD945" s="18"/>
      <c r="AE945" s="18"/>
      <c r="AF945" s="18"/>
      <c r="AG945" s="18"/>
      <c r="AH945" s="18">
        <v>38895</v>
      </c>
    </row>
    <row r="946" spans="23:34" x14ac:dyDescent="0.35">
      <c r="Z946" s="57">
        <v>45500</v>
      </c>
      <c r="AA946" t="s">
        <v>2846</v>
      </c>
      <c r="AB946" s="18">
        <v>1000</v>
      </c>
      <c r="AC946" s="18"/>
      <c r="AD946" s="18"/>
      <c r="AE946" s="18"/>
      <c r="AF946" s="18"/>
      <c r="AG946" s="18"/>
      <c r="AH946" s="18">
        <v>1000</v>
      </c>
    </row>
    <row r="947" spans="23:34" x14ac:dyDescent="0.35">
      <c r="Y947">
        <v>4</v>
      </c>
      <c r="Z947" s="57">
        <v>45388</v>
      </c>
      <c r="AA947" t="s">
        <v>2583</v>
      </c>
      <c r="AB947" s="18">
        <v>1000</v>
      </c>
      <c r="AC947" s="18"/>
      <c r="AD947" s="18"/>
      <c r="AE947" s="18"/>
      <c r="AF947" s="18"/>
      <c r="AG947" s="18"/>
      <c r="AH947" s="18">
        <v>1000</v>
      </c>
    </row>
    <row r="948" spans="23:34" x14ac:dyDescent="0.35">
      <c r="Z948" s="57">
        <v>45394</v>
      </c>
      <c r="AA948" t="s">
        <v>2585</v>
      </c>
      <c r="AB948" s="18">
        <v>375</v>
      </c>
      <c r="AC948" s="18"/>
      <c r="AD948" s="18"/>
      <c r="AE948" s="18"/>
      <c r="AF948" s="18"/>
      <c r="AG948" s="18"/>
      <c r="AH948" s="18">
        <v>375</v>
      </c>
    </row>
    <row r="949" spans="23:34" x14ac:dyDescent="0.35">
      <c r="AA949" t="s">
        <v>2586</v>
      </c>
      <c r="AB949" s="18">
        <v>16968</v>
      </c>
      <c r="AC949" s="18"/>
      <c r="AD949" s="18"/>
      <c r="AE949" s="18"/>
      <c r="AF949" s="18"/>
      <c r="AG949" s="18"/>
      <c r="AH949" s="18">
        <v>16968</v>
      </c>
    </row>
    <row r="950" spans="23:34" x14ac:dyDescent="0.35">
      <c r="Z950" s="57">
        <v>45411</v>
      </c>
      <c r="AA950" t="s">
        <v>2598</v>
      </c>
      <c r="AB950" s="18">
        <v>437.5</v>
      </c>
      <c r="AC950" s="18"/>
      <c r="AD950" s="18"/>
      <c r="AE950" s="18"/>
      <c r="AF950" s="18"/>
      <c r="AG950" s="18"/>
      <c r="AH950" s="18">
        <v>437.5</v>
      </c>
    </row>
    <row r="951" spans="23:34" x14ac:dyDescent="0.35">
      <c r="AA951" t="s">
        <v>2600</v>
      </c>
      <c r="AB951" s="18">
        <v>17922</v>
      </c>
      <c r="AC951" s="18"/>
      <c r="AD951" s="18"/>
      <c r="AE951" s="18"/>
      <c r="AF951" s="18"/>
      <c r="AG951" s="18"/>
      <c r="AH951" s="18">
        <v>17922</v>
      </c>
    </row>
    <row r="952" spans="23:34" x14ac:dyDescent="0.35">
      <c r="W952" s="36" t="s">
        <v>2039</v>
      </c>
      <c r="X952" s="36"/>
      <c r="Y952" s="36"/>
      <c r="Z952" s="36"/>
      <c r="AA952" s="36"/>
      <c r="AB952" s="37">
        <v>484404.9</v>
      </c>
      <c r="AC952" s="37"/>
      <c r="AD952" s="37"/>
      <c r="AE952" s="37"/>
      <c r="AF952" s="37"/>
      <c r="AG952" s="37"/>
      <c r="AH952" s="37">
        <v>484404.9</v>
      </c>
    </row>
    <row r="953" spans="23:34" x14ac:dyDescent="0.35">
      <c r="W953" t="s">
        <v>2023</v>
      </c>
      <c r="X953">
        <v>2023</v>
      </c>
      <c r="Y953">
        <v>10</v>
      </c>
      <c r="Z953" s="57">
        <v>45224</v>
      </c>
      <c r="AA953" t="s">
        <v>2029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5">
      <c r="Y954">
        <v>11</v>
      </c>
      <c r="Z954" s="57">
        <v>45233</v>
      </c>
      <c r="AA954" t="s">
        <v>2095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3:34" x14ac:dyDescent="0.35">
      <c r="W955" s="36" t="s">
        <v>2040</v>
      </c>
      <c r="X955" s="36"/>
      <c r="Y955" s="36"/>
      <c r="Z955" s="36"/>
      <c r="AA955" s="36"/>
      <c r="AB955" s="37">
        <v>0</v>
      </c>
      <c r="AC955" s="37"/>
      <c r="AD955" s="37"/>
      <c r="AE955" s="37"/>
      <c r="AF955" s="37"/>
      <c r="AG955" s="37"/>
      <c r="AH955" s="37">
        <v>0</v>
      </c>
    </row>
    <row r="956" spans="23:34" x14ac:dyDescent="0.35">
      <c r="W956" t="s">
        <v>2203</v>
      </c>
      <c r="X956">
        <v>2023</v>
      </c>
      <c r="Y956">
        <v>12</v>
      </c>
      <c r="Z956" s="57">
        <v>45275</v>
      </c>
      <c r="AA956" t="s">
        <v>2264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3:34" x14ac:dyDescent="0.35">
      <c r="AA957" t="s">
        <v>2335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5">
      <c r="Z958" s="57">
        <v>45281</v>
      </c>
      <c r="AA958" t="s">
        <v>2277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5">
      <c r="X959">
        <v>2024</v>
      </c>
      <c r="Y959">
        <v>1</v>
      </c>
      <c r="Z959" s="57">
        <v>45297</v>
      </c>
      <c r="AA959" t="s">
        <v>2345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5">
      <c r="Y960">
        <v>3</v>
      </c>
      <c r="Z960" s="57">
        <v>45353</v>
      </c>
      <c r="AA960" t="s">
        <v>2497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5">
      <c r="W961" s="36" t="s">
        <v>2218</v>
      </c>
      <c r="X961" s="36"/>
      <c r="Y961" s="36"/>
      <c r="Z961" s="36"/>
      <c r="AA961" s="36"/>
      <c r="AB961" s="37">
        <v>0</v>
      </c>
      <c r="AC961" s="37"/>
      <c r="AD961" s="37"/>
      <c r="AE961" s="37"/>
      <c r="AF961" s="37"/>
      <c r="AG961" s="37"/>
      <c r="AH961" s="37">
        <v>0</v>
      </c>
    </row>
    <row r="962" spans="23:34" x14ac:dyDescent="0.35">
      <c r="W962" t="s">
        <v>2209</v>
      </c>
      <c r="X962">
        <v>2023</v>
      </c>
      <c r="Y962">
        <v>12</v>
      </c>
      <c r="Z962" s="57">
        <v>45276</v>
      </c>
      <c r="AA962" t="s">
        <v>2266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5">
      <c r="X963">
        <v>2024</v>
      </c>
      <c r="Y963">
        <v>1</v>
      </c>
      <c r="Z963" s="57">
        <v>45300</v>
      </c>
      <c r="AA963" t="s">
        <v>2347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3:34" x14ac:dyDescent="0.35">
      <c r="Z964" s="57">
        <v>45314</v>
      </c>
      <c r="AA964" t="s">
        <v>2362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3:34" x14ac:dyDescent="0.35">
      <c r="Y965">
        <v>2</v>
      </c>
      <c r="Z965" s="57">
        <v>45343</v>
      </c>
      <c r="AA965" t="s">
        <v>2436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3:34" x14ac:dyDescent="0.35">
      <c r="Y966">
        <v>3</v>
      </c>
      <c r="Z966" s="57">
        <v>45356</v>
      </c>
      <c r="AA966" t="s">
        <v>2501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3:34" x14ac:dyDescent="0.35">
      <c r="Z967" s="57">
        <v>45373</v>
      </c>
      <c r="AA967" t="s">
        <v>2523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5">
      <c r="Y968">
        <v>5</v>
      </c>
      <c r="Z968" s="57">
        <v>45441</v>
      </c>
      <c r="AA968" t="s">
        <v>2647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3:34" x14ac:dyDescent="0.35">
      <c r="Y969">
        <v>7</v>
      </c>
      <c r="Z969" s="57">
        <v>45475</v>
      </c>
      <c r="AA969" t="s">
        <v>2823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5">
      <c r="Z970" s="57">
        <v>45479</v>
      </c>
      <c r="AA970" t="s">
        <v>2829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3:34" x14ac:dyDescent="0.35">
      <c r="Y971">
        <v>4</v>
      </c>
      <c r="Z971" s="57">
        <v>45386</v>
      </c>
      <c r="AA971" t="s">
        <v>2578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5">
      <c r="Z972" s="57">
        <v>45408</v>
      </c>
      <c r="AA972" t="s">
        <v>2592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3:34" x14ac:dyDescent="0.35">
      <c r="W973" s="36" t="s">
        <v>2219</v>
      </c>
      <c r="X973" s="36"/>
      <c r="Y973" s="36"/>
      <c r="Z973" s="36"/>
      <c r="AA973" s="36"/>
      <c r="AB973" s="37">
        <v>0</v>
      </c>
      <c r="AC973" s="37"/>
      <c r="AD973" s="37"/>
      <c r="AE973" s="37"/>
      <c r="AF973" s="37"/>
      <c r="AG973" s="37"/>
      <c r="AH973" s="37">
        <v>0</v>
      </c>
    </row>
    <row r="974" spans="23:34" x14ac:dyDescent="0.35">
      <c r="W974" t="s">
        <v>2343</v>
      </c>
      <c r="X974">
        <v>2024</v>
      </c>
      <c r="Y974">
        <v>1</v>
      </c>
      <c r="Z974" s="57">
        <v>45295</v>
      </c>
      <c r="AA974" t="s">
        <v>2342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3:34" x14ac:dyDescent="0.35">
      <c r="W975" s="36" t="s">
        <v>2412</v>
      </c>
      <c r="X975" s="36"/>
      <c r="Y975" s="36"/>
      <c r="Z975" s="36"/>
      <c r="AA975" s="36"/>
      <c r="AB975" s="37">
        <v>0</v>
      </c>
      <c r="AC975" s="37"/>
      <c r="AD975" s="37"/>
      <c r="AE975" s="37"/>
      <c r="AF975" s="37"/>
      <c r="AG975" s="37"/>
      <c r="AH975" s="37">
        <v>0</v>
      </c>
    </row>
    <row r="976" spans="23:34" x14ac:dyDescent="0.35">
      <c r="W976" t="s">
        <v>2356</v>
      </c>
      <c r="X976">
        <v>2024</v>
      </c>
      <c r="Y976">
        <v>1</v>
      </c>
      <c r="Z976" s="57">
        <v>45311</v>
      </c>
      <c r="AA976" t="s">
        <v>2355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3:34" x14ac:dyDescent="0.35">
      <c r="Z977" s="57">
        <v>45313</v>
      </c>
      <c r="AA977" t="s">
        <v>2361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3:34" x14ac:dyDescent="0.35">
      <c r="Z978" s="57">
        <v>45315</v>
      </c>
      <c r="AA978" t="s">
        <v>2369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3:34" x14ac:dyDescent="0.35">
      <c r="Y979">
        <v>2</v>
      </c>
      <c r="Z979" s="57">
        <v>45324</v>
      </c>
      <c r="AA979" t="s">
        <v>2416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3:34" x14ac:dyDescent="0.35">
      <c r="Z980" s="57">
        <v>45330</v>
      </c>
      <c r="AA980" t="s">
        <v>2424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3:34" x14ac:dyDescent="0.35">
      <c r="Y981">
        <v>5</v>
      </c>
      <c r="Z981" s="57">
        <v>45441</v>
      </c>
      <c r="AA981" t="s">
        <v>2644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3:34" x14ac:dyDescent="0.35">
      <c r="Y982">
        <v>6</v>
      </c>
      <c r="Z982" s="57">
        <v>45448</v>
      </c>
      <c r="AA982" t="s">
        <v>2711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3:34" x14ac:dyDescent="0.35">
      <c r="W983" s="36" t="s">
        <v>2413</v>
      </c>
      <c r="X983" s="36"/>
      <c r="Y983" s="36"/>
      <c r="Z983" s="36"/>
      <c r="AA983" s="36"/>
      <c r="AB983" s="37">
        <v>0</v>
      </c>
      <c r="AC983" s="37"/>
      <c r="AD983" s="37"/>
      <c r="AE983" s="37"/>
      <c r="AF983" s="37"/>
      <c r="AG983" s="37"/>
      <c r="AH983" s="37">
        <v>0</v>
      </c>
    </row>
    <row r="984" spans="23:34" x14ac:dyDescent="0.35">
      <c r="W984" t="s">
        <v>2434</v>
      </c>
      <c r="X984">
        <v>2024</v>
      </c>
      <c r="Y984">
        <v>2</v>
      </c>
      <c r="Z984" s="57">
        <v>45342</v>
      </c>
      <c r="AA984" t="s">
        <v>2432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3:34" x14ac:dyDescent="0.35">
      <c r="W985" s="36" t="s">
        <v>2576</v>
      </c>
      <c r="X985" s="36"/>
      <c r="Y985" s="36"/>
      <c r="Z985" s="36"/>
      <c r="AA985" s="36"/>
      <c r="AB985" s="37">
        <v>0</v>
      </c>
      <c r="AC985" s="37"/>
      <c r="AD985" s="37"/>
      <c r="AE985" s="37"/>
      <c r="AF985" s="37"/>
      <c r="AG985" s="37"/>
      <c r="AH985" s="37">
        <v>0</v>
      </c>
    </row>
    <row r="986" spans="23:34" x14ac:dyDescent="0.35">
      <c r="W986" t="s">
        <v>2512</v>
      </c>
      <c r="X986">
        <v>2024</v>
      </c>
      <c r="Y986">
        <v>3</v>
      </c>
      <c r="Z986" s="57">
        <v>45367</v>
      </c>
      <c r="AA986" t="s">
        <v>2511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3:34" x14ac:dyDescent="0.35">
      <c r="W987" s="36" t="s">
        <v>2577</v>
      </c>
      <c r="X987" s="36"/>
      <c r="Y987" s="36"/>
      <c r="Z987" s="36"/>
      <c r="AA987" s="36"/>
      <c r="AB987" s="37">
        <v>0</v>
      </c>
      <c r="AC987" s="37"/>
      <c r="AD987" s="37"/>
      <c r="AE987" s="37"/>
      <c r="AF987" s="37"/>
      <c r="AG987" s="37"/>
      <c r="AH987" s="37">
        <v>0</v>
      </c>
    </row>
    <row r="988" spans="23:34" x14ac:dyDescent="0.35">
      <c r="W988" t="s">
        <v>2728</v>
      </c>
      <c r="X988">
        <v>2024</v>
      </c>
      <c r="Y988">
        <v>6</v>
      </c>
      <c r="Z988" s="57">
        <v>45464</v>
      </c>
      <c r="AA988" t="s">
        <v>2726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3:34" x14ac:dyDescent="0.35">
      <c r="Y989">
        <v>7</v>
      </c>
      <c r="Z989" s="57">
        <v>45485</v>
      </c>
      <c r="AA989" t="s">
        <v>2834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3:34" x14ac:dyDescent="0.35">
      <c r="Z990" s="57">
        <v>45493</v>
      </c>
      <c r="AA990" t="s">
        <v>2839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3:34" x14ac:dyDescent="0.35">
      <c r="Z991" s="57">
        <v>45503</v>
      </c>
      <c r="AA991" t="s">
        <v>2848</v>
      </c>
      <c r="AB991" s="18">
        <v>2722.5</v>
      </c>
      <c r="AC991" s="18"/>
      <c r="AD991" s="18"/>
      <c r="AE991" s="18"/>
      <c r="AF991" s="18"/>
      <c r="AG991" s="18"/>
      <c r="AH991" s="18">
        <v>2722.5</v>
      </c>
    </row>
    <row r="992" spans="23:34" x14ac:dyDescent="0.35">
      <c r="W992" s="36" t="s">
        <v>2740</v>
      </c>
      <c r="X992" s="36"/>
      <c r="Y992" s="36"/>
      <c r="Z992" s="36"/>
      <c r="AA992" s="36"/>
      <c r="AB992" s="37">
        <v>2722.5</v>
      </c>
      <c r="AC992" s="37"/>
      <c r="AD992" s="37"/>
      <c r="AE992" s="37"/>
      <c r="AF992" s="37"/>
      <c r="AG992" s="37"/>
      <c r="AH992" s="37">
        <v>2722.5</v>
      </c>
    </row>
    <row r="993" spans="23:34" x14ac:dyDescent="0.35">
      <c r="W993" t="s">
        <v>2736</v>
      </c>
      <c r="X993">
        <v>2024</v>
      </c>
      <c r="Y993">
        <v>6</v>
      </c>
      <c r="Z993" s="57">
        <v>45470</v>
      </c>
      <c r="AA993" t="s">
        <v>2734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3:34" x14ac:dyDescent="0.35">
      <c r="W994" s="36" t="s">
        <v>2741</v>
      </c>
      <c r="X994" s="36"/>
      <c r="Y994" s="36"/>
      <c r="Z994" s="36"/>
      <c r="AA994" s="36"/>
      <c r="AB994" s="37">
        <v>0</v>
      </c>
      <c r="AC994" s="37"/>
      <c r="AD994" s="37"/>
      <c r="AE994" s="37"/>
      <c r="AF994" s="37"/>
      <c r="AG994" s="37"/>
      <c r="AH994" s="37">
        <v>0</v>
      </c>
    </row>
    <row r="995" spans="23:34" x14ac:dyDescent="0.35">
      <c r="W995" t="s">
        <v>2802</v>
      </c>
      <c r="X995">
        <v>2024</v>
      </c>
      <c r="Y995">
        <v>6</v>
      </c>
      <c r="Z995" s="57">
        <v>45463</v>
      </c>
      <c r="AA995" t="s">
        <v>2722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3:34" x14ac:dyDescent="0.35">
      <c r="Y996">
        <v>7</v>
      </c>
      <c r="Z996" s="57">
        <v>45476</v>
      </c>
      <c r="AA996" t="s">
        <v>2826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3:34" x14ac:dyDescent="0.35">
      <c r="Z997" s="57">
        <v>45479</v>
      </c>
      <c r="AA997" t="s">
        <v>2830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3:34" x14ac:dyDescent="0.35">
      <c r="Z998" s="57">
        <v>45500</v>
      </c>
      <c r="AA998" t="s">
        <v>2844</v>
      </c>
      <c r="AB998" s="18">
        <v>3745</v>
      </c>
      <c r="AC998" s="18"/>
      <c r="AD998" s="18"/>
      <c r="AE998" s="18"/>
      <c r="AF998" s="18"/>
      <c r="AG998" s="18"/>
      <c r="AH998" s="18">
        <v>3745</v>
      </c>
    </row>
    <row r="999" spans="23:34" x14ac:dyDescent="0.35">
      <c r="Z999" s="57">
        <v>45502</v>
      </c>
      <c r="AA999" t="s">
        <v>2847</v>
      </c>
      <c r="AB999" s="18">
        <v>225</v>
      </c>
      <c r="AC999" s="18"/>
      <c r="AD999" s="18"/>
      <c r="AE999" s="18"/>
      <c r="AF999" s="18"/>
      <c r="AG999" s="18"/>
      <c r="AH999" s="18">
        <v>225</v>
      </c>
    </row>
    <row r="1000" spans="23:34" x14ac:dyDescent="0.35">
      <c r="W1000" s="36" t="s">
        <v>2807</v>
      </c>
      <c r="X1000" s="36"/>
      <c r="Y1000" s="36"/>
      <c r="Z1000" s="36"/>
      <c r="AA1000" s="36"/>
      <c r="AB1000" s="37">
        <v>3970</v>
      </c>
      <c r="AC1000" s="37"/>
      <c r="AD1000" s="37"/>
      <c r="AE1000" s="37"/>
      <c r="AF1000" s="37"/>
      <c r="AG1000" s="37"/>
      <c r="AH1000" s="37">
        <v>3970</v>
      </c>
    </row>
    <row r="1001" spans="23:34" x14ac:dyDescent="0.35">
      <c r="W1001" t="s">
        <v>2808</v>
      </c>
      <c r="X1001">
        <v>2024</v>
      </c>
      <c r="Y1001">
        <v>7</v>
      </c>
      <c r="Z1001" s="57">
        <v>45475</v>
      </c>
      <c r="AA1001" t="s">
        <v>2820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3:34" x14ac:dyDescent="0.35">
      <c r="W1002" s="36" t="s">
        <v>2917</v>
      </c>
      <c r="X1002" s="36"/>
      <c r="Y1002" s="36"/>
      <c r="Z1002" s="36"/>
      <c r="AA1002" s="36"/>
      <c r="AB1002" s="37">
        <v>0</v>
      </c>
      <c r="AC1002" s="37"/>
      <c r="AD1002" s="37"/>
      <c r="AE1002" s="37"/>
      <c r="AF1002" s="37"/>
      <c r="AG1002" s="37"/>
      <c r="AH1002" s="37">
        <v>0</v>
      </c>
    </row>
    <row r="1003" spans="23:34" x14ac:dyDescent="0.35">
      <c r="W1003" t="s">
        <v>2814</v>
      </c>
      <c r="X1003">
        <v>2024</v>
      </c>
      <c r="Y1003">
        <v>7</v>
      </c>
      <c r="Z1003" s="57">
        <v>45489</v>
      </c>
      <c r="AA1003" t="s">
        <v>2835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3:34" x14ac:dyDescent="0.35">
      <c r="W1004" s="36" t="s">
        <v>2918</v>
      </c>
      <c r="X1004" s="36"/>
      <c r="Y1004" s="36"/>
      <c r="Z1004" s="36"/>
      <c r="AA1004" s="36"/>
      <c r="AB1004" s="37">
        <v>0</v>
      </c>
      <c r="AC1004" s="37"/>
      <c r="AD1004" s="37"/>
      <c r="AE1004" s="37"/>
      <c r="AF1004" s="37"/>
      <c r="AG1004" s="37"/>
      <c r="AH1004" s="37">
        <v>0</v>
      </c>
    </row>
    <row r="1005" spans="23:34" x14ac:dyDescent="0.35">
      <c r="W1005" t="s">
        <v>131</v>
      </c>
      <c r="AB1005" s="18">
        <v>653117.1</v>
      </c>
      <c r="AC1005" s="18">
        <v>0</v>
      </c>
      <c r="AD1005" s="18">
        <v>32054.5</v>
      </c>
      <c r="AE1005" s="18">
        <v>124886.1</v>
      </c>
      <c r="AF1005" s="18">
        <v>0</v>
      </c>
      <c r="AG1005" s="18">
        <v>13934.5</v>
      </c>
      <c r="AH1005" s="18">
        <v>823992.2</v>
      </c>
    </row>
  </sheetData>
  <pageMargins left="0.39370078740157483" right="0" top="0.19685039370078741" bottom="0.39370078740157483" header="0.31496062992125984" footer="0.31496062992125984"/>
  <pageSetup scale="82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105"/>
  <sheetViews>
    <sheetView topLeftCell="A3077" zoomScale="70" zoomScaleNormal="70" workbookViewId="0">
      <selection activeCell="A3094" sqref="A3094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up'!$A$2:$C$55,2,FALSE)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up'!$A$2:$C$55,3,FALSE)</f>
        <v>Cash</v>
      </c>
      <c r="J2" s="5">
        <f>VLOOKUP(F2,'Set up'!$A$2:$D$55,4,FALSE)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up'!$A$2:$E$55,5,FALSE)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up'!$A$2:$C$55,2,FALSE)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up'!$A$2:$C$55,3,FALSE)</f>
        <v>Cash</v>
      </c>
      <c r="J3" s="5">
        <f>VLOOKUP(F3,'Set up'!$A$2:$D$55,4,FALSE)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up'!$A$2:$E$55,5,FALSE)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up'!$A$2:$C$55,2,FALSE)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up'!$A$2:$C$55,3,FALSE)</f>
        <v>Cash</v>
      </c>
      <c r="J4" s="5">
        <f>VLOOKUP(F4,'Set up'!$A$2:$D$55,4,FALSE)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up'!$A$2:$E$55,5,FALSE)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up'!$A$2:$C$55,2,FALSE)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up'!$A$2:$C$55,3,FALSE)</f>
        <v>Cash</v>
      </c>
      <c r="J5" s="5">
        <f>VLOOKUP(F5,'Set up'!$A$2:$D$55,4,FALSE)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up'!$A$2:$E$55,5,FALSE)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up'!$A$2:$C$55,2,FALSE)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up'!$A$2:$C$55,3,FALSE)</f>
        <v>Cash</v>
      </c>
      <c r="J6" s="5">
        <f>VLOOKUP(F6,'Set up'!$A$2:$D$55,4,FALSE)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up'!$A$2:$E$55,5,FALSE)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up'!$A$2:$C$55,2,FALSE)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up'!$A$2:$C$55,3,FALSE)</f>
        <v>Cash</v>
      </c>
      <c r="J7" s="5">
        <f>VLOOKUP(F7,'Set up'!$A$2:$D$55,4,FALSE)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up'!$A$2:$E$55,5,FALSE)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up'!$A$2:$C$55,2,FALSE)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up'!$A$2:$C$55,3,FALSE)</f>
        <v>Cash</v>
      </c>
      <c r="J8" s="5">
        <f>VLOOKUP(F8,'Set up'!$A$2:$D$55,4,FALSE)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up'!$A$2:$E$55,5,FALSE)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up'!$A$2:$C$55,2,FALSE)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up'!$A$2:$C$55,3,FALSE)</f>
        <v>Cash</v>
      </c>
      <c r="J9" s="5">
        <f>VLOOKUP(F9,'Set up'!$A$2:$D$55,4,FALSE)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up'!$A$2:$E$55,5,FALSE)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up'!$A$2:$C$55,2,FALSE)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up'!$A$2:$C$55,3,FALSE)</f>
        <v>45</v>
      </c>
      <c r="J10" s="5">
        <f>VLOOKUP(F10,'Set up'!$A$2:$D$55,4,FALSE)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up'!$A$2:$E$55,5,FALSE)</f>
        <v>PD Chq</v>
      </c>
      <c r="S10" s="13" t="s">
        <v>192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up'!$A$2:$C$55,2,FALSE)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up'!$A$2:$C$55,3,FALSE)</f>
        <v>45</v>
      </c>
      <c r="J11" s="5">
        <f>VLOOKUP(F11,'Set up'!$A$2:$D$55,4,FALSE)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up'!$A$2:$E$55,5,FALSE)</f>
        <v>PD Chq</v>
      </c>
      <c r="S11" s="13" t="s">
        <v>192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up'!$A$2:$C$55,2,FALSE)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up'!$A$2:$C$55,3,FALSE)</f>
        <v>120</v>
      </c>
      <c r="J12" s="5">
        <f>VLOOKUP(F12,'Set up'!$A$2:$D$55,4,FALSE)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up'!$A$2:$E$55,5,FALSE)</f>
        <v>Chq</v>
      </c>
      <c r="S12" s="21" t="s">
        <v>164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up'!$A$2:$C$55,2,FALSE)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up'!$A$2:$C$55,3,FALSE)</f>
        <v>45</v>
      </c>
      <c r="J13" s="5">
        <f>VLOOKUP(F13,'Set up'!$A$2:$D$55,4,FALSE)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up'!$A$2:$E$55,5,FALSE)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up'!$A$2:$C$55,2,FALSE)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up'!$A$2:$C$55,3,FALSE)</f>
        <v>Cash</v>
      </c>
      <c r="J14" s="5">
        <f>VLOOKUP(F14,'Set up'!$A$2:$D$55,4,FALSE)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up'!$A$2:$E$55,5,FALSE)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up'!$A$2:$C$55,2,FALSE)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up'!$A$2:$C$55,3,FALSE)</f>
        <v>Cash</v>
      </c>
      <c r="J15" s="5">
        <f>VLOOKUP(F15,'Set up'!$A$2:$D$55,4,FALSE)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up'!$A$2:$E$55,5,FALSE)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up'!$A$2:$C$55,2,FALSE)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up'!$A$2:$C$55,3,FALSE)</f>
        <v>Cash</v>
      </c>
      <c r="J16" s="5">
        <f>VLOOKUP(F16,'Set up'!$A$2:$D$55,4,FALSE)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up'!$A$2:$E$55,5,FALSE)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up'!$A$2:$C$55,2,FALSE)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up'!$A$2:$C$55,3,FALSE)</f>
        <v>120</v>
      </c>
      <c r="J17" s="5">
        <f>VLOOKUP(F17,'Set up'!$A$2:$D$55,4,FALSE)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up'!$A$2:$E$55,5,FALSE)</f>
        <v>Chq</v>
      </c>
      <c r="S17" s="20" t="s">
        <v>165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up'!$A$2:$C$55,2,FALSE)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up'!$A$2:$C$55,3,FALSE)</f>
        <v>120</v>
      </c>
      <c r="J18" s="5">
        <f>VLOOKUP(F18,'Set up'!$A$2:$D$55,4,FALSE)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up'!$A$2:$E$55,5,FALSE)</f>
        <v>Chq</v>
      </c>
      <c r="S18" s="20" t="s">
        <v>165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up'!$A$2:$C$55,2,FALSE)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up'!$A$2:$C$55,3,FALSE)</f>
        <v>120</v>
      </c>
      <c r="J19" s="5">
        <f>VLOOKUP(F19,'Set up'!$A$2:$D$55,4,FALSE)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up'!$A$2:$E$55,5,FALSE)</f>
        <v>Chq</v>
      </c>
      <c r="S19" s="20" t="s">
        <v>165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up'!$A$2:$C$55,2,FALSE)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up'!$A$2:$C$55,3,FALSE)</f>
        <v>Cash</v>
      </c>
      <c r="J20" s="5">
        <f>VLOOKUP(F20,'Set up'!$A$2:$D$55,4,FALSE)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up'!$A$2:$E$55,5,FALSE)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up'!$A$2:$C$55,2,FALSE)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up'!$A$2:$C$55,3,FALSE)</f>
        <v>Cash</v>
      </c>
      <c r="J21" s="5">
        <f>VLOOKUP(F21,'Set up'!$A$2:$D$55,4,FALSE)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up'!$A$2:$E$55,5,FALSE)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up'!$A$2:$C$55,2,FALSE)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up'!$A$2:$C$55,3,FALSE)</f>
        <v>45</v>
      </c>
      <c r="J22" s="5">
        <f>VLOOKUP(F22,'Set up'!$A$2:$D$55,4,FALSE)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up'!$A$2:$E$55,5,FALSE)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up'!$A$2:$C$55,2,FALSE)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up'!$A$2:$C$55,3,FALSE)</f>
        <v>45</v>
      </c>
      <c r="J23" s="5">
        <f>VLOOKUP(F23,'Set up'!$A$2:$D$55,4,FALSE)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up'!$A$2:$E$55,5,FALSE)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up'!$A$2:$C$55,2,FALSE)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up'!$A$2:$C$55,3,FALSE)</f>
        <v>Cash</v>
      </c>
      <c r="J24" s="5">
        <f>VLOOKUP(F24,'Set up'!$A$2:$D$55,4,FALSE)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up'!$A$2:$E$55,5,FALSE)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up'!$A$2:$C$55,2,FALSE)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up'!$A$2:$C$55,3,FALSE)</f>
        <v>Cash</v>
      </c>
      <c r="J25" s="5">
        <f>VLOOKUP(F25,'Set up'!$A$2:$D$55,4,FALSE)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up'!$A$2:$E$55,5,FALSE)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up'!$A$2:$C$55,2,FALSE)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up'!$A$2:$C$55,3,FALSE)</f>
        <v>Cash</v>
      </c>
      <c r="J26" s="5">
        <f>VLOOKUP(F26,'Set up'!$A$2:$D$55,4,FALSE)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up'!$A$2:$E$55,5,FALSE)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up'!$A$2:$C$55,2,FALSE)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up'!$A$2:$C$55,3,FALSE)</f>
        <v>Cash</v>
      </c>
      <c r="J27" s="5">
        <f>VLOOKUP(F27,'Set up'!$A$2:$D$55,4,FALSE)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up'!$A$2:$E$55,5,FALSE)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up'!$A$2:$C$55,2,FALSE)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up'!$A$2:$C$55,3,FALSE)</f>
        <v>45</v>
      </c>
      <c r="J28" s="5">
        <f>VLOOKUP(F28,'Set up'!$A$2:$D$55,4,FALSE)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up'!$A$2:$E$55,5,FALSE)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up'!$A$2:$C$55,2,FALSE)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up'!$A$2:$C$55,3,FALSE)</f>
        <v>Cash</v>
      </c>
      <c r="J29" s="5">
        <f>VLOOKUP(F29,'Set up'!$A$2:$D$55,4,FALSE)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up'!$A$2:$E$55,5,FALSE)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up'!$A$2:$C$55,2,FALSE)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up'!$A$2:$C$55,3,FALSE)</f>
        <v>Cash</v>
      </c>
      <c r="J30" s="5">
        <f>VLOOKUP(F30,'Set up'!$A$2:$D$55,4,FALSE)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up'!$A$2:$E$55,5,FALSE)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up'!$A$2:$C$55,2,FALSE)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up'!$A$2:$C$55,3,FALSE)</f>
        <v>Cash</v>
      </c>
      <c r="J31" s="5">
        <f>VLOOKUP(F31,'Set up'!$A$2:$D$55,4,FALSE)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up'!$A$2:$E$55,5,FALSE)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up'!$A$2:$C$55,2,FALSE)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up'!$A$2:$C$55,3,FALSE)</f>
        <v>Cash</v>
      </c>
      <c r="J32" s="5">
        <f>VLOOKUP(F32,'Set up'!$A$2:$D$55,4,FALSE)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up'!$A$2:$E$55,5,FALSE)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up'!$A$2:$C$55,2,FALSE)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up'!$A$2:$C$55,3,FALSE)</f>
        <v>Cash</v>
      </c>
      <c r="J33" s="5">
        <f>VLOOKUP(F33,'Set up'!$A$2:$D$55,4,FALSE)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up'!$A$2:$E$55,5,FALSE)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up'!$A$2:$C$55,2,FALSE)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up'!$A$2:$C$55,3,FALSE)</f>
        <v>Cash</v>
      </c>
      <c r="J34" s="5">
        <f>VLOOKUP(F34,'Set up'!$A$2:$D$55,4,FALSE)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up'!$A$2:$E$55,5,FALSE)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up'!$A$2:$C$55,2,FALSE)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up'!$A$2:$C$55,3,FALSE)</f>
        <v>Cash</v>
      </c>
      <c r="J35" s="5">
        <f>VLOOKUP(F35,'Set up'!$A$2:$D$55,4,FALSE)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up'!$A$2:$E$55,5,FALSE)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up'!$A$2:$C$55,2,FALSE)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up'!$A$2:$C$55,3,FALSE)</f>
        <v>45</v>
      </c>
      <c r="J36" s="5">
        <f>VLOOKUP(F36,'Set up'!$A$2:$D$55,4,FALSE)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up'!$A$2:$E$55,5,FALSE)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up'!$A$2:$C$55,2,FALSE)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up'!$A$2:$C$55,3,FALSE)</f>
        <v>45</v>
      </c>
      <c r="J37" s="5">
        <f>VLOOKUP(F37,'Set up'!$A$2:$D$55,4,FALSE)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up'!$A$2:$E$55,5,FALSE)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up'!$A$2:$C$55,2,FALSE)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up'!$A$2:$C$55,3,FALSE)</f>
        <v>45</v>
      </c>
      <c r="J38" s="5">
        <f>VLOOKUP(F38,'Set up'!$A$2:$D$55,4,FALSE)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up'!$A$2:$E$55,5,FALSE)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up'!$A$2:$C$55,2,FALSE)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up'!$A$2:$C$55,3,FALSE)</f>
        <v>60</v>
      </c>
      <c r="J39" s="5">
        <f>VLOOKUP(F39,'Set up'!$A$2:$D$55,4,FALSE)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up'!$A$2:$E$55,5,FALSE)</f>
        <v>Chq</v>
      </c>
      <c r="S39" s="15" t="s">
        <v>187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up'!$A$2:$C$55,2,FALSE)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up'!$A$2:$C$55,3,FALSE)</f>
        <v>60</v>
      </c>
      <c r="J40" s="5">
        <f>VLOOKUP(F40,'Set up'!$A$2:$D$55,4,FALSE)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up'!$A$2:$E$55,5,FALSE)</f>
        <v>Chq</v>
      </c>
      <c r="S40" s="15" t="s">
        <v>187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up'!$A$2:$C$55,2,FALSE)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up'!$A$2:$C$55,3,FALSE)</f>
        <v>Cash</v>
      </c>
      <c r="J41" s="5">
        <f>VLOOKUP(F41,'Set up'!$A$2:$D$55,4,FALSE)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up'!$A$2:$E$55,5,FALSE)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up'!$A$2:$C$55,2,FALSE)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up'!$A$2:$C$55,3,FALSE)</f>
        <v>120</v>
      </c>
      <c r="J42" s="5">
        <f>VLOOKUP(F42,'Set up'!$A$2:$D$55,4,FALSE)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up'!$A$2:$E$55,5,FALSE)</f>
        <v>Trsf</v>
      </c>
      <c r="S42" s="13" t="s">
        <v>213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up'!$A$2:$C$55,2,FALSE)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up'!$A$2:$C$55,3,FALSE)</f>
        <v>120</v>
      </c>
      <c r="J43" s="5">
        <f>VLOOKUP(F43,'Set up'!$A$2:$D$55,4,FALSE)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up'!$A$2:$E$55,5,FALSE)</f>
        <v>Trsf</v>
      </c>
      <c r="S43" s="13" t="s">
        <v>213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up'!$A$2:$C$55,2,FALSE)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up'!$A$2:$C$55,3,FALSE)</f>
        <v>120</v>
      </c>
      <c r="J44" s="5">
        <f>VLOOKUP(F44,'Set up'!$A$2:$D$55,4,FALSE)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up'!$A$2:$E$55,5,FALSE)</f>
        <v>Trsf</v>
      </c>
      <c r="S44" s="13" t="s">
        <v>213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up'!$A$2:$C$55,2,FALSE)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up'!$A$2:$C$55,3,FALSE)</f>
        <v>120</v>
      </c>
      <c r="J45" s="5">
        <f>VLOOKUP(F45,'Set up'!$A$2:$D$55,4,FALSE)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up'!$A$2:$E$55,5,FALSE)</f>
        <v>Trsf</v>
      </c>
      <c r="S45" s="13" t="s">
        <v>213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up'!$A$2:$C$55,2,FALSE)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up'!$A$2:$C$55,3,FALSE)</f>
        <v>120</v>
      </c>
      <c r="J46" s="5">
        <f>VLOOKUP(F46,'Set up'!$A$2:$D$55,4,FALSE)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up'!$A$2:$E$55,5,FALSE)</f>
        <v>Trsf</v>
      </c>
      <c r="S46" s="13" t="s">
        <v>213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up'!$A$2:$C$55,2,FALSE)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up'!$A$2:$C$55,3,FALSE)</f>
        <v>Cash</v>
      </c>
      <c r="J47" s="5">
        <f>VLOOKUP(F47,'Set up'!$A$2:$D$55,4,FALSE)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up'!$A$2:$E$55,5,FALSE)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up'!$A$2:$C$55,2,FALSE)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up'!$A$2:$C$55,3,FALSE)</f>
        <v>Cash</v>
      </c>
      <c r="J48" s="5">
        <f>VLOOKUP(F48,'Set up'!$A$2:$D$55,4,FALSE)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up'!$A$2:$E$55,5,FALSE)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up'!$A$2:$C$55,2,FALSE)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up'!$A$2:$C$55,3,FALSE)</f>
        <v>Cash</v>
      </c>
      <c r="J49" s="5">
        <f>VLOOKUP(F49,'Set up'!$A$2:$D$55,4,FALSE)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up'!$A$2:$E$55,5,FALSE)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up'!$A$2:$C$55,2,FALSE)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up'!$A$2:$C$55,3,FALSE)</f>
        <v>Cash</v>
      </c>
      <c r="J50" s="5">
        <f>VLOOKUP(F50,'Set up'!$A$2:$D$55,4,FALSE)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up'!$A$2:$E$55,5,FALSE)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up'!$A$2:$C$55,2,FALSE)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up'!$A$2:$C$55,3,FALSE)</f>
        <v>Cash</v>
      </c>
      <c r="J51" s="5">
        <f>VLOOKUP(F51,'Set up'!$A$2:$D$55,4,FALSE)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up'!$A$2:$E$55,5,FALSE)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up'!$A$2:$C$55,2,FALSE)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up'!$A$2:$C$55,3,FALSE)</f>
        <v>Cash</v>
      </c>
      <c r="J52" s="5">
        <f>VLOOKUP(F52,'Set up'!$A$2:$D$55,4,FALSE)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up'!$A$2:$E$55,5,FALSE)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up'!$A$2:$C$55,2,FALSE)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up'!$A$2:$C$55,3,FALSE)</f>
        <v>120</v>
      </c>
      <c r="J53" s="5">
        <f>VLOOKUP(F53,'Set up'!$A$2:$D$55,4,FALSE)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up'!$A$2:$E$55,5,FALSE)</f>
        <v>Chq</v>
      </c>
      <c r="S53" s="13" t="s">
        <v>248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up'!$A$2:$C$55,2,FALSE)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up'!$A$2:$C$55,3,FALSE)</f>
        <v>120</v>
      </c>
      <c r="J54" s="5">
        <f>VLOOKUP(F54,'Set up'!$A$2:$D$55,4,FALSE)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up'!$A$2:$E$55,5,FALSE)</f>
        <v>Chq</v>
      </c>
      <c r="S54" s="13" t="s">
        <v>248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up'!$A$2:$C$55,2,FALSE)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up'!$A$2:$C$55,3,FALSE)</f>
        <v>120</v>
      </c>
      <c r="J55" s="5">
        <f>VLOOKUP(F55,'Set up'!$A$2:$D$55,4,FALSE)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up'!$A$2:$E$55,5,FALSE)</f>
        <v>Chq</v>
      </c>
      <c r="S55" s="13" t="s">
        <v>248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up'!$A$2:$C$55,2,FALSE)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up'!$A$2:$C$55,3,FALSE)</f>
        <v>120</v>
      </c>
      <c r="J56" s="5">
        <f>VLOOKUP(F56,'Set up'!$A$2:$D$55,4,FALSE)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up'!$A$2:$E$55,5,FALSE)</f>
        <v>Chq</v>
      </c>
      <c r="S56" s="13" t="s">
        <v>248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up'!$A$2:$C$55,2,FALSE)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up'!$A$2:$C$55,3,FALSE)</f>
        <v>120</v>
      </c>
      <c r="J57" s="5">
        <f>VLOOKUP(F57,'Set up'!$A$2:$D$55,4,FALSE)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up'!$A$2:$E$55,5,FALSE)</f>
        <v>Chq</v>
      </c>
      <c r="S57" s="13" t="s">
        <v>248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up'!$A$2:$C$55,2,FALSE)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up'!$A$2:$C$55,3,FALSE)</f>
        <v>120</v>
      </c>
      <c r="J58" s="5">
        <f>VLOOKUP(F58,'Set up'!$A$2:$D$55,4,FALSE)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up'!$A$2:$E$55,5,FALSE)</f>
        <v>Chq</v>
      </c>
      <c r="S58" s="13" t="s">
        <v>248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up'!$A$2:$C$55,2,FALSE)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up'!$A$2:$C$55,3,FALSE)</f>
        <v>120</v>
      </c>
      <c r="J59" s="5">
        <f>VLOOKUP(F59,'Set up'!$A$2:$D$55,4,FALSE)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up'!$A$2:$E$55,5,FALSE)</f>
        <v>Chq</v>
      </c>
      <c r="S59" s="13" t="s">
        <v>248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up'!$A$2:$C$55,2,FALSE)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up'!$A$2:$C$55,3,FALSE)</f>
        <v>Cash</v>
      </c>
      <c r="J60" s="5">
        <f>VLOOKUP(F60,'Set up'!$A$2:$D$55,4,FALSE)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up'!$A$2:$E$55,5,FALSE)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up'!$A$2:$C$55,2,FALSE)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up'!$A$2:$C$55,3,FALSE)</f>
        <v>Cash</v>
      </c>
      <c r="J61" s="5">
        <f>VLOOKUP(F61,'Set up'!$A$2:$D$55,4,FALSE)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up'!$A$2:$E$55,5,FALSE)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up'!$A$2:$C$55,2,FALSE)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up'!$A$2:$C$55,3,FALSE)</f>
        <v>120</v>
      </c>
      <c r="J62" s="5">
        <f>VLOOKUP(F62,'Set up'!$A$2:$D$55,4,FALSE)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up'!$A$2:$E$55,5,FALSE)</f>
        <v>Chq</v>
      </c>
      <c r="S62" s="13" t="s">
        <v>248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up'!$A$2:$C$55,2,FALSE)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up'!$A$2:$C$55,3,FALSE)</f>
        <v>120</v>
      </c>
      <c r="J63" s="5">
        <f>VLOOKUP(F63,'Set up'!$A$2:$D$55,4,FALSE)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up'!$A$2:$E$55,5,FALSE)</f>
        <v>Chq</v>
      </c>
      <c r="S63" s="13" t="s">
        <v>248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up'!$A$2:$C$55,2,FALSE)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up'!$A$2:$C$55,3,FALSE)</f>
        <v>120</v>
      </c>
      <c r="J64" s="5">
        <f>VLOOKUP(F64,'Set up'!$A$2:$D$55,4,FALSE)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up'!$A$2:$E$55,5,FALSE)</f>
        <v>Chq</v>
      </c>
      <c r="S64" s="13" t="s">
        <v>248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up'!$A$2:$C$55,2,FALSE)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up'!$A$2:$C$55,3,FALSE)</f>
        <v>120</v>
      </c>
      <c r="J65" s="5">
        <f>VLOOKUP(F65,'Set up'!$A$2:$D$55,4,FALSE)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up'!$A$2:$E$55,5,FALSE)</f>
        <v>Chq</v>
      </c>
      <c r="S65" s="13" t="s">
        <v>248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up'!$A$2:$C$55,2,FALSE)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up'!$A$2:$C$55,3,FALSE)</f>
        <v>120</v>
      </c>
      <c r="J66" s="5">
        <f>VLOOKUP(F66,'Set up'!$A$2:$D$55,4,FALSE)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up'!$A$2:$E$55,5,FALSE)</f>
        <v>Chq</v>
      </c>
      <c r="S66" s="13" t="s">
        <v>248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up'!$A$2:$C$55,2,FALSE)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up'!$A$2:$C$55,3,FALSE)</f>
        <v>120</v>
      </c>
      <c r="J67" s="5">
        <f>VLOOKUP(F67,'Set up'!$A$2:$D$55,4,FALSE)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up'!$A$2:$E$55,5,FALSE)</f>
        <v>Trsf</v>
      </c>
      <c r="S67" s="13" t="s">
        <v>249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up'!$A$2:$C$55,2,FALSE)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up'!$A$2:$C$55,3,FALSE)</f>
        <v>120</v>
      </c>
      <c r="J68" s="5">
        <f>VLOOKUP(F68,'Set up'!$A$2:$D$55,4,FALSE)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up'!$A$2:$E$55,5,FALSE)</f>
        <v>Trsf</v>
      </c>
      <c r="S68" s="13" t="s">
        <v>249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up'!$A$2:$C$55,2,FALSE)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up'!$A$2:$C$55,3,FALSE)</f>
        <v>120</v>
      </c>
      <c r="J69" s="5">
        <f>VLOOKUP(F69,'Set up'!$A$2:$D$55,4,FALSE)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up'!$A$2:$E$55,5,FALSE)</f>
        <v>Trsf</v>
      </c>
      <c r="S69" s="13" t="s">
        <v>249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up'!$A$2:$C$55,2,FALSE)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up'!$A$2:$C$55,3,FALSE)</f>
        <v>120</v>
      </c>
      <c r="J70" s="5">
        <f>VLOOKUP(F70,'Set up'!$A$2:$D$55,4,FALSE)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up'!$A$2:$E$55,5,FALSE)</f>
        <v>Trsf</v>
      </c>
      <c r="S70" s="13" t="s">
        <v>249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up'!$A$2:$C$55,2,FALSE)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up'!$A$2:$C$55,3,FALSE)</f>
        <v>Cash</v>
      </c>
      <c r="J71" s="5">
        <f>VLOOKUP(F71,'Set up'!$A$2:$D$55,4,FALSE)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up'!$A$2:$E$55,5,FALSE)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up'!$A$2:$C$55,2,FALSE)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up'!$A$2:$C$55,3,FALSE)</f>
        <v>Cash</v>
      </c>
      <c r="J72" s="5">
        <f>VLOOKUP(F72,'Set up'!$A$2:$D$55,4,FALSE)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up'!$A$2:$E$55,5,FALSE)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up'!$A$2:$C$55,2,FALSE)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up'!$A$2:$C$55,3,FALSE)</f>
        <v>Cash</v>
      </c>
      <c r="J73" s="5">
        <f>VLOOKUP(F73,'Set up'!$A$2:$D$55,4,FALSE)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up'!$A$2:$E$55,5,FALSE)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up'!$A$2:$C$55,2,FALSE)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up'!$A$2:$C$55,3,FALSE)</f>
        <v>45</v>
      </c>
      <c r="J74" s="5">
        <f>VLOOKUP(F74,'Set up'!$A$2:$D$55,4,FALSE)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up'!$A$2:$E$55,5,FALSE)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up'!$A$2:$C$55,2,FALSE)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up'!$A$2:$C$55,3,FALSE)</f>
        <v>45</v>
      </c>
      <c r="J75" s="5">
        <f>VLOOKUP(F75,'Set up'!$A$2:$D$55,4,FALSE)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up'!$A$2:$E$55,5,FALSE)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up'!$A$2:$C$55,2,FALSE)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up'!$A$2:$C$55,3,FALSE)</f>
        <v>45</v>
      </c>
      <c r="J76" s="5">
        <f>VLOOKUP(F76,'Set up'!$A$2:$D$55,4,FALSE)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up'!$A$2:$E$55,5,FALSE)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up'!$A$2:$C$55,2,FALSE)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up'!$A$2:$C$55,3,FALSE)</f>
        <v>45</v>
      </c>
      <c r="J77" s="5">
        <f>VLOOKUP(F77,'Set up'!$A$2:$D$55,4,FALSE)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up'!$A$2:$E$55,5,FALSE)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up'!$A$2:$C$55,2,FALSE)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up'!$A$2:$C$55,3,FALSE)</f>
        <v>120</v>
      </c>
      <c r="J78" s="5">
        <f>VLOOKUP(F78,'Set up'!$A$2:$D$55,4,FALSE)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up'!$A$2:$E$55,5,FALSE)</f>
        <v>Chq</v>
      </c>
      <c r="S78" s="13" t="s">
        <v>277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up'!$A$2:$C$55,2,FALSE)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up'!$A$2:$C$55,3,FALSE)</f>
        <v>120</v>
      </c>
      <c r="J79" s="5">
        <f>VLOOKUP(F79,'Set up'!$A$2:$D$55,4,FALSE)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up'!$A$2:$E$55,5,FALSE)</f>
        <v>Chq</v>
      </c>
      <c r="S79" s="13" t="s">
        <v>277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up'!$A$2:$C$55,2,FALSE)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up'!$A$2:$C$55,3,FALSE)</f>
        <v>120</v>
      </c>
      <c r="J80" s="5">
        <f>VLOOKUP(F80,'Set up'!$A$2:$D$55,4,FALSE)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up'!$A$2:$E$55,5,FALSE)</f>
        <v>Chq</v>
      </c>
      <c r="S80" s="13" t="s">
        <v>277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up'!$A$2:$C$55,2,FALSE)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up'!$A$2:$C$55,3,FALSE)</f>
        <v>120</v>
      </c>
      <c r="J81" s="5">
        <f>VLOOKUP(F81,'Set up'!$A$2:$D$55,4,FALSE)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up'!$A$2:$E$55,5,FALSE)</f>
        <v>Chq</v>
      </c>
      <c r="S81" s="13" t="s">
        <v>277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up'!$A$2:$C$55,2,FALSE)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up'!$A$2:$C$55,3,FALSE)</f>
        <v>120</v>
      </c>
      <c r="J82" s="5">
        <f>VLOOKUP(F82,'Set up'!$A$2:$D$55,4,FALSE)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up'!$A$2:$E$55,5,FALSE)</f>
        <v>Chq</v>
      </c>
      <c r="S82" s="13" t="s">
        <v>277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up'!$A$2:$C$55,2,FALSE)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up'!$A$2:$C$55,3,FALSE)</f>
        <v>120</v>
      </c>
      <c r="J83" s="5">
        <f>VLOOKUP(F83,'Set up'!$A$2:$D$55,4,FALSE)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up'!$A$2:$E$55,5,FALSE)</f>
        <v>Chq</v>
      </c>
      <c r="S83" s="13" t="s">
        <v>277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up'!$A$2:$C$55,2,FALSE)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up'!$A$2:$C$55,3,FALSE)</f>
        <v>120</v>
      </c>
      <c r="J84" s="5">
        <f>VLOOKUP(F84,'Set up'!$A$2:$D$55,4,FALSE)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up'!$A$2:$E$55,5,FALSE)</f>
        <v>Chq</v>
      </c>
      <c r="S84" s="13" t="s">
        <v>277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up'!$A$2:$C$55,2,FALSE)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up'!$A$2:$C$55,3,FALSE)</f>
        <v>Cash</v>
      </c>
      <c r="J85" s="5">
        <f>VLOOKUP(F85,'Set up'!$A$2:$D$55,4,FALSE)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up'!$A$2:$E$55,5,FALSE)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up'!$A$2:$C$55,2,FALSE)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up'!$A$2:$C$55,3,FALSE)</f>
        <v>Cash</v>
      </c>
      <c r="J86" s="5">
        <f>VLOOKUP(F86,'Set up'!$A$2:$D$55,4,FALSE)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up'!$A$2:$E$55,5,FALSE)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up'!$A$2:$C$55,2,FALSE)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up'!$A$2:$C$55,3,FALSE)</f>
        <v>Cash</v>
      </c>
      <c r="J87" s="5">
        <f>VLOOKUP(F87,'Set up'!$A$2:$D$55,4,FALSE)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up'!$A$2:$E$55,5,FALSE)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up'!$A$2:$C$55,2,FALSE)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up'!$A$2:$C$55,3,FALSE)</f>
        <v>Cash</v>
      </c>
      <c r="J88" s="5">
        <f>VLOOKUP(F88,'Set up'!$A$2:$D$55,4,FALSE)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up'!$A$2:$E$55,5,FALSE)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up'!$A$2:$C$55,2,FALSE)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up'!$A$2:$C$55,3,FALSE)</f>
        <v>Cash</v>
      </c>
      <c r="J89" s="5">
        <f>VLOOKUP(F89,'Set up'!$A$2:$D$55,4,FALSE)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up'!$A$2:$E$55,5,FALSE)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up'!$A$2:$C$55,2,FALSE)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up'!$A$2:$C$55,3,FALSE)</f>
        <v>45</v>
      </c>
      <c r="J90" s="5">
        <f>VLOOKUP(F90,'Set up'!$A$2:$D$55,4,FALSE)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up'!$A$2:$E$55,5,FALSE)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up'!$A$2:$C$55,2,FALSE)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up'!$A$2:$C$55,3,FALSE)</f>
        <v>45</v>
      </c>
      <c r="J91" s="5">
        <f>VLOOKUP(F91,'Set up'!$A$2:$D$55,4,FALSE)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up'!$A$2:$E$55,5,FALSE)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up'!$A$2:$C$55,2,FALSE)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up'!$A$2:$C$55,3,FALSE)</f>
        <v>Cash</v>
      </c>
      <c r="J92" s="5">
        <f>VLOOKUP(F92,'Set up'!$A$2:$D$55,4,FALSE)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up'!$A$2:$E$55,5,FALSE)</f>
        <v>Trsf</v>
      </c>
      <c r="S92" s="1" t="s">
        <v>160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up'!$A$2:$C$55,2,FALSE)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up'!$A$2:$C$55,3,FALSE)</f>
        <v>Cash</v>
      </c>
      <c r="J93" s="5">
        <f>VLOOKUP(F93,'Set up'!$A$2:$D$55,4,FALSE)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up'!$A$2:$E$55,5,FALSE)</f>
        <v>Trsf</v>
      </c>
      <c r="S93" s="1" t="s">
        <v>160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up'!$A$2:$C$55,2,FALSE)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up'!$A$2:$C$55,3,FALSE)</f>
        <v>Cash</v>
      </c>
      <c r="J94" s="5">
        <f>VLOOKUP(F94,'Set up'!$A$2:$D$55,4,FALSE)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up'!$A$2:$E$55,5,FALSE)</f>
        <v>Trsf</v>
      </c>
      <c r="S94" s="1" t="s">
        <v>160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up'!$A$2:$C$55,2,FALSE)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up'!$A$2:$C$55,3,FALSE)</f>
        <v>Cash</v>
      </c>
      <c r="J95" s="5">
        <f>VLOOKUP(F95,'Set up'!$A$2:$D$55,4,FALSE)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up'!$A$2:$E$55,5,FALSE)</f>
        <v>Chq</v>
      </c>
      <c r="S95" s="1" t="s">
        <v>158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up'!$A$2:$C$55,2,FALSE)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up'!$A$2:$C$55,3,FALSE)</f>
        <v>Cash</v>
      </c>
      <c r="J96" s="5">
        <f>VLOOKUP(F96,'Set up'!$A$2:$D$55,4,FALSE)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up'!$A$2:$E$55,5,FALSE)</f>
        <v>Chq</v>
      </c>
      <c r="S96" s="1" t="s">
        <v>157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up'!$A$2:$C$55,2,FALSE)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up'!$A$2:$C$55,3,FALSE)</f>
        <v>120</v>
      </c>
      <c r="J97" s="5">
        <f>VLOOKUP(F97,'Set up'!$A$2:$D$55,4,FALSE)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up'!$A$2:$E$55,5,FALSE)</f>
        <v>Trsf</v>
      </c>
      <c r="S97" s="13" t="s">
        <v>300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up'!$A$2:$C$55,2,FALSE)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up'!$A$2:$C$55,3,FALSE)</f>
        <v>120</v>
      </c>
      <c r="J98" s="5">
        <f>VLOOKUP(F98,'Set up'!$A$2:$D$55,4,FALSE)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up'!$A$2:$E$55,5,FALSE)</f>
        <v>Trsf</v>
      </c>
      <c r="S98" s="13" t="s">
        <v>300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up'!$A$2:$C$55,2,FALSE)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up'!$A$2:$C$55,3,FALSE)</f>
        <v>120</v>
      </c>
      <c r="J99" s="5">
        <f>VLOOKUP(F99,'Set up'!$A$2:$D$55,4,FALSE)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up'!$A$2:$E$55,5,FALSE)</f>
        <v>Trsf</v>
      </c>
      <c r="S99" s="13" t="s">
        <v>300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up'!$A$2:$C$55,2,FALSE)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up'!$A$2:$C$55,3,FALSE)</f>
        <v>120</v>
      </c>
      <c r="J100" s="5">
        <f>VLOOKUP(F100,'Set up'!$A$2:$D$55,4,FALSE)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up'!$A$2:$E$55,5,FALSE)</f>
        <v>Trsf</v>
      </c>
      <c r="S100" s="13" t="s">
        <v>300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up'!$A$2:$C$55,2,FALSE)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up'!$A$2:$C$55,3,FALSE)</f>
        <v>45</v>
      </c>
      <c r="J101" s="5">
        <f>VLOOKUP(F101,'Set up'!$A$2:$D$55,4,FALSE)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up'!$A$2:$E$55,5,FALSE)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up'!$A$2:$C$55,2,FALSE)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up'!$A$2:$C$55,3,FALSE)</f>
        <v>45</v>
      </c>
      <c r="J102" s="5">
        <f>VLOOKUP(F102,'Set up'!$A$2:$D$55,4,FALSE)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up'!$A$2:$E$55,5,FALSE)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up'!$A$2:$C$55,2,FALSE)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up'!$A$2:$C$55,3,FALSE)</f>
        <v>Cash</v>
      </c>
      <c r="J103" s="5">
        <f>VLOOKUP(F103,'Set up'!$A$2:$D$55,4,FALSE)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up'!$A$2:$E$55,5,FALSE)</f>
        <v>Trsf</v>
      </c>
      <c r="S103" s="1" t="s">
        <v>160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up'!$A$2:$C$55,2,FALSE)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up'!$A$2:$C$55,3,FALSE)</f>
        <v>Cash</v>
      </c>
      <c r="J104" s="5">
        <f>VLOOKUP(F104,'Set up'!$A$2:$D$55,4,FALSE)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up'!$A$2:$E$55,5,FALSE)</f>
        <v>Trsf</v>
      </c>
      <c r="S104" s="1" t="s">
        <v>160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up'!$A$2:$C$55,2,FALSE)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up'!$A$2:$C$55,3,FALSE)</f>
        <v>Cash</v>
      </c>
      <c r="J105" s="5">
        <f>VLOOKUP(F105,'Set up'!$A$2:$D$55,4,FALSE)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up'!$A$2:$E$55,5,FALSE)</f>
        <v>Chq</v>
      </c>
      <c r="S105" s="1" t="s">
        <v>159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up'!$A$2:$C$55,2,FALSE)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up'!$A$2:$C$55,3,FALSE)</f>
        <v>Cash</v>
      </c>
      <c r="J106" s="5">
        <f>VLOOKUP(F106,'Set up'!$A$2:$D$55,4,FALSE)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up'!$A$2:$E$55,5,FALSE)</f>
        <v>Chq</v>
      </c>
      <c r="S106" s="1" t="s">
        <v>214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up'!$A$2:$C$55,2,FALSE)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up'!$A$2:$C$55,3,FALSE)</f>
        <v>Cash</v>
      </c>
      <c r="J107" s="5">
        <f>VLOOKUP(F107,'Set up'!$A$2:$D$55,4,FALSE)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up'!$A$2:$E$55,5,FALSE)</f>
        <v>Chq</v>
      </c>
      <c r="S107" s="1" t="s">
        <v>214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up'!$A$2:$C$55,2,FALSE)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up'!$A$2:$C$55,3,FALSE)</f>
        <v>Cash</v>
      </c>
      <c r="J108" s="5">
        <f>VLOOKUP(F108,'Set up'!$A$2:$D$55,4,FALSE)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up'!$A$2:$E$55,5,FALSE)</f>
        <v>Chq</v>
      </c>
      <c r="S108" s="1" t="s">
        <v>214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up'!$A$2:$C$55,2,FALSE)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up'!$A$2:$C$55,3,FALSE)</f>
        <v>Cash</v>
      </c>
      <c r="J109" s="5">
        <f>VLOOKUP(F109,'Set up'!$A$2:$D$55,4,FALSE)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up'!$A$2:$E$55,5,FALSE)</f>
        <v>Chq</v>
      </c>
      <c r="S109" s="1" t="s">
        <v>214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up'!$A$2:$C$55,2,FALSE)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up'!$A$2:$C$55,3,FALSE)</f>
        <v>Cash</v>
      </c>
      <c r="J110" s="5">
        <f>VLOOKUP(F110,'Set up'!$A$2:$D$55,4,FALSE)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up'!$A$2:$E$55,5,FALSE)</f>
        <v>Trsf</v>
      </c>
      <c r="S110" s="1" t="s">
        <v>172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up'!$A$2:$C$55,2,FALSE)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up'!$A$2:$C$55,3,FALSE)</f>
        <v>Cash</v>
      </c>
      <c r="J111" s="5">
        <f>VLOOKUP(F111,'Set up'!$A$2:$D$55,4,FALSE)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up'!$A$2:$E$55,5,FALSE)</f>
        <v>Trsf</v>
      </c>
      <c r="S111" s="1" t="s">
        <v>172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up'!$A$2:$C$55,2,FALSE)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up'!$A$2:$C$55,3,FALSE)</f>
        <v>Cash</v>
      </c>
      <c r="J112" s="5">
        <f>VLOOKUP(F112,'Set up'!$A$2:$D$55,4,FALSE)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up'!$A$2:$E$55,5,FALSE)</f>
        <v>Chq</v>
      </c>
      <c r="S112" s="1" t="s">
        <v>190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up'!$A$2:$C$55,2,FALSE)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up'!$A$2:$C$55,3,FALSE)</f>
        <v>Cash</v>
      </c>
      <c r="J113" s="5">
        <f>VLOOKUP(F113,'Set up'!$A$2:$D$55,4,FALSE)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up'!$A$2:$E$55,5,FALSE)</f>
        <v>Chq</v>
      </c>
      <c r="S113" s="1" t="s">
        <v>190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up'!$A$2:$C$55,2,FALSE)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up'!$A$2:$C$55,3,FALSE)</f>
        <v>60</v>
      </c>
      <c r="J114" s="5">
        <f>VLOOKUP(F114,'Set up'!$A$2:$D$55,4,FALSE)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up'!$A$2:$E$55,5,FALSE)</f>
        <v>Chq</v>
      </c>
      <c r="S114" s="9" t="s">
        <v>265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up'!$A$2:$C$55,2,FALSE)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up'!$A$2:$C$55,3,FALSE)</f>
        <v>60</v>
      </c>
      <c r="J115" s="5">
        <f>VLOOKUP(F115,'Set up'!$A$2:$D$55,4,FALSE)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up'!$A$2:$E$55,5,FALSE)</f>
        <v>Chq</v>
      </c>
      <c r="S115" s="9" t="s">
        <v>265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up'!$A$2:$C$55,2,FALSE)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up'!$A$2:$C$55,3,FALSE)</f>
        <v>Cash</v>
      </c>
      <c r="J116" s="5">
        <f>VLOOKUP(F116,'Set up'!$A$2:$D$55,4,FALSE)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up'!$A$2:$E$55,5,FALSE)</f>
        <v>Trsf</v>
      </c>
      <c r="S116" s="1" t="s">
        <v>172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up'!$A$2:$C$55,2,FALSE)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up'!$A$2:$C$55,3,FALSE)</f>
        <v>Cash</v>
      </c>
      <c r="J117" s="5">
        <f>VLOOKUP(F117,'Set up'!$A$2:$D$55,4,FALSE)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up'!$A$2:$E$55,5,FALSE)</f>
        <v>Trsf</v>
      </c>
      <c r="S117" s="1" t="s">
        <v>215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up'!$A$2:$C$55,2,FALSE)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up'!$A$2:$C$55,3,FALSE)</f>
        <v>120</v>
      </c>
      <c r="J118" s="5">
        <f>VLOOKUP(F118,'Set up'!$A$2:$D$55,4,FALSE)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up'!$A$2:$E$55,5,FALSE)</f>
        <v>Trsf</v>
      </c>
      <c r="S118" s="13" t="s">
        <v>188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up'!$A$2:$C$55,2,FALSE)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up'!$A$2:$C$55,3,FALSE)</f>
        <v>120</v>
      </c>
      <c r="J119" s="5">
        <f>VLOOKUP(F119,'Set up'!$A$2:$D$55,4,FALSE)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up'!$A$2:$E$55,5,FALSE)</f>
        <v>Trsf</v>
      </c>
      <c r="S119" s="13" t="s">
        <v>188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up'!$A$2:$C$55,2,FALSE)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up'!$A$2:$C$55,3,FALSE)</f>
        <v>120</v>
      </c>
      <c r="J120" s="5">
        <f>VLOOKUP(F120,'Set up'!$A$2:$D$55,4,FALSE)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up'!$A$2:$E$55,5,FALSE)</f>
        <v>Trsf</v>
      </c>
      <c r="S120" s="13" t="s">
        <v>188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up'!$A$2:$C$55,2,FALSE)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up'!$A$2:$C$55,3,FALSE)</f>
        <v>120</v>
      </c>
      <c r="J121" s="5">
        <f>VLOOKUP(F121,'Set up'!$A$2:$D$55,4,FALSE)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up'!$A$2:$E$55,5,FALSE)</f>
        <v>Trsf</v>
      </c>
      <c r="S121" s="13" t="s">
        <v>188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up'!$A$2:$C$55,2,FALSE)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up'!$A$2:$C$55,3,FALSE)</f>
        <v>120</v>
      </c>
      <c r="J122" s="5">
        <f>VLOOKUP(F122,'Set up'!$A$2:$D$55,4,FALSE)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up'!$A$2:$E$55,5,FALSE)</f>
        <v>Trsf</v>
      </c>
      <c r="S122" s="13" t="s">
        <v>188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up'!$A$2:$C$55,2,FALSE)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up'!$A$2:$C$55,3,FALSE)</f>
        <v>120</v>
      </c>
      <c r="J123" s="5">
        <f>VLOOKUP(F123,'Set up'!$A$2:$D$55,4,FALSE)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up'!$A$2:$E$55,5,FALSE)</f>
        <v>Trsf</v>
      </c>
      <c r="S123" s="13" t="s">
        <v>188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up'!$A$2:$C$55,2,FALSE)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up'!$A$2:$C$55,3,FALSE)</f>
        <v>Cash</v>
      </c>
      <c r="J124" s="5">
        <f>VLOOKUP(F124,'Set up'!$A$2:$D$55,4,FALSE)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up'!$A$2:$E$55,5,FALSE)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up'!$A$2:$C$55,2,FALSE)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up'!$A$2:$C$55,3,FALSE)</f>
        <v>Cash</v>
      </c>
      <c r="J125" s="5">
        <f>VLOOKUP(F125,'Set up'!$A$2:$D$55,4,FALSE)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up'!$A$2:$E$55,5,FALSE)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up'!$A$2:$C$55,2,FALSE)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up'!$A$2:$C$55,3,FALSE)</f>
        <v>Cash</v>
      </c>
      <c r="J126" s="5">
        <f>VLOOKUP(F126,'Set up'!$A$2:$D$55,4,FALSE)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up'!$A$2:$E$55,5,FALSE)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up'!$A$2:$C$55,2,FALSE)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up'!$A$2:$C$55,3,FALSE)</f>
        <v>Cash</v>
      </c>
      <c r="J127" s="5">
        <f>VLOOKUP(F127,'Set up'!$A$2:$D$55,4,FALSE)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up'!$A$2:$E$55,5,FALSE)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up'!$A$2:$C$55,2,FALSE)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up'!$A$2:$C$55,3,FALSE)</f>
        <v>Cash</v>
      </c>
      <c r="J128" s="5">
        <f>VLOOKUP(F128,'Set up'!$A$2:$D$55,4,FALSE)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up'!$A$2:$E$55,5,FALSE)</f>
        <v>Chq</v>
      </c>
      <c r="S128" s="1" t="s">
        <v>191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up'!$A$2:$C$55,2,FALSE)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up'!$A$2:$C$55,3,FALSE)</f>
        <v>Cash</v>
      </c>
      <c r="J129" s="5">
        <f>VLOOKUP(F129,'Set up'!$A$2:$D$55,4,FALSE)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up'!$A$2:$E$55,5,FALSE)</f>
        <v>Trsf</v>
      </c>
      <c r="S129" s="1" t="s">
        <v>189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up'!$A$2:$C$55,2,FALSE)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up'!$A$2:$C$55,3,FALSE)</f>
        <v>Cash</v>
      </c>
      <c r="J130" s="5">
        <f>VLOOKUP(F130,'Set up'!$A$2:$D$55,4,FALSE)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up'!$A$2:$E$55,5,FALSE)</f>
        <v>Trsf</v>
      </c>
      <c r="S130" s="1" t="s">
        <v>189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up'!$A$2:$C$55,2,FALSE)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up'!$A$2:$C$55,3,FALSE)</f>
        <v>45</v>
      </c>
      <c r="J131" s="5">
        <f>VLOOKUP(F131,'Set up'!$A$2:$D$55,4,FALSE)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up'!$A$2:$E$55,5,FALSE)</f>
        <v>PD Chq</v>
      </c>
      <c r="S131" s="13" t="s">
        <v>222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up'!$A$2:$C$55,2,FALSE)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up'!$A$2:$C$55,3,FALSE)</f>
        <v>45</v>
      </c>
      <c r="J132" s="5">
        <f>VLOOKUP(F132,'Set up'!$A$2:$D$55,4,FALSE)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up'!$A$2:$E$55,5,FALSE)</f>
        <v>PD Chq</v>
      </c>
      <c r="S132" s="13" t="s">
        <v>222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up'!$A$2:$C$55,2,FALSE)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up'!$A$2:$C$55,3,FALSE)</f>
        <v>45</v>
      </c>
      <c r="J133" s="5">
        <f>VLOOKUP(F133,'Set up'!$A$2:$D$55,4,FALSE)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up'!$A$2:$E$55,5,FALSE)</f>
        <v>PD Chq</v>
      </c>
      <c r="S133" s="13" t="s">
        <v>222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up'!$A$2:$C$55,2,FALSE)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up'!$A$2:$C$55,3,FALSE)</f>
        <v>45</v>
      </c>
      <c r="J134" s="5">
        <f>VLOOKUP(F134,'Set up'!$A$2:$D$55,4,FALSE)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up'!$A$2:$E$55,5,FALSE)</f>
        <v>PD Chq</v>
      </c>
      <c r="S134" s="13" t="s">
        <v>222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up'!$A$2:$C$55,2,FALSE)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up'!$A$2:$C$55,3,FALSE)</f>
        <v>Cash</v>
      </c>
      <c r="J135" s="5">
        <f>VLOOKUP(F135,'Set up'!$A$2:$D$55,4,FALSE)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up'!$A$2:$E$55,5,FALSE)</f>
        <v>Trsf</v>
      </c>
      <c r="S135" s="1" t="s">
        <v>215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up'!$A$2:$C$55,2,FALSE)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up'!$A$2:$C$55,3,FALSE)</f>
        <v>Cash</v>
      </c>
      <c r="J136" s="5">
        <f>VLOOKUP(F136,'Set up'!$A$2:$D$55,4,FALSE)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up'!$A$2:$E$55,5,FALSE)</f>
        <v>Trsf</v>
      </c>
      <c r="S136" s="1" t="s">
        <v>215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up'!$A$2:$C$55,2,FALSE)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up'!$A$2:$C$55,3,FALSE)</f>
        <v>60</v>
      </c>
      <c r="J137" s="5">
        <f>VLOOKUP(F137,'Set up'!$A$2:$D$55,4,FALSE)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up'!$A$2:$E$55,5,FALSE)</f>
        <v>Chq</v>
      </c>
      <c r="S137" s="9" t="s">
        <v>265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up'!$A$2:$C$55,2,FALSE)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up'!$A$2:$C$55,3,FALSE)</f>
        <v>Cash</v>
      </c>
      <c r="J138" s="5">
        <f>VLOOKUP(F138,'Set up'!$A$2:$D$55,4,FALSE)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up'!$A$2:$E$55,5,FALSE)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up'!$A$2:$C$55,2,FALSE)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up'!$A$2:$C$55,3,FALSE)</f>
        <v>120</v>
      </c>
      <c r="J139" s="5">
        <f>VLOOKUP(F139,'Set up'!$A$2:$D$55,4,FALSE)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up'!$A$2:$E$55,5,FALSE)</f>
        <v>Trsf</v>
      </c>
      <c r="S139" s="13" t="s">
        <v>188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up'!$A$2:$C$55,2,FALSE)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up'!$A$2:$C$55,3,FALSE)</f>
        <v>120</v>
      </c>
      <c r="J140" s="5">
        <f>VLOOKUP(F140,'Set up'!$A$2:$D$55,4,FALSE)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up'!$A$2:$E$55,5,FALSE)</f>
        <v>Trsf</v>
      </c>
      <c r="S140" s="13" t="s">
        <v>188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up'!$A$2:$C$55,2,FALSE)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up'!$A$2:$C$55,3,FALSE)</f>
        <v>120</v>
      </c>
      <c r="J141" s="5">
        <f>VLOOKUP(F141,'Set up'!$A$2:$D$55,4,FALSE)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up'!$A$2:$E$55,5,FALSE)</f>
        <v>Trsf</v>
      </c>
      <c r="S141" s="13" t="s">
        <v>188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up'!$A$2:$C$55,2,FALSE)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up'!$A$2:$C$55,3,FALSE)</f>
        <v>120</v>
      </c>
      <c r="J142" s="5">
        <f>VLOOKUP(F142,'Set up'!$A$2:$D$55,4,FALSE)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up'!$A$2:$E$55,5,FALSE)</f>
        <v>Trsf</v>
      </c>
      <c r="S142" s="13" t="s">
        <v>188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up'!$A$2:$C$55,2,FALSE)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up'!$A$2:$C$55,3,FALSE)</f>
        <v>120</v>
      </c>
      <c r="J143" s="5">
        <f>VLOOKUP(F143,'Set up'!$A$2:$D$55,4,FALSE)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up'!$A$2:$E$55,5,FALSE)</f>
        <v>Trsf</v>
      </c>
      <c r="S143" s="13" t="s">
        <v>188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up'!$A$2:$C$55,2,FALSE)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up'!$A$2:$C$55,3,FALSE)</f>
        <v>#N/A</v>
      </c>
      <c r="J144" s="5" t="e">
        <f>VLOOKUP(F144,'Set up'!$A$2:$D$55,4,FALSE)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up'!$A$2:$E$55,5,FALSE)</f>
        <v>#N/A</v>
      </c>
      <c r="S144" s="13" t="s">
        <v>215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up'!$A$2:$C$55,2,FALSE)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up'!$A$2:$C$55,3,FALSE)</f>
        <v>Cash</v>
      </c>
      <c r="J145" s="5">
        <f>VLOOKUP(F145,'Set up'!$A$2:$D$55,4,FALSE)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up'!$A$2:$E$55,5,FALSE)</f>
        <v>Trsf</v>
      </c>
      <c r="S145" s="1" t="s">
        <v>216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up'!$A$2:$C$55,2,FALSE)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up'!$A$2:$C$55,3,FALSE)</f>
        <v>Cash</v>
      </c>
      <c r="J146" s="5">
        <f>VLOOKUP(F146,'Set up'!$A$2:$D$55,4,FALSE)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up'!$A$2:$E$55,5,FALSE)</f>
        <v>Trsf</v>
      </c>
      <c r="S146" s="1" t="s">
        <v>216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up'!$A$2:$C$55,2,FALSE)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up'!$A$2:$C$55,3,FALSE)</f>
        <v>120</v>
      </c>
      <c r="J147" s="5">
        <f>VLOOKUP(F147,'Set up'!$A$2:$D$55,4,FALSE)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up'!$A$2:$E$55,5,FALSE)</f>
        <v>Chq</v>
      </c>
      <c r="S147" s="1" t="s">
        <v>303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up'!$A$2:$C$55,2,FALSE)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up'!$A$2:$C$55,3,FALSE)</f>
        <v>45</v>
      </c>
      <c r="J148" s="5">
        <f>VLOOKUP(F148,'Set up'!$A$2:$D$55,4,FALSE)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up'!$A$2:$E$55,5,FALSE)</f>
        <v>PD Chq</v>
      </c>
      <c r="S148" s="40" t="s">
        <v>221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up'!$A$2:$C$55,2,FALSE)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up'!$A$2:$C$55,3,FALSE)</f>
        <v>45</v>
      </c>
      <c r="J149" s="5">
        <f>VLOOKUP(F149,'Set up'!$A$2:$D$55,4,FALSE)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up'!$A$2:$E$55,5,FALSE)</f>
        <v>PD Chq</v>
      </c>
      <c r="S149" s="40" t="s">
        <v>221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up'!$A$2:$C$55,2,FALSE)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up'!$A$2:$C$55,3,FALSE)</f>
        <v>45</v>
      </c>
      <c r="J150" s="5">
        <f>VLOOKUP(F150,'Set up'!$A$2:$D$55,4,FALSE)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up'!$A$2:$E$55,5,FALSE)</f>
        <v>PD Chq</v>
      </c>
      <c r="S150" s="40" t="s">
        <v>221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up'!$A$2:$C$55,2,FALSE)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up'!$A$2:$C$55,3,FALSE)</f>
        <v>120</v>
      </c>
      <c r="J151" s="5">
        <f>VLOOKUP(F151,'Set up'!$A$2:$D$55,4,FALSE)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up'!$A$2:$E$55,5,FALSE)</f>
        <v>Trsf</v>
      </c>
      <c r="S151" s="1" t="s">
        <v>313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up'!$A$2:$C$55,2,FALSE)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up'!$A$2:$C$55,3,FALSE)</f>
        <v>120</v>
      </c>
      <c r="J152" s="5">
        <f>VLOOKUP(F152,'Set up'!$A$2:$D$55,4,FALSE)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up'!$A$2:$E$55,5,FALSE)</f>
        <v>Trsf</v>
      </c>
      <c r="S152" s="1" t="s">
        <v>313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up'!$A$2:$C$55,2,FALSE)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up'!$A$2:$C$55,3,FALSE)</f>
        <v>120</v>
      </c>
      <c r="J153" s="5">
        <f>VLOOKUP(F153,'Set up'!$A$2:$D$55,4,FALSE)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up'!$A$2:$E$55,5,FALSE)</f>
        <v>Trsf</v>
      </c>
      <c r="S153" s="1" t="s">
        <v>313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up'!$A$2:$C$55,2,FALSE)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up'!$A$2:$C$55,3,FALSE)</f>
        <v>120</v>
      </c>
      <c r="J154" s="5">
        <f>VLOOKUP(F154,'Set up'!$A$2:$D$55,4,FALSE)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up'!$A$2:$E$55,5,FALSE)</f>
        <v>Trsf</v>
      </c>
      <c r="S154" s="1" t="s">
        <v>313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up'!$A$2:$C$55,2,FALSE)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up'!$A$2:$C$55,3,FALSE)</f>
        <v>Cash</v>
      </c>
      <c r="J155" s="5">
        <f>VLOOKUP(F155,'Set up'!$A$2:$D$55,4,FALSE)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up'!$A$2:$E$55,5,FALSE)</f>
        <v>Chq</v>
      </c>
      <c r="S155" s="1" t="s">
        <v>231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up'!$A$2:$C$55,2,FALSE)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up'!$A$2:$C$55,3,FALSE)</f>
        <v>Cash</v>
      </c>
      <c r="J156" s="5">
        <f>VLOOKUP(F156,'Set up'!$A$2:$D$55,4,FALSE)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up'!$A$2:$E$55,5,FALSE)</f>
        <v>Chq</v>
      </c>
      <c r="S156" s="1" t="s">
        <v>231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up'!$A$2:$C$55,2,FALSE)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up'!$A$2:$C$55,3,FALSE)</f>
        <v>Cash</v>
      </c>
      <c r="J157" s="5">
        <f>VLOOKUP(F157,'Set up'!$A$2:$D$55,4,FALSE)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up'!$A$2:$E$55,5,FALSE)</f>
        <v>Chq</v>
      </c>
      <c r="S157" s="1" t="s">
        <v>231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up'!$A$2:$C$55,2,FALSE)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up'!$A$2:$C$55,3,FALSE)</f>
        <v>Cash</v>
      </c>
      <c r="J158" s="5">
        <f>VLOOKUP(F158,'Set up'!$A$2:$D$55,4,FALSE)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up'!$A$2:$E$55,5,FALSE)</f>
        <v>Chq</v>
      </c>
      <c r="S158" s="1" t="s">
        <v>231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up'!$A$2:$C$55,2,FALSE)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up'!$A$2:$C$55,3,FALSE)</f>
        <v>Cash</v>
      </c>
      <c r="J159" s="5">
        <f>VLOOKUP(F159,'Set up'!$A$2:$D$55,4,FALSE)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up'!$A$2:$E$55,5,FALSE)</f>
        <v>Chq</v>
      </c>
      <c r="S159" s="1" t="s">
        <v>231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up'!$A$2:$C$55,2,FALSE)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up'!$A$2:$C$55,3,FALSE)</f>
        <v>Cash</v>
      </c>
      <c r="J160" s="5">
        <f>VLOOKUP(F160,'Set up'!$A$2:$D$55,4,FALSE)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up'!$A$2:$E$55,5,FALSE)</f>
        <v>Chq</v>
      </c>
      <c r="S160" s="1" t="s">
        <v>231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up'!$A$2:$C$55,2,FALSE)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up'!$A$2:$C$55,3,FALSE)</f>
        <v>Cash</v>
      </c>
      <c r="J161" s="5">
        <f>VLOOKUP(F161,'Set up'!$A$2:$D$55,4,FALSE)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up'!$A$2:$E$55,5,FALSE)</f>
        <v>Chq</v>
      </c>
      <c r="S161" s="1" t="s">
        <v>231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up'!$A$2:$C$55,2,FALSE)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up'!$A$2:$C$55,3,FALSE)</f>
        <v>Cash</v>
      </c>
      <c r="J162" s="5">
        <f>VLOOKUP(F162,'Set up'!$A$2:$D$55,4,FALSE)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up'!$A$2:$E$55,5,FALSE)</f>
        <v>Chq</v>
      </c>
      <c r="S162" s="1" t="s">
        <v>231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up'!$A$2:$C$55,2,FALSE)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up'!$A$2:$C$55,3,FALSE)</f>
        <v>Cash</v>
      </c>
      <c r="J163" s="5">
        <f>VLOOKUP(F163,'Set up'!$A$2:$D$55,4,FALSE)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up'!$A$2:$E$55,5,FALSE)</f>
        <v>Chq</v>
      </c>
      <c r="S163" s="1" t="s">
        <v>231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up'!$A$2:$C$55,2,FALSE)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up'!$A$2:$C$55,3,FALSE)</f>
        <v>Cash</v>
      </c>
      <c r="J164" s="5">
        <f>VLOOKUP(F164,'Set up'!$A$2:$D$55,4,FALSE)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up'!$A$2:$E$55,5,FALSE)</f>
        <v>Chq</v>
      </c>
      <c r="S164" s="1" t="s">
        <v>231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up'!$A$2:$C$55,2,FALSE)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up'!$A$2:$C$55,3,FALSE)</f>
        <v>Cash</v>
      </c>
      <c r="J165" s="5">
        <f>VLOOKUP(F165,'Set up'!$A$2:$D$55,4,FALSE)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up'!$A$2:$E$55,5,FALSE)</f>
        <v>Chq</v>
      </c>
      <c r="S165" s="1" t="s">
        <v>231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up'!$A$2:$C$55,2,FALSE)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up'!$A$2:$C$55,3,FALSE)</f>
        <v>Cash</v>
      </c>
      <c r="J166" s="5">
        <f>VLOOKUP(F166,'Set up'!$A$2:$D$55,4,FALSE)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up'!$A$2:$E$55,5,FALSE)</f>
        <v>Chq</v>
      </c>
      <c r="S166" s="1" t="s">
        <v>231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up'!$A$2:$C$55,2,FALSE)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up'!$A$2:$C$55,3,FALSE)</f>
        <v>120</v>
      </c>
      <c r="J167" s="5">
        <f>VLOOKUP(F167,'Set up'!$A$2:$D$55,4,FALSE)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up'!$A$2:$E$55,5,FALSE)</f>
        <v>Trsf</v>
      </c>
      <c r="S167" s="43" t="s">
        <v>242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up'!$A$2:$C$55,2,FALSE)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up'!$A$2:$C$55,3,FALSE)</f>
        <v>Cash</v>
      </c>
      <c r="J168" s="5">
        <f>VLOOKUP(F168,'Set up'!$A$2:$D$55,4,FALSE)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up'!$A$2:$E$55,5,FALSE)</f>
        <v>Chq</v>
      </c>
      <c r="S168" s="1" t="s">
        <v>250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up'!$A$2:$C$55,2,FALSE)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up'!$A$2:$C$55,3,FALSE)</f>
        <v>45</v>
      </c>
      <c r="J169" s="5">
        <f>VLOOKUP(F169,'Set up'!$A$2:$D$55,4,FALSE)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up'!$A$2:$E$55,5,FALSE)</f>
        <v>PD Chq</v>
      </c>
      <c r="S169" s="1" t="s">
        <v>246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up'!$A$2:$C$55,2,FALSE)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up'!$A$2:$C$55,3,FALSE)</f>
        <v>45</v>
      </c>
      <c r="J170" s="5">
        <f>VLOOKUP(F170,'Set up'!$A$2:$D$55,4,FALSE)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up'!$A$2:$E$55,5,FALSE)</f>
        <v>PD Chq</v>
      </c>
      <c r="S170" s="1" t="s">
        <v>246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up'!$A$2:$C$55,2,FALSE)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up'!$A$2:$C$55,3,FALSE)</f>
        <v>Cash</v>
      </c>
      <c r="J171" s="5">
        <f>VLOOKUP(F171,'Set up'!$A$2:$D$55,4,FALSE)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up'!$A$2:$E$55,5,FALSE)</f>
        <v>Chq</v>
      </c>
      <c r="S171" s="1" t="s">
        <v>250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up'!$A$2:$C$55,2,FALSE)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up'!$A$2:$C$55,3,FALSE)</f>
        <v>Cash</v>
      </c>
      <c r="J172" s="5">
        <f>VLOOKUP(F172,'Set up'!$A$2:$D$55,4,FALSE)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up'!$A$2:$E$55,5,FALSE)</f>
        <v>Chq</v>
      </c>
      <c r="S172" s="1" t="s">
        <v>250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up'!$A$2:$C$55,2,FALSE)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up'!$A$2:$C$55,3,FALSE)</f>
        <v>Cash</v>
      </c>
      <c r="J173" s="5">
        <f>VLOOKUP(F173,'Set up'!$A$2:$D$55,4,FALSE)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up'!$A$2:$E$55,5,FALSE)</f>
        <v>Chq</v>
      </c>
      <c r="S173" s="1" t="s">
        <v>250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up'!$A$2:$C$55,2,FALSE)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up'!$A$2:$C$55,3,FALSE)</f>
        <v>Cash</v>
      </c>
      <c r="J174" s="5">
        <f>VLOOKUP(F174,'Set up'!$A$2:$D$55,4,FALSE)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up'!$A$2:$E$55,5,FALSE)</f>
        <v>Chq</v>
      </c>
      <c r="S174" s="1" t="s">
        <v>250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up'!$A$2:$C$55,2,FALSE)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up'!$A$2:$C$55,3,FALSE)</f>
        <v>Cash</v>
      </c>
      <c r="J175" s="5">
        <f>VLOOKUP(F175,'Set up'!$A$2:$D$55,4,FALSE)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up'!$A$2:$E$55,5,FALSE)</f>
        <v>Chq</v>
      </c>
      <c r="S175" s="1" t="s">
        <v>250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up'!$A$2:$C$55,2,FALSE)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up'!$A$2:$C$55,3,FALSE)</f>
        <v>Cash</v>
      </c>
      <c r="J176" s="5">
        <f>VLOOKUP(F176,'Set up'!$A$2:$D$55,4,FALSE)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up'!$A$2:$E$55,5,FALSE)</f>
        <v>Chq</v>
      </c>
      <c r="S176" s="1" t="s">
        <v>250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up'!$A$2:$C$55,2,FALSE)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up'!$A$2:$C$55,3,FALSE)</f>
        <v>Cash</v>
      </c>
      <c r="J177" s="5">
        <f>VLOOKUP(F177,'Set up'!$A$2:$D$55,4,FALSE)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up'!$A$2:$E$55,5,FALSE)</f>
        <v>Chq</v>
      </c>
      <c r="S177" s="1" t="s">
        <v>250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up'!$A$2:$C$55,2,FALSE)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up'!$A$2:$C$55,3,FALSE)</f>
        <v>45</v>
      </c>
      <c r="J178" s="5">
        <f>VLOOKUP(F178,'Set up'!$A$2:$D$55,4,FALSE)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up'!$A$2:$E$55,5,FALSE)</f>
        <v>PD Chq</v>
      </c>
      <c r="S178" s="40" t="s">
        <v>252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up'!$A$2:$C$55,2,FALSE)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up'!$A$2:$C$55,3,FALSE)</f>
        <v>45</v>
      </c>
      <c r="J179" s="5">
        <f>VLOOKUP(F179,'Set up'!$A$2:$D$55,4,FALSE)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up'!$A$2:$E$55,5,FALSE)</f>
        <v>PD Chq</v>
      </c>
      <c r="S179" s="40" t="s">
        <v>252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up'!$A$2:$C$55,2,FALSE)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up'!$A$2:$C$55,3,FALSE)</f>
        <v>45</v>
      </c>
      <c r="J180" s="5">
        <f>VLOOKUP(F180,'Set up'!$A$2:$D$55,4,FALSE)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up'!$A$2:$E$55,5,FALSE)</f>
        <v>PD Chq</v>
      </c>
      <c r="S180" s="40" t="s">
        <v>252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up'!$A$2:$C$55,2,FALSE)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up'!$A$2:$C$55,3,FALSE)</f>
        <v>Cash</v>
      </c>
      <c r="J181" s="5">
        <f>VLOOKUP(F181,'Set up'!$A$2:$D$55,4,FALSE)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up'!$A$2:$E$55,5,FALSE)</f>
        <v>Trsf</v>
      </c>
      <c r="S181" s="1" t="s">
        <v>268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up'!$A$2:$C$55,2,FALSE)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up'!$A$2:$C$55,3,FALSE)</f>
        <v>Cash</v>
      </c>
      <c r="J182" s="5">
        <f>VLOOKUP(F182,'Set up'!$A$2:$D$55,4,FALSE)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up'!$A$2:$E$55,5,FALSE)</f>
        <v>Trsf</v>
      </c>
      <c r="S182" s="1" t="s">
        <v>268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up'!$A$2:$C$55,2,FALSE)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up'!$A$2:$C$55,3,FALSE)</f>
        <v>Cash</v>
      </c>
      <c r="J183" s="5">
        <f>VLOOKUP(F183,'Set up'!$A$2:$D$55,4,FALSE)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up'!$A$2:$E$55,5,FALSE)</f>
        <v>Trsf</v>
      </c>
      <c r="S183" s="1" t="s">
        <v>268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up'!$A$2:$C$55,2,FALSE)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up'!$A$2:$C$55,3,FALSE)</f>
        <v>120</v>
      </c>
      <c r="J184" s="5">
        <f>VLOOKUP(F184,'Set up'!$A$2:$D$55,4,FALSE)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up'!$A$2:$E$55,5,FALSE)</f>
        <v>Trsf</v>
      </c>
      <c r="S184" s="1" t="s">
        <v>344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up'!$A$2:$C$55,2,FALSE)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up'!$A$2:$C$55,3,FALSE)</f>
        <v>120</v>
      </c>
      <c r="J185" s="5">
        <f>VLOOKUP(F185,'Set up'!$A$2:$D$55,4,FALSE)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up'!$A$2:$E$55,5,FALSE)</f>
        <v>Trsf</v>
      </c>
      <c r="S185" s="1" t="s">
        <v>344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up'!$A$2:$C$55,2,FALSE)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up'!$A$2:$C$55,3,FALSE)</f>
        <v>120</v>
      </c>
      <c r="J186" s="5">
        <f>VLOOKUP(F186,'Set up'!$A$2:$D$55,4,FALSE)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up'!$A$2:$E$55,5,FALSE)</f>
        <v>Trsf</v>
      </c>
      <c r="S186" s="1" t="s">
        <v>344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up'!$A$2:$C$55,2,FALSE)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up'!$A$2:$C$55,3,FALSE)</f>
        <v>120</v>
      </c>
      <c r="J187" s="5">
        <f>VLOOKUP(F187,'Set up'!$A$2:$D$55,4,FALSE)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up'!$A$2:$E$55,5,FALSE)</f>
        <v>Trsf</v>
      </c>
      <c r="S187" s="1" t="s">
        <v>344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up'!$A$2:$C$55,2,FALSE)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up'!$A$2:$C$55,3,FALSE)</f>
        <v>Cash</v>
      </c>
      <c r="J188" s="5">
        <f>VLOOKUP(F188,'Set up'!$A$2:$D$55,4,FALSE)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up'!$A$2:$E$55,5,FALSE)</f>
        <v>Cash</v>
      </c>
      <c r="S188" s="1" t="s">
        <v>269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up'!$A$2:$C$55,2,FALSE)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up'!$A$2:$C$55,3,FALSE)</f>
        <v>Cash</v>
      </c>
      <c r="J189" s="5">
        <f>VLOOKUP(F189,'Set up'!$A$2:$D$55,4,FALSE)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up'!$A$2:$E$55,5,FALSE)</f>
        <v>Cash</v>
      </c>
      <c r="S189" s="1" t="s">
        <v>269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up'!$A$2:$C$55,2,FALSE)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up'!$A$2:$C$55,3,FALSE)</f>
        <v>Cash</v>
      </c>
      <c r="J190" s="5">
        <f>VLOOKUP(F190,'Set up'!$A$2:$D$55,4,FALSE)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up'!$A$2:$E$55,5,FALSE)</f>
        <v>Cash</v>
      </c>
      <c r="S190" s="1" t="s">
        <v>269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up'!$A$2:$C$55,2,FALSE)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up'!$A$2:$C$55,3,FALSE)</f>
        <v>Cash</v>
      </c>
      <c r="J191" s="5">
        <f>VLOOKUP(F191,'Set up'!$A$2:$D$55,4,FALSE)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up'!$A$2:$E$55,5,FALSE)</f>
        <v>Cash</v>
      </c>
      <c r="S191" s="1" t="s">
        <v>269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up'!$A$2:$C$55,2,FALSE)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up'!$A$2:$C$55,3,FALSE)</f>
        <v>Cash</v>
      </c>
      <c r="J192" s="5">
        <f>VLOOKUP(F192,'Set up'!$A$2:$D$55,4,FALSE)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up'!$A$2:$E$55,5,FALSE)</f>
        <v>Cash</v>
      </c>
      <c r="S192" s="1" t="s">
        <v>269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up'!$A$2:$C$55,2,FALSE)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up'!$A$2:$C$55,3,FALSE)</f>
        <v>Cash</v>
      </c>
      <c r="J193" s="5">
        <f>VLOOKUP(F193,'Set up'!$A$2:$D$55,4,FALSE)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up'!$A$2:$E$55,5,FALSE)</f>
        <v>Cash</v>
      </c>
      <c r="S193" s="1" t="s">
        <v>269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up'!$A$2:$C$55,2,FALSE)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up'!$A$2:$C$55,3,FALSE)</f>
        <v>Cash</v>
      </c>
      <c r="J194" s="5">
        <f>VLOOKUP(F194,'Set up'!$A$2:$D$55,4,FALSE)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up'!$A$2:$E$55,5,FALSE)</f>
        <v>Chq</v>
      </c>
      <c r="S194" s="1" t="s">
        <v>270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up'!$A$2:$C$55,2,FALSE)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up'!$A$2:$C$55,3,FALSE)</f>
        <v>Cash</v>
      </c>
      <c r="J195" s="5">
        <f>VLOOKUP(F195,'Set up'!$A$2:$D$55,4,FALSE)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up'!$A$2:$E$55,5,FALSE)</f>
        <v>Chq</v>
      </c>
      <c r="S195" s="1" t="s">
        <v>270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up'!$A$2:$C$55,2,FALSE)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up'!$A$2:$C$55,3,FALSE)</f>
        <v>Cash</v>
      </c>
      <c r="J196" s="5">
        <f>VLOOKUP(F196,'Set up'!$A$2:$D$55,4,FALSE)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up'!$A$2:$E$55,5,FALSE)</f>
        <v>Cash</v>
      </c>
      <c r="S196" s="1" t="s">
        <v>269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up'!$A$2:$C$55,2,FALSE)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up'!$A$2:$C$55,3,FALSE)</f>
        <v>Cash</v>
      </c>
      <c r="J197" s="5">
        <f>VLOOKUP(F197,'Set up'!$A$2:$D$55,4,FALSE)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up'!$A$2:$E$55,5,FALSE)</f>
        <v>Chq</v>
      </c>
      <c r="S197" s="1" t="s">
        <v>271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up'!$A$2:$C$55,2,FALSE)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up'!$A$2:$C$55,3,FALSE)</f>
        <v>Cash</v>
      </c>
      <c r="J198" s="5">
        <f>VLOOKUP(F198,'Set up'!$A$2:$D$55,4,FALSE)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up'!$A$2:$E$55,5,FALSE)</f>
        <v>Chq</v>
      </c>
      <c r="S198" s="1" t="s">
        <v>271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up'!$A$2:$C$55,2,FALSE)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up'!$A$2:$C$55,3,FALSE)</f>
        <v>Cash</v>
      </c>
      <c r="J199" s="5">
        <f>VLOOKUP(F199,'Set up'!$A$2:$D$55,4,FALSE)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up'!$A$2:$E$55,5,FALSE)</f>
        <v>Chq</v>
      </c>
      <c r="S199" s="1" t="s">
        <v>271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up'!$A$2:$C$55,2,FALSE)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up'!$A$2:$C$55,3,FALSE)</f>
        <v>Cash</v>
      </c>
      <c r="J200" s="5">
        <f>VLOOKUP(F200,'Set up'!$A$2:$D$55,4,FALSE)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up'!$A$2:$E$55,5,FALSE)</f>
        <v>Chq</v>
      </c>
      <c r="S200" s="1" t="s">
        <v>271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up'!$A$2:$C$55,2,FALSE)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up'!$A$2:$C$55,3,FALSE)</f>
        <v>Cash</v>
      </c>
      <c r="J201" s="5">
        <f>VLOOKUP(F201,'Set up'!$A$2:$D$55,4,FALSE)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up'!$A$2:$E$55,5,FALSE)</f>
        <v>Chq</v>
      </c>
      <c r="S201" s="1" t="s">
        <v>272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up'!$A$2:$C$55,2,FALSE)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up'!$A$2:$C$55,3,FALSE)</f>
        <v>Cash</v>
      </c>
      <c r="J202" s="5">
        <f>VLOOKUP(F202,'Set up'!$A$2:$D$55,4,FALSE)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up'!$A$2:$E$55,5,FALSE)</f>
        <v>Chq</v>
      </c>
      <c r="S202" s="1" t="s">
        <v>272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up'!$A$2:$C$55,2,FALSE)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up'!$A$2:$C$55,3,FALSE)</f>
        <v>Cash</v>
      </c>
      <c r="J203" s="5">
        <f>VLOOKUP(F203,'Set up'!$A$2:$D$55,4,FALSE)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up'!$A$2:$E$55,5,FALSE)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up'!$A$2:$C$55,2,FALSE)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up'!$A$2:$C$55,3,FALSE)</f>
        <v>Cash</v>
      </c>
      <c r="J204" s="5">
        <f>VLOOKUP(F204,'Set up'!$A$2:$D$55,4,FALSE)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up'!$A$2:$E$55,5,FALSE)</f>
        <v>Trsf</v>
      </c>
      <c r="S204" s="1" t="s">
        <v>284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up'!$A$2:$C$55,2,FALSE)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up'!$A$2:$C$55,3,FALSE)</f>
        <v>120</v>
      </c>
      <c r="J205" s="5">
        <f>VLOOKUP(F205,'Set up'!$A$2:$D$55,4,FALSE)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up'!$A$2:$E$55,5,FALSE)</f>
        <v>Chq</v>
      </c>
      <c r="S205" s="1" t="s">
        <v>386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up'!$A$2:$C$55,2,FALSE)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up'!$A$2:$C$55,3,FALSE)</f>
        <v>120</v>
      </c>
      <c r="J206" s="5">
        <f>VLOOKUP(F206,'Set up'!$A$2:$D$55,4,FALSE)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up'!$A$2:$E$55,5,FALSE)</f>
        <v>Chq</v>
      </c>
      <c r="S206" s="1" t="s">
        <v>386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up'!$A$2:$C$55,2,FALSE)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up'!$A$2:$C$55,3,FALSE)</f>
        <v>120</v>
      </c>
      <c r="J207" s="5">
        <f>VLOOKUP(F207,'Set up'!$A$2:$D$55,4,FALSE)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up'!$A$2:$E$55,5,FALSE)</f>
        <v>Chq</v>
      </c>
      <c r="S207" s="1" t="s">
        <v>386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up'!$A$2:$C$55,2,FALSE)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up'!$A$2:$C$55,3,FALSE)</f>
        <v>120</v>
      </c>
      <c r="J208" s="5">
        <f>VLOOKUP(F208,'Set up'!$A$2:$D$55,4,FALSE)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up'!$A$2:$E$55,5,FALSE)</f>
        <v>Chq</v>
      </c>
      <c r="S208" s="1" t="s">
        <v>386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up'!$A$2:$C$55,2,FALSE)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up'!$A$2:$C$55,3,FALSE)</f>
        <v>Cash</v>
      </c>
      <c r="J209" s="5">
        <f>VLOOKUP(F209,'Set up'!$A$2:$D$55,4,FALSE)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up'!$A$2:$E$55,5,FALSE)</f>
        <v>Trsf</v>
      </c>
      <c r="S209" s="1" t="s">
        <v>299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up'!$A$2:$C$55,2,FALSE)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up'!$A$2:$C$55,3,FALSE)</f>
        <v>Cash</v>
      </c>
      <c r="J210" s="5">
        <f>VLOOKUP(F210,'Set up'!$A$2:$D$55,4,FALSE)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up'!$A$2:$E$55,5,FALSE)</f>
        <v>Trsf</v>
      </c>
      <c r="S210" s="1" t="s">
        <v>299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up'!$A$2:$C$55,2,FALSE)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up'!$A$2:$C$55,3,FALSE)</f>
        <v>Cash</v>
      </c>
      <c r="J211" s="5">
        <f>VLOOKUP(F211,'Set up'!$A$2:$D$55,4,FALSE)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up'!$A$2:$E$55,5,FALSE)</f>
        <v>Trsf</v>
      </c>
      <c r="S211" s="1" t="s">
        <v>299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up'!$A$2:$C$55,2,FALSE)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up'!$A$2:$C$55,3,FALSE)</f>
        <v>Cash</v>
      </c>
      <c r="J212" s="5">
        <f>VLOOKUP(F212,'Set up'!$A$2:$D$55,4,FALSE)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up'!$A$2:$E$55,5,FALSE)</f>
        <v>Trsf</v>
      </c>
      <c r="S212" s="1" t="s">
        <v>283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up'!$A$2:$C$55,2,FALSE)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up'!$A$2:$C$55,3,FALSE)</f>
        <v>Cash</v>
      </c>
      <c r="J213" s="5">
        <f>VLOOKUP(F213,'Set up'!$A$2:$D$55,4,FALSE)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up'!$A$2:$E$55,5,FALSE)</f>
        <v>Trsf</v>
      </c>
      <c r="S213" s="1" t="s">
        <v>283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up'!$A$2:$C$55,2,FALSE)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up'!$A$2:$C$55,3,FALSE)</f>
        <v>Cash</v>
      </c>
      <c r="J214" s="5">
        <f>VLOOKUP(F214,'Set up'!$A$2:$D$55,4,FALSE)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up'!$A$2:$E$55,5,FALSE)</f>
        <v>Trsf</v>
      </c>
      <c r="S214" s="1" t="s">
        <v>283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up'!$A$2:$C$55,2,FALSE)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up'!$A$2:$C$55,3,FALSE)</f>
        <v>120</v>
      </c>
      <c r="J215" s="5">
        <f>VLOOKUP(F215,'Set up'!$A$2:$D$55,4,FALSE)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up'!$A$2:$E$55,5,FALSE)</f>
        <v>Chq</v>
      </c>
      <c r="S215" s="1" t="s">
        <v>390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up'!$A$2:$C$55,2,FALSE)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up'!$A$2:$C$55,3,FALSE)</f>
        <v>120</v>
      </c>
      <c r="J216" s="5">
        <f>VLOOKUP(F216,'Set up'!$A$2:$D$55,4,FALSE)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up'!$A$2:$E$55,5,FALSE)</f>
        <v>Chq</v>
      </c>
      <c r="S216" s="1" t="s">
        <v>390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up'!$A$2:$C$55,2,FALSE)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up'!$A$2:$C$55,3,FALSE)</f>
        <v>120</v>
      </c>
      <c r="J217" s="5">
        <f>VLOOKUP(F217,'Set up'!$A$2:$D$55,4,FALSE)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up'!$A$2:$E$55,5,FALSE)</f>
        <v>Chq</v>
      </c>
      <c r="S217" s="1" t="s">
        <v>390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up'!$A$2:$C$55,2,FALSE)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up'!$A$2:$C$55,3,FALSE)</f>
        <v>120</v>
      </c>
      <c r="J218" s="5">
        <f>VLOOKUP(F218,'Set up'!$A$2:$D$55,4,FALSE)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up'!$A$2:$E$55,5,FALSE)</f>
        <v>Chq</v>
      </c>
      <c r="S218" s="1" t="s">
        <v>390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up'!$A$2:$C$55,2,FALSE)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up'!$A$2:$C$55,3,FALSE)</f>
        <v>Cash</v>
      </c>
      <c r="J219" s="5">
        <f>VLOOKUP(F219,'Set up'!$A$2:$D$55,4,FALSE)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up'!$A$2:$E$55,5,FALSE)</f>
        <v>Trsf</v>
      </c>
      <c r="S219" s="1" t="s">
        <v>301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up'!$A$2:$C$55,2,FALSE)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up'!$A$2:$C$55,3,FALSE)</f>
        <v>Cash</v>
      </c>
      <c r="J220" s="5">
        <f>VLOOKUP(F220,'Set up'!$A$2:$D$55,4,FALSE)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up'!$A$2:$E$55,5,FALSE)</f>
        <v>Trsf</v>
      </c>
      <c r="S220" s="1" t="s">
        <v>301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up'!$A$2:$C$55,2,FALSE)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up'!$A$2:$C$55,3,FALSE)</f>
        <v>Cash</v>
      </c>
      <c r="J221" s="5">
        <f>VLOOKUP(F221,'Set up'!$A$2:$D$55,4,FALSE)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up'!$A$2:$E$55,5,FALSE)</f>
        <v>Trsf</v>
      </c>
      <c r="S221" s="1" t="s">
        <v>301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up'!$A$2:$C$55,2,FALSE)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up'!$A$2:$C$55,3,FALSE)</f>
        <v>60</v>
      </c>
      <c r="J222" s="5">
        <f>VLOOKUP(F222,'Set up'!$A$2:$D$55,4,FALSE)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up'!$A$2:$E$55,5,FALSE)</f>
        <v>Chq</v>
      </c>
      <c r="S222" s="1" t="s">
        <v>462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up'!$A$2:$C$55,2,FALSE)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up'!$A$2:$C$55,3,FALSE)</f>
        <v>60</v>
      </c>
      <c r="J223" s="5">
        <f>VLOOKUP(F223,'Set up'!$A$2:$D$55,4,FALSE)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up'!$A$2:$E$55,5,FALSE)</f>
        <v>Chq</v>
      </c>
      <c r="S223" s="1" t="s">
        <v>462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up'!$A$2:$C$55,2,FALSE)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up'!$A$2:$C$55,3,FALSE)</f>
        <v>60</v>
      </c>
      <c r="J224" s="5">
        <f>VLOOKUP(F224,'Set up'!$A$2:$D$55,4,FALSE)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up'!$A$2:$E$55,5,FALSE)</f>
        <v>Chq</v>
      </c>
      <c r="S224" s="1" t="s">
        <v>462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up'!$A$2:$C$55,2,FALSE)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up'!$A$2:$C$55,3,FALSE)</f>
        <v>60</v>
      </c>
      <c r="J225" s="5">
        <f>VLOOKUP(F225,'Set up'!$A$2:$D$55,4,FALSE)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up'!$A$2:$E$55,5,FALSE)</f>
        <v>Chq</v>
      </c>
      <c r="S225" s="1" t="s">
        <v>462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up'!$A$2:$C$55,2,FALSE)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up'!$A$2:$C$55,3,FALSE)</f>
        <v>120</v>
      </c>
      <c r="J226" s="5">
        <f>VLOOKUP(F226,'Set up'!$A$2:$D$55,4,FALSE)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up'!$A$2:$E$55,5,FALSE)</f>
        <v>Chq</v>
      </c>
      <c r="S226" s="1" t="s">
        <v>390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up'!$A$2:$C$55,2,FALSE)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up'!$A$2:$C$55,3,FALSE)</f>
        <v>120</v>
      </c>
      <c r="J227" s="5">
        <f>VLOOKUP(F227,'Set up'!$A$2:$D$55,4,FALSE)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up'!$A$2:$E$55,5,FALSE)</f>
        <v>Chq</v>
      </c>
      <c r="S227" s="1" t="s">
        <v>390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up'!$A$2:$C$55,2,FALSE)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up'!$A$2:$C$55,3,FALSE)</f>
        <v>120</v>
      </c>
      <c r="J228" s="5">
        <f>VLOOKUP(F228,'Set up'!$A$2:$D$55,4,FALSE)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up'!$A$2:$E$55,5,FALSE)</f>
        <v>Chq</v>
      </c>
      <c r="S228" s="1" t="s">
        <v>390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up'!$A$2:$C$55,2,FALSE)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up'!$A$2:$C$55,3,FALSE)</f>
        <v>120</v>
      </c>
      <c r="J229" s="5">
        <f>VLOOKUP(F229,'Set up'!$A$2:$D$55,4,FALSE)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up'!$A$2:$E$55,5,FALSE)</f>
        <v>Chq</v>
      </c>
      <c r="S229" s="1" t="s">
        <v>390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up'!$A$2:$C$55,2,FALSE)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up'!$A$2:$C$55,3,FALSE)</f>
        <v>60</v>
      </c>
      <c r="J230" s="5">
        <f>VLOOKUP(F230,'Set up'!$A$2:$D$55,4,FALSE)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up'!$A$2:$E$55,5,FALSE)</f>
        <v>Chq</v>
      </c>
      <c r="S230" s="1" t="s">
        <v>462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up'!$A$2:$C$55,2,FALSE)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up'!$A$2:$C$55,3,FALSE)</f>
        <v>120</v>
      </c>
      <c r="J231" s="5">
        <f>VLOOKUP(F231,'Set up'!$A$2:$D$55,4,FALSE)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up'!$A$2:$E$55,5,FALSE)</f>
        <v>Trsf</v>
      </c>
      <c r="S231" s="1" t="s">
        <v>384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up'!$A$2:$C$55,2,FALSE)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up'!$A$2:$C$55,3,FALSE)</f>
        <v>120</v>
      </c>
      <c r="J232" s="5">
        <f>VLOOKUP(F232,'Set up'!$A$2:$D$55,4,FALSE)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up'!$A$2:$E$55,5,FALSE)</f>
        <v>Trsf</v>
      </c>
      <c r="S232" s="1" t="s">
        <v>384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up'!$A$2:$C$55,2,FALSE)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up'!$A$2:$C$55,3,FALSE)</f>
        <v>120</v>
      </c>
      <c r="J233" s="5">
        <f>VLOOKUP(F233,'Set up'!$A$2:$D$55,4,FALSE)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up'!$A$2:$E$55,5,FALSE)</f>
        <v>Trsf</v>
      </c>
      <c r="S233" s="1" t="s">
        <v>384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up'!$A$2:$C$55,2,FALSE)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up'!$A$2:$C$55,3,FALSE)</f>
        <v>120</v>
      </c>
      <c r="J234" s="5">
        <f>VLOOKUP(F234,'Set up'!$A$2:$D$55,4,FALSE)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up'!$A$2:$E$55,5,FALSE)</f>
        <v>Trsf</v>
      </c>
      <c r="S234" s="1" t="s">
        <v>384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up'!$A$2:$C$55,2,FALSE)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up'!$A$2:$C$55,3,FALSE)</f>
        <v>Cash</v>
      </c>
      <c r="J235" s="5">
        <f>VLOOKUP(F235,'Set up'!$A$2:$D$55,4,FALSE)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up'!$A$2:$E$55,5,FALSE)</f>
        <v>Cash</v>
      </c>
      <c r="S235" s="1" t="s">
        <v>314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up'!$A$2:$C$55,2,FALSE)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up'!$A$2:$C$55,3,FALSE)</f>
        <v>120</v>
      </c>
      <c r="J236" s="5">
        <f>VLOOKUP(F236,'Set up'!$A$2:$D$55,4,FALSE)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up'!$A$2:$E$55,5,FALSE)</f>
        <v>Chq</v>
      </c>
      <c r="S236" s="1" t="s">
        <v>390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up'!$A$2:$C$55,2,FALSE)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up'!$A$2:$C$55,3,FALSE)</f>
        <v>45</v>
      </c>
      <c r="J237" s="5">
        <f>VLOOKUP(F237,'Set up'!$A$2:$D$55,4,FALSE)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up'!$A$2:$E$55,5,FALSE)</f>
        <v>PD Chq</v>
      </c>
      <c r="S237" s="70" t="s">
        <v>392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up'!$A$2:$C$55,2,FALSE)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up'!$A$2:$C$55,3,FALSE)</f>
        <v>45</v>
      </c>
      <c r="J238" s="5">
        <f>VLOOKUP(F238,'Set up'!$A$2:$D$55,4,FALSE)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up'!$A$2:$E$55,5,FALSE)</f>
        <v>PD Chq</v>
      </c>
      <c r="S238" s="69" t="s">
        <v>391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up'!$A$2:$C$55,2,FALSE)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up'!$A$2:$C$55,3,FALSE)</f>
        <v>45</v>
      </c>
      <c r="J239" s="5">
        <f>VLOOKUP(F239,'Set up'!$A$2:$D$55,4,FALSE)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up'!$A$2:$E$55,5,FALSE)</f>
        <v>PD Chq</v>
      </c>
      <c r="S239" s="69" t="s">
        <v>391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up'!$A$2:$C$55,2,FALSE)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up'!$A$2:$C$55,3,FALSE)</f>
        <v>45</v>
      </c>
      <c r="J240" s="5">
        <f>VLOOKUP(F240,'Set up'!$A$2:$D$55,4,FALSE)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up'!$A$2:$E$55,5,FALSE)</f>
        <v>PD Chq</v>
      </c>
      <c r="S240" s="69" t="s">
        <v>391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up'!$A$2:$C$55,2,FALSE)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up'!$A$2:$C$55,3,FALSE)</f>
        <v>45</v>
      </c>
      <c r="J241" s="5">
        <f>VLOOKUP(F241,'Set up'!$A$2:$D$55,4,FALSE)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up'!$A$2:$E$55,5,FALSE)</f>
        <v>PD Chq</v>
      </c>
      <c r="S241" s="1" t="s">
        <v>314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up'!$A$2:$C$55,2,FALSE)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up'!$A$2:$C$55,3,FALSE)</f>
        <v>Cash</v>
      </c>
      <c r="J242" s="5">
        <f>VLOOKUP(F242,'Set up'!$A$2:$D$55,4,FALSE)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up'!$A$2:$E$55,5,FALSE)</f>
        <v>Trsf</v>
      </c>
      <c r="S242" s="1" t="s">
        <v>311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up'!$A$2:$C$55,2,FALSE)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up'!$A$2:$C$55,3,FALSE)</f>
        <v>Cash</v>
      </c>
      <c r="J243" s="5">
        <f>VLOOKUP(F243,'Set up'!$A$2:$D$55,4,FALSE)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up'!$A$2:$E$55,5,FALSE)</f>
        <v>Trsf</v>
      </c>
      <c r="S243" s="1" t="s">
        <v>311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up'!$A$2:$C$55,2,FALSE)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up'!$A$2:$C$55,3,FALSE)</f>
        <v>Cash</v>
      </c>
      <c r="J244" s="5">
        <f>VLOOKUP(F244,'Set up'!$A$2:$D$55,4,FALSE)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up'!$A$2:$E$55,5,FALSE)</f>
        <v>Trsf</v>
      </c>
      <c r="S244" s="1" t="s">
        <v>311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up'!$A$2:$C$55,2,FALSE)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up'!$A$2:$C$55,3,FALSE)</f>
        <v>120</v>
      </c>
      <c r="J245" s="5">
        <f>VLOOKUP(F245,'Set up'!$A$2:$D$55,4,FALSE)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up'!$A$2:$E$55,5,FALSE)</f>
        <v>Trsf</v>
      </c>
      <c r="S245" s="1" t="s">
        <v>385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up'!$A$2:$C$55,2,FALSE)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up'!$A$2:$C$55,3,FALSE)</f>
        <v>120</v>
      </c>
      <c r="J246" s="5">
        <f>VLOOKUP(F246,'Set up'!$A$2:$D$55,4,FALSE)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up'!$A$2:$E$55,5,FALSE)</f>
        <v>Trsf</v>
      </c>
      <c r="S246" s="1" t="s">
        <v>385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up'!$A$2:$C$55,2,FALSE)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up'!$A$2:$C$55,3,FALSE)</f>
        <v>120</v>
      </c>
      <c r="J247" s="5">
        <f>VLOOKUP(F247,'Set up'!$A$2:$D$55,4,FALSE)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up'!$A$2:$E$55,5,FALSE)</f>
        <v>Trsf</v>
      </c>
      <c r="S247" s="1" t="s">
        <v>385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up'!$A$2:$C$55,2,FALSE)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up'!$A$2:$C$55,3,FALSE)</f>
        <v>120</v>
      </c>
      <c r="J248" s="5">
        <f>VLOOKUP(F248,'Set up'!$A$2:$D$55,4,FALSE)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up'!$A$2:$E$55,5,FALSE)</f>
        <v>Trsf</v>
      </c>
      <c r="S248" s="1" t="s">
        <v>385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up'!$A$2:$C$55,2,FALSE)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up'!$A$2:$C$55,3,FALSE)</f>
        <v>120</v>
      </c>
      <c r="J249" s="5">
        <f>VLOOKUP(F249,'Set up'!$A$2:$D$55,4,FALSE)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up'!$A$2:$E$55,5,FALSE)</f>
        <v>Trsf</v>
      </c>
      <c r="S249" s="1" t="s">
        <v>385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up'!$A$2:$C$55,2,FALSE)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up'!$A$2:$C$55,3,FALSE)</f>
        <v>120</v>
      </c>
      <c r="J250" s="5">
        <f>VLOOKUP(F250,'Set up'!$A$2:$D$55,4,FALSE)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up'!$A$2:$E$55,5,FALSE)</f>
        <v>Trsf</v>
      </c>
      <c r="S250" s="1" t="s">
        <v>385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up'!$A$2:$C$55,2,FALSE)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up'!$A$2:$C$55,3,FALSE)</f>
        <v>Cash</v>
      </c>
      <c r="J251" s="5">
        <f>VLOOKUP(F251,'Set up'!$A$2:$D$55,4,FALSE)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up'!$A$2:$E$55,5,FALSE)</f>
        <v>Trsf</v>
      </c>
      <c r="S251" s="1" t="s">
        <v>315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up'!$A$2:$C$55,2,FALSE)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up'!$A$2:$C$55,3,FALSE)</f>
        <v>60</v>
      </c>
      <c r="J252" s="5">
        <f>VLOOKUP(F252,'Set up'!$A$2:$D$55,4,FALSE)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up'!$A$2:$E$55,5,FALSE)</f>
        <v>Chq</v>
      </c>
      <c r="S252" s="1" t="s">
        <v>469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up'!$A$2:$C$55,2,FALSE)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up'!$A$2:$C$55,3,FALSE)</f>
        <v>60</v>
      </c>
      <c r="J253" s="5">
        <f>VLOOKUP(F253,'Set up'!$A$2:$D$55,4,FALSE)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up'!$A$2:$E$55,5,FALSE)</f>
        <v>Chq</v>
      </c>
      <c r="S253" s="1" t="s">
        <v>469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up'!$A$2:$C$55,2,FALSE)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up'!$A$2:$C$55,3,FALSE)</f>
        <v>60</v>
      </c>
      <c r="J254" s="5">
        <f>VLOOKUP(F254,'Set up'!$A$2:$D$55,4,FALSE)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up'!$A$2:$E$55,5,FALSE)</f>
        <v>Chq</v>
      </c>
      <c r="S254" s="1" t="s">
        <v>469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up'!$A$2:$C$55,2,FALSE)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up'!$A$2:$C$55,3,FALSE)</f>
        <v>120</v>
      </c>
      <c r="J255" s="5">
        <f>VLOOKUP(F255,'Set up'!$A$2:$D$55,4,FALSE)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up'!$A$2:$E$55,5,FALSE)</f>
        <v>Trsf</v>
      </c>
      <c r="S255" s="1" t="s">
        <v>385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up'!$A$2:$C$55,2,FALSE)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up'!$A$2:$C$55,3,FALSE)</f>
        <v>120</v>
      </c>
      <c r="J256" s="5">
        <f>VLOOKUP(F256,'Set up'!$A$2:$D$55,4,FALSE)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up'!$A$2:$E$55,5,FALSE)</f>
        <v>Trsf</v>
      </c>
      <c r="S256" s="1" t="s">
        <v>385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up'!$A$2:$C$55,2,FALSE)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up'!$A$2:$C$55,3,FALSE)</f>
        <v>120</v>
      </c>
      <c r="J257" s="5">
        <f>VLOOKUP(F257,'Set up'!$A$2:$D$55,4,FALSE)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up'!$A$2:$E$55,5,FALSE)</f>
        <v>Trsf</v>
      </c>
      <c r="S257" s="1" t="s">
        <v>385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up'!$A$2:$C$55,2,FALSE)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up'!$A$2:$C$55,3,FALSE)</f>
        <v>120</v>
      </c>
      <c r="J258" s="5">
        <f>VLOOKUP(F258,'Set up'!$A$2:$D$55,4,FALSE)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up'!$A$2:$E$55,5,FALSE)</f>
        <v>Trsf</v>
      </c>
      <c r="S258" s="1" t="s">
        <v>385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up'!$A$2:$C$55,2,FALSE)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up'!$A$2:$C$55,3,FALSE)</f>
        <v>120</v>
      </c>
      <c r="J259" s="5">
        <f>VLOOKUP(F259,'Set up'!$A$2:$D$55,4,FALSE)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up'!$A$2:$E$55,5,FALSE)</f>
        <v>Trsf</v>
      </c>
      <c r="S259" s="1" t="s">
        <v>385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up'!$A$2:$C$55,2,FALSE)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up'!$A$2:$C$55,3,FALSE)</f>
        <v>120</v>
      </c>
      <c r="J260" s="5">
        <f>VLOOKUP(F260,'Set up'!$A$2:$D$55,4,FALSE)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up'!$A$2:$E$55,5,FALSE)</f>
        <v>Trsf</v>
      </c>
      <c r="S260" s="1" t="s">
        <v>397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up'!$A$2:$C$55,2,FALSE)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up'!$A$2:$C$55,3,FALSE)</f>
        <v>120</v>
      </c>
      <c r="J261" s="5">
        <f>VLOOKUP(F261,'Set up'!$A$2:$D$55,4,FALSE)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up'!$A$2:$E$55,5,FALSE)</f>
        <v>Chq</v>
      </c>
      <c r="S261" s="1" t="s">
        <v>494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up'!$A$2:$C$55,2,FALSE)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up'!$A$2:$C$55,3,FALSE)</f>
        <v>120</v>
      </c>
      <c r="J262" s="5">
        <f>VLOOKUP(F262,'Set up'!$A$2:$D$55,4,FALSE)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up'!$A$2:$E$55,5,FALSE)</f>
        <v>Chq</v>
      </c>
      <c r="S262" s="1" t="s">
        <v>494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up'!$A$2:$C$55,2,FALSE)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up'!$A$2:$C$55,3,FALSE)</f>
        <v>120</v>
      </c>
      <c r="J263" s="5">
        <f>VLOOKUP(F263,'Set up'!$A$2:$D$55,4,FALSE)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up'!$A$2:$E$55,5,FALSE)</f>
        <v>Chq</v>
      </c>
      <c r="S263" s="1" t="s">
        <v>494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up'!$A$2:$C$55,2,FALSE)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up'!$A$2:$C$55,3,FALSE)</f>
        <v>120</v>
      </c>
      <c r="J264" s="5">
        <f>VLOOKUP(F264,'Set up'!$A$2:$D$55,4,FALSE)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up'!$A$2:$E$55,5,FALSE)</f>
        <v>Chq</v>
      </c>
      <c r="S264" s="1" t="s">
        <v>494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up'!$A$2:$C$55,2,FALSE)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up'!$A$2:$C$55,3,FALSE)</f>
        <v>Cash</v>
      </c>
      <c r="J265" s="5">
        <f>VLOOKUP(F265,'Set up'!$A$2:$D$55,4,FALSE)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up'!$A$2:$E$55,5,FALSE)</f>
        <v>Chq</v>
      </c>
      <c r="S265" s="1" t="s">
        <v>346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up'!$A$2:$C$55,2,FALSE)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up'!$A$2:$C$55,3,FALSE)</f>
        <v>Cash</v>
      </c>
      <c r="J266" s="5">
        <f>VLOOKUP(F266,'Set up'!$A$2:$D$55,4,FALSE)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up'!$A$2:$E$55,5,FALSE)</f>
        <v>Chq</v>
      </c>
      <c r="S266" s="1" t="s">
        <v>346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up'!$A$2:$C$55,2,FALSE)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up'!$A$2:$C$55,3,FALSE)</f>
        <v>Cash</v>
      </c>
      <c r="J267" s="5">
        <f>VLOOKUP(F267,'Set up'!$A$2:$D$55,4,FALSE)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up'!$A$2:$E$55,5,FALSE)</f>
        <v>Trsf</v>
      </c>
      <c r="S267" s="1" t="s">
        <v>345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up'!$A$2:$C$55,2,FALSE)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up'!$A$2:$C$55,3,FALSE)</f>
        <v>Cash</v>
      </c>
      <c r="J268" s="5">
        <f>VLOOKUP(F268,'Set up'!$A$2:$D$55,4,FALSE)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up'!$A$2:$E$55,5,FALSE)</f>
        <v>Trsf</v>
      </c>
      <c r="S268" s="1" t="s">
        <v>345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up'!$A$2:$C$55,2,FALSE)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up'!$A$2:$C$55,3,FALSE)</f>
        <v>Cash</v>
      </c>
      <c r="J269" s="5">
        <f>VLOOKUP(F269,'Set up'!$A$2:$D$55,4,FALSE)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up'!$A$2:$E$55,5,FALSE)</f>
        <v>Chq</v>
      </c>
      <c r="S269" s="1" t="s">
        <v>347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up'!$A$2:$C$55,2,FALSE)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up'!$A$2:$C$55,3,FALSE)</f>
        <v>45</v>
      </c>
      <c r="J270" s="5">
        <f>VLOOKUP(F270,'Set up'!$A$2:$D$55,4,FALSE)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up'!$A$2:$E$55,5,FALSE)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up'!$A$2:$C$55,2,FALSE)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up'!$A$2:$C$55,3,FALSE)</f>
        <v>45</v>
      </c>
      <c r="J271" s="5">
        <f>VLOOKUP(F271,'Set up'!$A$2:$D$55,4,FALSE)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up'!$A$2:$E$55,5,FALSE)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up'!$A$2:$C$55,2,FALSE)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up'!$A$2:$C$55,3,FALSE)</f>
        <v>45</v>
      </c>
      <c r="J272" s="5">
        <f>VLOOKUP(F272,'Set up'!$A$2:$D$55,4,FALSE)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up'!$A$2:$E$55,5,FALSE)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up'!$A$2:$C$55,2,FALSE)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up'!$A$2:$C$55,3,FALSE)</f>
        <v>45</v>
      </c>
      <c r="J273" s="5">
        <f>VLOOKUP(F273,'Set up'!$A$2:$D$55,4,FALSE)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up'!$A$2:$E$55,5,FALSE)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up'!$A$2:$C$55,2,FALSE)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up'!$A$2:$C$55,3,FALSE)</f>
        <v>Cash</v>
      </c>
      <c r="J274" s="5">
        <f>VLOOKUP(F274,'Set up'!$A$2:$D$55,4,FALSE)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up'!$A$2:$E$55,5,FALSE)</f>
        <v>Chq</v>
      </c>
      <c r="S274" s="1" t="s">
        <v>348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up'!$A$2:$C$55,2,FALSE)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up'!$A$2:$C$55,3,FALSE)</f>
        <v>Cash</v>
      </c>
      <c r="J275" s="5">
        <f>VLOOKUP(F275,'Set up'!$A$2:$D$55,4,FALSE)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up'!$A$2:$E$55,5,FALSE)</f>
        <v>Chq</v>
      </c>
      <c r="S275" s="1" t="s">
        <v>348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up'!$A$2:$C$55,2,FALSE)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up'!$A$2:$C$55,3,FALSE)</f>
        <v>Cash</v>
      </c>
      <c r="J276" s="5">
        <f>VLOOKUP(F276,'Set up'!$A$2:$D$55,4,FALSE)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up'!$A$2:$E$55,5,FALSE)</f>
        <v>Chq</v>
      </c>
      <c r="S276" s="1" t="s">
        <v>348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up'!$A$2:$C$55,2,FALSE)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up'!$A$2:$C$55,3,FALSE)</f>
        <v>Cash</v>
      </c>
      <c r="J277" s="5">
        <f>VLOOKUP(F277,'Set up'!$A$2:$D$55,4,FALSE)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up'!$A$2:$E$55,5,FALSE)</f>
        <v>Chq</v>
      </c>
      <c r="S277" s="1" t="s">
        <v>348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up'!$A$2:$C$55,2,FALSE)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up'!$A$2:$C$55,3,FALSE)</f>
        <v>Cash</v>
      </c>
      <c r="J278" s="5">
        <f>VLOOKUP(F278,'Set up'!$A$2:$D$55,4,FALSE)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up'!$A$2:$E$55,5,FALSE)</f>
        <v>Chq</v>
      </c>
      <c r="S278" s="1" t="s">
        <v>348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up'!$A$2:$C$55,2,FALSE)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up'!$A$2:$C$55,3,FALSE)</f>
        <v>Cash</v>
      </c>
      <c r="J279" s="5">
        <f>VLOOKUP(F279,'Set up'!$A$2:$D$55,4,FALSE)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up'!$A$2:$E$55,5,FALSE)</f>
        <v>Chq</v>
      </c>
      <c r="S279" s="1" t="s">
        <v>348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up'!$A$2:$C$55,2,FALSE)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up'!$A$2:$C$55,3,FALSE)</f>
        <v>Cash</v>
      </c>
      <c r="J280" s="5">
        <f>VLOOKUP(F280,'Set up'!$A$2:$D$55,4,FALSE)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up'!$A$2:$E$55,5,FALSE)</f>
        <v>Chq</v>
      </c>
      <c r="S280" s="1" t="s">
        <v>348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up'!$A$2:$C$55,2,FALSE)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up'!$A$2:$C$55,3,FALSE)</f>
        <v>Cash</v>
      </c>
      <c r="J281" s="5">
        <f>VLOOKUP(F281,'Set up'!$A$2:$D$55,4,FALSE)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up'!$A$2:$E$55,5,FALSE)</f>
        <v>Chq</v>
      </c>
      <c r="S281" s="1" t="s">
        <v>348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up'!$A$2:$C$55,2,FALSE)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up'!$A$2:$C$55,3,FALSE)</f>
        <v>Cash</v>
      </c>
      <c r="J282" s="5">
        <f>VLOOKUP(F282,'Set up'!$A$2:$D$55,4,FALSE)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up'!$A$2:$E$55,5,FALSE)</f>
        <v>Chq</v>
      </c>
      <c r="S282" s="1" t="s">
        <v>348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up'!$A$2:$C$55,2,FALSE)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up'!$A$2:$C$55,3,FALSE)</f>
        <v>Cash</v>
      </c>
      <c r="J283" s="5">
        <f>VLOOKUP(F283,'Set up'!$A$2:$D$55,4,FALSE)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up'!$A$2:$E$55,5,FALSE)</f>
        <v>Chq</v>
      </c>
      <c r="S283" s="1" t="s">
        <v>348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up'!$A$2:$C$55,2,FALSE)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up'!$A$2:$C$55,3,FALSE)</f>
        <v>Cash</v>
      </c>
      <c r="J284" s="5">
        <f>VLOOKUP(F284,'Set up'!$A$2:$D$55,4,FALSE)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up'!$A$2:$E$55,5,FALSE)</f>
        <v>Chq</v>
      </c>
      <c r="S284" s="1" t="s">
        <v>348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up'!$A$2:$C$55,2,FALSE)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up'!$A$2:$C$55,3,FALSE)</f>
        <v>Cash</v>
      </c>
      <c r="J285" s="5">
        <f>VLOOKUP(F285,'Set up'!$A$2:$D$55,4,FALSE)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up'!$A$2:$E$55,5,FALSE)</f>
        <v>Chq</v>
      </c>
      <c r="S285" s="1" t="s">
        <v>348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up'!$A$2:$C$55,2,FALSE)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up'!$A$2:$C$55,3,FALSE)</f>
        <v>Cash</v>
      </c>
      <c r="J286" s="5">
        <f>VLOOKUP(F286,'Set up'!$A$2:$D$55,4,FALSE)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up'!$A$2:$E$55,5,FALSE)</f>
        <v>Chq</v>
      </c>
      <c r="S286" s="1" t="s">
        <v>355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up'!$A$2:$C$55,2,FALSE)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up'!$A$2:$C$55,3,FALSE)</f>
        <v>120</v>
      </c>
      <c r="J287" s="5">
        <f>VLOOKUP(F287,'Set up'!$A$2:$D$55,4,FALSE)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up'!$A$2:$E$55,5,FALSE)</f>
        <v>Trsf</v>
      </c>
      <c r="S287" s="1" t="s">
        <v>440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up'!$A$2:$C$55,2,FALSE)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up'!$A$2:$C$55,3,FALSE)</f>
        <v>60</v>
      </c>
      <c r="J288" s="5">
        <f>VLOOKUP(F288,'Set up'!$A$2:$D$55,4,FALSE)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up'!$A$2:$E$55,5,FALSE)</f>
        <v>Chq</v>
      </c>
      <c r="S288" s="1" t="s">
        <v>528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up'!$A$2:$C$55,2,FALSE)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up'!$A$2:$C$55,3,FALSE)</f>
        <v>60</v>
      </c>
      <c r="J289" s="5">
        <f>VLOOKUP(F289,'Set up'!$A$2:$D$55,4,FALSE)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up'!$A$2:$E$55,5,FALSE)</f>
        <v>Chq</v>
      </c>
      <c r="S289" s="1" t="s">
        <v>528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up'!$A$2:$C$55,2,FALSE)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up'!$A$2:$C$55,3,FALSE)</f>
        <v>60</v>
      </c>
      <c r="J290" s="5">
        <f>VLOOKUP(F290,'Set up'!$A$2:$D$55,4,FALSE)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up'!$A$2:$E$55,5,FALSE)</f>
        <v>Chq</v>
      </c>
      <c r="S290" s="1" t="s">
        <v>528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up'!$A$2:$C$55,2,FALSE)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up'!$A$2:$C$55,3,FALSE)</f>
        <v>120</v>
      </c>
      <c r="J291" s="5">
        <f>VLOOKUP(F291,'Set up'!$A$2:$D$55,4,FALSE)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up'!$A$2:$E$55,5,FALSE)</f>
        <v>Trsf</v>
      </c>
      <c r="S291" s="1" t="s">
        <v>440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up'!$A$2:$C$55,2,FALSE)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up'!$A$2:$C$55,3,FALSE)</f>
        <v>120</v>
      </c>
      <c r="J292" s="5">
        <f>VLOOKUP(F292,'Set up'!$A$2:$D$55,4,FALSE)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up'!$A$2:$E$55,5,FALSE)</f>
        <v>Trsf</v>
      </c>
      <c r="S292" s="1" t="s">
        <v>440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up'!$A$2:$C$55,2,FALSE)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up'!$A$2:$C$55,3,FALSE)</f>
        <v>Cash</v>
      </c>
      <c r="J293" s="5">
        <f>VLOOKUP(F293,'Set up'!$A$2:$D$55,4,FALSE)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up'!$A$2:$E$55,5,FALSE)</f>
        <v>Trsf</v>
      </c>
      <c r="S293" s="1" t="s">
        <v>388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up'!$A$2:$C$55,2,FALSE)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up'!$A$2:$C$55,3,FALSE)</f>
        <v>Cash</v>
      </c>
      <c r="J294" s="5">
        <f>VLOOKUP(F294,'Set up'!$A$2:$D$55,4,FALSE)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up'!$A$2:$E$55,5,FALSE)</f>
        <v>Trsf</v>
      </c>
      <c r="S294" s="1" t="s">
        <v>388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up'!$A$2:$C$55,2,FALSE)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up'!$A$2:$C$55,3,FALSE)</f>
        <v>Cash</v>
      </c>
      <c r="J295" s="5">
        <f>VLOOKUP(F295,'Set up'!$A$2:$D$55,4,FALSE)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up'!$A$2:$E$55,5,FALSE)</f>
        <v>Chq</v>
      </c>
      <c r="S295" s="1" t="s">
        <v>387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up'!$A$2:$C$55,2,FALSE)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up'!$A$2:$C$55,3,FALSE)</f>
        <v>Cash</v>
      </c>
      <c r="J296" s="5">
        <f>VLOOKUP(F296,'Set up'!$A$2:$D$55,4,FALSE)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up'!$A$2:$E$55,5,FALSE)</f>
        <v>Chq</v>
      </c>
      <c r="S296" s="1" t="s">
        <v>389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up'!$A$2:$C$55,2,FALSE)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up'!$A$2:$C$55,3,FALSE)</f>
        <v>Cash</v>
      </c>
      <c r="J297" s="5">
        <f>VLOOKUP(F297,'Set up'!$A$2:$D$55,4,FALSE)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up'!$A$2:$E$55,5,FALSE)</f>
        <v>Chq</v>
      </c>
      <c r="S297" s="1" t="s">
        <v>389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up'!$A$2:$C$55,2,FALSE)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up'!$A$2:$C$55,3,FALSE)</f>
        <v>120</v>
      </c>
      <c r="J298" s="5">
        <f>VLOOKUP(F298,'Set up'!$A$2:$D$55,4,FALSE)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up'!$A$2:$E$55,5,FALSE)</f>
        <v>Chq</v>
      </c>
      <c r="S298" s="1" t="s">
        <v>576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up'!$A$2:$C$55,2,FALSE)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up'!$A$2:$C$55,3,FALSE)</f>
        <v>120</v>
      </c>
      <c r="J299" s="5">
        <f>VLOOKUP(F299,'Set up'!$A$2:$D$55,4,FALSE)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up'!$A$2:$E$55,5,FALSE)</f>
        <v>Chq</v>
      </c>
      <c r="S299" s="1" t="s">
        <v>576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up'!$A$2:$C$55,2,FALSE)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up'!$A$2:$C$55,3,FALSE)</f>
        <v>Cash</v>
      </c>
      <c r="J300" s="5">
        <f>VLOOKUP(F300,'Set up'!$A$2:$D$55,4,FALSE)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up'!$A$2:$E$55,5,FALSE)</f>
        <v>Chq</v>
      </c>
      <c r="S300" s="1" t="s">
        <v>441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up'!$A$2:$C$55,2,FALSE)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up'!$A$2:$C$55,3,FALSE)</f>
        <v>45</v>
      </c>
      <c r="J301" s="5">
        <f>VLOOKUP(F301,'Set up'!$A$2:$D$55,4,FALSE)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up'!$A$2:$E$55,5,FALSE)</f>
        <v>PD Chq</v>
      </c>
      <c r="S301" s="57" t="s">
        <v>486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up'!$A$2:$C$55,2,FALSE)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up'!$A$2:$C$55,3,FALSE)</f>
        <v>45</v>
      </c>
      <c r="J302" s="5">
        <f>VLOOKUP(F302,'Set up'!$A$2:$D$55,4,FALSE)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up'!$A$2:$E$55,5,FALSE)</f>
        <v>PD Chq</v>
      </c>
      <c r="S302" s="57" t="s">
        <v>488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up'!$A$2:$C$55,2,FALSE)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up'!$A$2:$C$55,3,FALSE)</f>
        <v>45</v>
      </c>
      <c r="J303" s="5">
        <f>VLOOKUP(F303,'Set up'!$A$2:$D$55,4,FALSE)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up'!$A$2:$E$55,5,FALSE)</f>
        <v>PD Chq</v>
      </c>
      <c r="S303" s="57" t="s">
        <v>487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up'!$A$2:$C$55,2,FALSE)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up'!$A$2:$C$55,3,FALSE)</f>
        <v>45</v>
      </c>
      <c r="J304" s="5">
        <f>VLOOKUP(F304,'Set up'!$A$2:$D$55,4,FALSE)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up'!$A$2:$E$55,5,FALSE)</f>
        <v>PD Chq</v>
      </c>
      <c r="S304" s="57" t="s">
        <v>489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up'!$A$2:$C$55,2,FALSE)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up'!$A$2:$C$55,3,FALSE)</f>
        <v>45</v>
      </c>
      <c r="J305" s="5">
        <f>VLOOKUP(F305,'Set up'!$A$2:$D$55,4,FALSE)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up'!$A$2:$E$55,5,FALSE)</f>
        <v>PD Chq</v>
      </c>
      <c r="S305" s="86" t="s">
        <v>490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up'!$A$2:$C$55,2,FALSE)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up'!$A$2:$C$55,3,FALSE)</f>
        <v>120</v>
      </c>
      <c r="J306" s="5">
        <f>VLOOKUP(F306,'Set up'!$A$2:$D$55,4,FALSE)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up'!$A$2:$E$55,5,FALSE)</f>
        <v>Trsf</v>
      </c>
      <c r="S306" s="1" t="s">
        <v>524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up'!$A$2:$C$55,2,FALSE)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up'!$A$2:$C$55,3,FALSE)</f>
        <v>120</v>
      </c>
      <c r="J307" s="5">
        <f>VLOOKUP(F307,'Set up'!$A$2:$D$55,4,FALSE)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up'!$A$2:$E$55,5,FALSE)</f>
        <v>Trsf</v>
      </c>
      <c r="S307" s="1" t="s">
        <v>524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up'!$A$2:$C$55,2,FALSE)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up'!$A$2:$C$55,3,FALSE)</f>
        <v>120</v>
      </c>
      <c r="J308" s="5">
        <f>VLOOKUP(F308,'Set up'!$A$2:$D$55,4,FALSE)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up'!$A$2:$E$55,5,FALSE)</f>
        <v>Trsf</v>
      </c>
      <c r="S308" s="1" t="s">
        <v>524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up'!$A$2:$C$55,2,FALSE)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up'!$A$2:$C$55,3,FALSE)</f>
        <v>120</v>
      </c>
      <c r="J309" s="5">
        <f>VLOOKUP(F309,'Set up'!$A$2:$D$55,4,FALSE)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up'!$A$2:$E$55,5,FALSE)</f>
        <v>Trsf</v>
      </c>
      <c r="S309" s="1" t="s">
        <v>524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up'!$A$2:$C$55,2,FALSE)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up'!$A$2:$C$55,3,FALSE)</f>
        <v>120</v>
      </c>
      <c r="J310" s="5">
        <f>VLOOKUP(F310,'Set up'!$A$2:$D$55,4,FALSE)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up'!$A$2:$E$55,5,FALSE)</f>
        <v>Trsf</v>
      </c>
      <c r="S310" s="1" t="s">
        <v>524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up'!$A$2:$C$55,2,FALSE)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up'!$A$2:$C$55,3,FALSE)</f>
        <v>Cash</v>
      </c>
      <c r="J311" s="5">
        <f>VLOOKUP(F311,'Set up'!$A$2:$D$55,4,FALSE)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up'!$A$2:$E$55,5,FALSE)</f>
        <v>Trsf</v>
      </c>
      <c r="S311" s="1" t="s">
        <v>393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up'!$A$2:$C$55,2,FALSE)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up'!$A$2:$C$55,3,FALSE)</f>
        <v>Cash</v>
      </c>
      <c r="J312" s="5">
        <f>VLOOKUP(F312,'Set up'!$A$2:$D$55,4,FALSE)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up'!$A$2:$E$55,5,FALSE)</f>
        <v>Trsf</v>
      </c>
      <c r="S312" s="1" t="s">
        <v>393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up'!$A$2:$C$55,2,FALSE)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up'!$A$2:$C$55,3,FALSE)</f>
        <v>Cash</v>
      </c>
      <c r="J313" s="5">
        <f>VLOOKUP(F313,'Set up'!$A$2:$D$55,4,FALSE)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up'!$A$2:$E$55,5,FALSE)</f>
        <v>Trsf</v>
      </c>
      <c r="S313" s="1" t="s">
        <v>393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up'!$A$2:$C$55,2,FALSE)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up'!$A$2:$C$55,3,FALSE)</f>
        <v>Cash</v>
      </c>
      <c r="J314" s="5">
        <f>VLOOKUP(F314,'Set up'!$A$2:$D$55,4,FALSE)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up'!$A$2:$E$55,5,FALSE)</f>
        <v>Trsf</v>
      </c>
      <c r="S314" s="1" t="s">
        <v>433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up'!$A$2:$C$55,2,FALSE)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up'!$A$2:$C$55,3,FALSE)</f>
        <v>120</v>
      </c>
      <c r="J315" s="5">
        <f>VLOOKUP(F315,'Set up'!$A$2:$D$55,4,FALSE)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up'!$A$2:$E$55,5,FALSE)</f>
        <v>Chq</v>
      </c>
      <c r="S315" s="1" t="s">
        <v>576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up'!$A$2:$C$55,2,FALSE)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up'!$A$2:$C$55,3,FALSE)</f>
        <v>120</v>
      </c>
      <c r="J316" s="5">
        <f>VLOOKUP(F316,'Set up'!$A$2:$D$55,4,FALSE)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up'!$A$2:$E$55,5,FALSE)</f>
        <v>Chq</v>
      </c>
      <c r="S316" s="1" t="s">
        <v>576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up'!$A$2:$C$55,2,FALSE)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up'!$A$2:$C$55,3,FALSE)</f>
        <v>120</v>
      </c>
      <c r="J317" s="5">
        <f>VLOOKUP(F317,'Set up'!$A$2:$D$55,4,FALSE)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up'!$A$2:$E$55,5,FALSE)</f>
        <v>Chq</v>
      </c>
      <c r="S317" s="1" t="s">
        <v>576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up'!$A$2:$C$55,2,FALSE)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up'!$A$2:$C$55,3,FALSE)</f>
        <v>120</v>
      </c>
      <c r="J318" s="5">
        <f>VLOOKUP(F318,'Set up'!$A$2:$D$55,4,FALSE)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up'!$A$2:$E$55,5,FALSE)</f>
        <v>Chq</v>
      </c>
      <c r="S318" s="1" t="s">
        <v>576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up'!$A$2:$C$55,2,FALSE)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up'!$A$2:$C$55,3,FALSE)</f>
        <v>Cash</v>
      </c>
      <c r="J319" s="5">
        <f>VLOOKUP(F319,'Set up'!$A$2:$D$55,4,FALSE)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up'!$A$2:$E$55,5,FALSE)</f>
        <v>Chq</v>
      </c>
      <c r="S319" s="1" t="s">
        <v>434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up'!$A$2:$C$55,2,FALSE)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up'!$A$2:$C$55,3,FALSE)</f>
        <v>120</v>
      </c>
      <c r="J320" s="5">
        <f>VLOOKUP(F320,'Set up'!$A$2:$D$55,4,FALSE)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up'!$A$2:$E$55,5,FALSE)</f>
        <v>Chq</v>
      </c>
      <c r="S320" s="1" t="s">
        <v>576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up'!$A$2:$C$55,2,FALSE)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up'!$A$2:$C$55,3,FALSE)</f>
        <v>Cash</v>
      </c>
      <c r="J321" s="5">
        <f>VLOOKUP(F321,'Set up'!$A$2:$D$55,4,FALSE)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up'!$A$2:$E$55,5,FALSE)</f>
        <v>Chq</v>
      </c>
      <c r="S321" s="1" t="s">
        <v>480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up'!$A$2:$C$55,2,FALSE)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up'!$A$2:$C$55,3,FALSE)</f>
        <v>Cash</v>
      </c>
      <c r="J322" s="5">
        <f>VLOOKUP(F322,'Set up'!$A$2:$D$55,4,FALSE)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up'!$A$2:$E$55,5,FALSE)</f>
        <v>Trsf</v>
      </c>
      <c r="S322" s="1" t="s">
        <v>431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up'!$A$2:$C$55,2,FALSE)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up'!$A$2:$C$55,3,FALSE)</f>
        <v>Cash</v>
      </c>
      <c r="J323" s="5">
        <f>VLOOKUP(F323,'Set up'!$A$2:$D$55,4,FALSE)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up'!$A$2:$E$55,5,FALSE)</f>
        <v>Trsf</v>
      </c>
      <c r="S323" s="1" t="s">
        <v>431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up'!$A$2:$C$55,2,FALSE)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up'!$A$2:$C$55,3,FALSE)</f>
        <v>Cash</v>
      </c>
      <c r="J324" s="5">
        <f>VLOOKUP(F324,'Set up'!$A$2:$D$55,4,FALSE)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up'!$A$2:$E$55,5,FALSE)</f>
        <v>Trsf</v>
      </c>
      <c r="S324" s="1" t="s">
        <v>431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up'!$A$2:$C$55,2,FALSE)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up'!$A$2:$C$55,3,FALSE)</f>
        <v>Cash</v>
      </c>
      <c r="J325" s="5">
        <f>VLOOKUP(F325,'Set up'!$A$2:$D$55,4,FALSE)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up'!$A$2:$E$55,5,FALSE)</f>
        <v>Trsf</v>
      </c>
      <c r="S325" s="1" t="s">
        <v>431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up'!$A$2:$C$55,2,FALSE)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up'!$A$2:$C$55,3,FALSE)</f>
        <v>Cash</v>
      </c>
      <c r="J326" s="5">
        <f>VLOOKUP(F326,'Set up'!$A$2:$D$55,4,FALSE)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up'!$A$2:$E$55,5,FALSE)</f>
        <v>Trsf</v>
      </c>
      <c r="S326" s="1" t="s">
        <v>432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up'!$A$2:$C$55,2,FALSE)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up'!$A$2:$C$55,3,FALSE)</f>
        <v>120</v>
      </c>
      <c r="J327" s="5">
        <f>VLOOKUP(F327,'Set up'!$A$2:$D$55,4,FALSE)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up'!$A$2:$E$55,5,FALSE)</f>
        <v>Trsf</v>
      </c>
      <c r="S327" s="1" t="s">
        <v>578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up'!$A$2:$C$55,2,FALSE)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up'!$A$2:$C$55,3,FALSE)</f>
        <v>120</v>
      </c>
      <c r="J328" s="5">
        <f>VLOOKUP(F328,'Set up'!$A$2:$D$55,4,FALSE)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up'!$A$2:$E$55,5,FALSE)</f>
        <v>Trsf</v>
      </c>
      <c r="S328" s="1" t="s">
        <v>578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up'!$A$2:$C$55,2,FALSE)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up'!$A$2:$C$55,3,FALSE)</f>
        <v>120</v>
      </c>
      <c r="J329" s="5">
        <f>VLOOKUP(F329,'Set up'!$A$2:$D$55,4,FALSE)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up'!$A$2:$E$55,5,FALSE)</f>
        <v>Trsf</v>
      </c>
      <c r="S329" s="1" t="s">
        <v>578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up'!$A$2:$C$55,2,FALSE)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up'!$A$2:$C$55,3,FALSE)</f>
        <v>120</v>
      </c>
      <c r="J330" s="5">
        <f>VLOOKUP(F330,'Set up'!$A$2:$D$55,4,FALSE)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up'!$A$2:$E$55,5,FALSE)</f>
        <v>Trsf</v>
      </c>
      <c r="S330" s="1" t="s">
        <v>578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up'!$A$2:$C$55,2,FALSE)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up'!$A$2:$C$55,3,FALSE)</f>
        <v>45</v>
      </c>
      <c r="J331" s="5">
        <f>VLOOKUP(F331,'Set up'!$A$2:$D$55,4,FALSE)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up'!$A$2:$E$55,5,FALSE)</f>
        <v>PD Chq</v>
      </c>
      <c r="S331" s="40" t="s">
        <v>539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up'!$A$2:$C$55,2,FALSE)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up'!$A$2:$C$55,3,FALSE)</f>
        <v>45</v>
      </c>
      <c r="J332" s="5">
        <f>VLOOKUP(F332,'Set up'!$A$2:$D$55,4,FALSE)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up'!$A$2:$E$55,5,FALSE)</f>
        <v>PD Chq</v>
      </c>
      <c r="S332" s="40" t="s">
        <v>538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up'!$A$2:$C$55,2,FALSE)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up'!$A$2:$C$55,3,FALSE)</f>
        <v>45</v>
      </c>
      <c r="J333" s="5">
        <f>VLOOKUP(F333,'Set up'!$A$2:$D$55,4,FALSE)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up'!$A$2:$E$55,5,FALSE)</f>
        <v>PD Chq</v>
      </c>
      <c r="S333" s="40" t="s">
        <v>525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up'!$A$2:$C$55,2,FALSE)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up'!$A$2:$C$55,3,FALSE)</f>
        <v>45</v>
      </c>
      <c r="J334" s="5">
        <f>VLOOKUP(F334,'Set up'!$A$2:$D$55,4,FALSE)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up'!$A$2:$E$55,5,FALSE)</f>
        <v>PD Chq</v>
      </c>
      <c r="S334" s="40" t="s">
        <v>526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up'!$A$2:$C$55,2,FALSE)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up'!$A$2:$C$55,3,FALSE)</f>
        <v>Cash</v>
      </c>
      <c r="J335" s="5">
        <f>VLOOKUP(F335,'Set up'!$A$2:$D$55,4,FALSE)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up'!$A$2:$E$55,5,FALSE)</f>
        <v>Trsf</v>
      </c>
      <c r="S335" s="1" t="s">
        <v>432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up'!$A$2:$C$55,2,FALSE)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up'!$A$2:$C$55,3,FALSE)</f>
        <v>Cash</v>
      </c>
      <c r="J336" s="5">
        <f>VLOOKUP(F336,'Set up'!$A$2:$D$55,4,FALSE)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up'!$A$2:$E$55,5,FALSE)</f>
        <v>Chq</v>
      </c>
      <c r="S336" s="1" t="s">
        <v>432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up'!$A$2:$C$55,2,FALSE)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up'!$A$2:$C$55,3,FALSE)</f>
        <v>Cash</v>
      </c>
      <c r="J337" s="5">
        <f>VLOOKUP(F337,'Set up'!$A$2:$D$55,4,FALSE)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up'!$A$2:$E$55,5,FALSE)</f>
        <v>Chq</v>
      </c>
      <c r="S337" s="1" t="s">
        <v>432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up'!$A$2:$C$55,2,FALSE)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up'!$A$2:$C$55,3,FALSE)</f>
        <v>Cash</v>
      </c>
      <c r="J338" s="5">
        <f>VLOOKUP(F338,'Set up'!$A$2:$D$55,4,FALSE)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up'!$A$2:$E$55,5,FALSE)</f>
        <v>Trsf</v>
      </c>
      <c r="S338" s="1" t="s">
        <v>435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up'!$A$2:$C$55,2,FALSE)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up'!$A$2:$C$55,3,FALSE)</f>
        <v>Cash</v>
      </c>
      <c r="J339" s="5">
        <f>VLOOKUP(F339,'Set up'!$A$2:$D$55,4,FALSE)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up'!$A$2:$E$55,5,FALSE)</f>
        <v>Trsf</v>
      </c>
      <c r="S339" s="1" t="s">
        <v>435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up'!$A$2:$C$55,2,FALSE)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up'!$A$2:$C$55,3,FALSE)</f>
        <v>Cash</v>
      </c>
      <c r="J340" s="5">
        <f>VLOOKUP(F340,'Set up'!$A$2:$D$55,4,FALSE)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up'!$A$2:$E$55,5,FALSE)</f>
        <v>Trsf</v>
      </c>
      <c r="S340" s="1" t="s">
        <v>435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up'!$A$2:$C$55,2,FALSE)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up'!$A$2:$C$55,3,FALSE)</f>
        <v>Cash</v>
      </c>
      <c r="J341" s="5">
        <f>VLOOKUP(F341,'Set up'!$A$2:$D$55,4,FALSE)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up'!$A$2:$E$55,5,FALSE)</f>
        <v>Trsf</v>
      </c>
      <c r="S341" s="1" t="s">
        <v>435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up'!$A$2:$C$55,2,FALSE)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up'!$A$2:$C$55,3,FALSE)</f>
        <v>Cash</v>
      </c>
      <c r="J342" s="5">
        <f>VLOOKUP(F342,'Set up'!$A$2:$D$55,4,FALSE)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up'!$A$2:$E$55,5,FALSE)</f>
        <v>Trsf</v>
      </c>
      <c r="S342" s="1" t="s">
        <v>435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up'!$A$2:$C$55,2,FALSE)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up'!$A$2:$C$55,3,FALSE)</f>
        <v>Cash</v>
      </c>
      <c r="J343" s="5">
        <f>VLOOKUP(F343,'Set up'!$A$2:$D$55,4,FALSE)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up'!$A$2:$E$55,5,FALSE)</f>
        <v>Trsf</v>
      </c>
      <c r="S343" s="1" t="s">
        <v>436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up'!$A$2:$C$55,2,FALSE)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up'!$A$2:$C$55,3,FALSE)</f>
        <v>Cash</v>
      </c>
      <c r="J344" s="5">
        <f>VLOOKUP(F344,'Set up'!$A$2:$D$55,4,FALSE)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up'!$A$2:$E$55,5,FALSE)</f>
        <v>Trsf</v>
      </c>
      <c r="S344" s="1" t="s">
        <v>436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up'!$A$2:$C$55,2,FALSE)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up'!$A$2:$C$55,3,FALSE)</f>
        <v>Cash</v>
      </c>
      <c r="J345" s="5">
        <f>VLOOKUP(F345,'Set up'!$A$2:$D$55,4,FALSE)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up'!$A$2:$E$55,5,FALSE)</f>
        <v>Trsf</v>
      </c>
      <c r="S345" s="1" t="s">
        <v>436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up'!$A$2:$C$55,2,FALSE)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up'!$A$2:$C$55,3,FALSE)</f>
        <v>Cash</v>
      </c>
      <c r="J346" s="5">
        <f>VLOOKUP(F346,'Set up'!$A$2:$D$55,4,FALSE)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up'!$A$2:$E$55,5,FALSE)</f>
        <v>Trsf</v>
      </c>
      <c r="S346" s="1" t="s">
        <v>436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up'!$A$2:$C$55,2,FALSE)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up'!$A$2:$C$55,3,FALSE)</f>
        <v>Cash</v>
      </c>
      <c r="J347" s="5">
        <f>VLOOKUP(F347,'Set up'!$A$2:$D$55,4,FALSE)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up'!$A$2:$E$55,5,FALSE)</f>
        <v>Trsf</v>
      </c>
      <c r="S347" s="1" t="s">
        <v>436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up'!$A$2:$C$55,2,FALSE)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up'!$A$2:$C$55,3,FALSE)</f>
        <v>60</v>
      </c>
      <c r="J348" s="5">
        <f>VLOOKUP(F348,'Set up'!$A$2:$D$55,4,FALSE)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up'!$A$2:$E$55,5,FALSE)</f>
        <v>Chq</v>
      </c>
      <c r="S348" s="1" t="s">
        <v>584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up'!$A$2:$C$55,2,FALSE)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up'!$A$2:$C$55,3,FALSE)</f>
        <v>Cash</v>
      </c>
      <c r="J349" s="5">
        <f>VLOOKUP(F349,'Set up'!$A$2:$D$55,4,FALSE)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up'!$A$2:$E$55,5,FALSE)</f>
        <v>Cash</v>
      </c>
      <c r="S349" s="1" t="s">
        <v>438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up'!$A$2:$C$55,2,FALSE)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up'!$A$2:$C$55,3,FALSE)</f>
        <v>Cash</v>
      </c>
      <c r="J350" s="5">
        <f>VLOOKUP(F350,'Set up'!$A$2:$D$55,4,FALSE)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up'!$A$2:$E$55,5,FALSE)</f>
        <v>Cash</v>
      </c>
      <c r="S350" s="1" t="s">
        <v>438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up'!$A$2:$C$55,2,FALSE)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up'!$A$2:$C$55,3,FALSE)</f>
        <v>Cash</v>
      </c>
      <c r="J351" s="5">
        <f>VLOOKUP(F351,'Set up'!$A$2:$D$55,4,FALSE)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up'!$A$2:$E$55,5,FALSE)</f>
        <v>Cash</v>
      </c>
      <c r="S351" s="1" t="s">
        <v>438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up'!$A$2:$C$55,2,FALSE)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up'!$A$2:$C$55,3,FALSE)</f>
        <v>Cash</v>
      </c>
      <c r="J352" s="5">
        <f>VLOOKUP(F352,'Set up'!$A$2:$D$55,4,FALSE)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up'!$A$2:$E$55,5,FALSE)</f>
        <v>Cash</v>
      </c>
      <c r="S352" s="1" t="s">
        <v>438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up'!$A$2:$C$55,2,FALSE)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up'!$A$2:$C$55,3,FALSE)</f>
        <v>Cash</v>
      </c>
      <c r="J353" s="5">
        <f>VLOOKUP(F353,'Set up'!$A$2:$D$55,4,FALSE)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up'!$A$2:$E$55,5,FALSE)</f>
        <v>Chq</v>
      </c>
      <c r="S353" s="1" t="s">
        <v>464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up'!$A$2:$C$55,2,FALSE)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up'!$A$2:$C$55,3,FALSE)</f>
        <v>Cash</v>
      </c>
      <c r="J354" s="5">
        <f>VLOOKUP(F354,'Set up'!$A$2:$D$55,4,FALSE)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up'!$A$2:$E$55,5,FALSE)</f>
        <v>Chq</v>
      </c>
      <c r="S354" s="1" t="s">
        <v>464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up'!$A$2:$C$55,2,FALSE)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up'!$A$2:$C$55,3,FALSE)</f>
        <v>Cash</v>
      </c>
      <c r="J355" s="5">
        <f>VLOOKUP(F355,'Set up'!$A$2:$D$55,4,FALSE)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up'!$A$2:$E$55,5,FALSE)</f>
        <v>Trsf</v>
      </c>
      <c r="S355" s="1" t="s">
        <v>437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up'!$A$2:$C$55,2,FALSE)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up'!$A$2:$C$55,3,FALSE)</f>
        <v>Cash</v>
      </c>
      <c r="J356" s="5">
        <f>VLOOKUP(F356,'Set up'!$A$2:$D$55,4,FALSE)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up'!$A$2:$E$55,5,FALSE)</f>
        <v>Trsf</v>
      </c>
      <c r="S356" s="1" t="s">
        <v>437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up'!$A$2:$C$55,2,FALSE)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up'!$A$2:$C$55,3,FALSE)</f>
        <v>Cash</v>
      </c>
      <c r="J357" s="5">
        <f>VLOOKUP(F357,'Set up'!$A$2:$D$55,4,FALSE)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up'!$A$2:$E$55,5,FALSE)</f>
        <v>Trsf</v>
      </c>
      <c r="S357" s="1" t="s">
        <v>455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up'!$A$2:$C$55,2,FALSE)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up'!$A$2:$C$55,3,FALSE)</f>
        <v>Cash</v>
      </c>
      <c r="J358" s="5">
        <f>VLOOKUP(F358,'Set up'!$A$2:$D$55,4,FALSE)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up'!$A$2:$E$55,5,FALSE)</f>
        <v>Trsf</v>
      </c>
      <c r="S358" s="1" t="s">
        <v>455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up'!$A$2:$C$55,2,FALSE)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up'!$A$2:$C$55,3,FALSE)</f>
        <v>Cash</v>
      </c>
      <c r="J359" s="5">
        <f>VLOOKUP(F359,'Set up'!$A$2:$D$55,4,FALSE)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up'!$A$2:$E$55,5,FALSE)</f>
        <v>Trsf</v>
      </c>
      <c r="S359" s="1" t="s">
        <v>455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up'!$A$2:$C$55,2,FALSE)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up'!$A$2:$C$55,3,FALSE)</f>
        <v>Cash</v>
      </c>
      <c r="J360" s="5">
        <f>VLOOKUP(F360,'Set up'!$A$2:$D$55,4,FALSE)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up'!$A$2:$E$55,5,FALSE)</f>
        <v>Trsf</v>
      </c>
      <c r="S360" s="1" t="s">
        <v>455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up'!$A$2:$C$55,2,FALSE)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up'!$A$2:$C$55,3,FALSE)</f>
        <v>Cash</v>
      </c>
      <c r="J361" s="5">
        <f>VLOOKUP(F361,'Set up'!$A$2:$D$55,4,FALSE)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up'!$A$2:$E$55,5,FALSE)</f>
        <v>Trsf</v>
      </c>
      <c r="S361" s="1" t="s">
        <v>455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up'!$A$2:$C$55,2,FALSE)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up'!$A$2:$C$55,3,FALSE)</f>
        <v>Cash</v>
      </c>
      <c r="J362" s="5">
        <f>VLOOKUP(F362,'Set up'!$A$2:$D$55,4,FALSE)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up'!$A$2:$E$55,5,FALSE)</f>
        <v>Trsf</v>
      </c>
      <c r="S362" s="1" t="s">
        <v>455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up'!$A$2:$C$55,2,FALSE)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up'!$A$2:$C$55,3,FALSE)</f>
        <v>Cash</v>
      </c>
      <c r="J363" s="5">
        <f>VLOOKUP(F363,'Set up'!$A$2:$D$55,4,FALSE)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up'!$A$2:$E$55,5,FALSE)</f>
        <v>Trsf</v>
      </c>
      <c r="S363" s="1" t="s">
        <v>455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up'!$A$2:$C$55,2,FALSE)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up'!$A$2:$C$55,3,FALSE)</f>
        <v>Cash</v>
      </c>
      <c r="J364" s="5">
        <f>VLOOKUP(F364,'Set up'!$A$2:$D$55,4,FALSE)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up'!$A$2:$E$55,5,FALSE)</f>
        <v>Trsf</v>
      </c>
      <c r="S364" s="1" t="s">
        <v>499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up'!$A$2:$C$55,2,FALSE)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up'!$A$2:$C$55,3,FALSE)</f>
        <v>Cash</v>
      </c>
      <c r="J365" s="5">
        <f>VLOOKUP(F365,'Set up'!$A$2:$D$55,4,FALSE)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up'!$A$2:$E$55,5,FALSE)</f>
        <v>Trsf</v>
      </c>
      <c r="S365" s="1" t="s">
        <v>499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up'!$A$2:$C$55,2,FALSE)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up'!$A$2:$C$55,3,FALSE)</f>
        <v>Cash</v>
      </c>
      <c r="J366" s="5">
        <f>VLOOKUP(F366,'Set up'!$A$2:$D$55,4,FALSE)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up'!$A$2:$E$55,5,FALSE)</f>
        <v>Trsf</v>
      </c>
      <c r="S366" s="1" t="s">
        <v>499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up'!$A$2:$C$55,2,FALSE)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up'!$A$2:$C$55,3,FALSE)</f>
        <v>Cash</v>
      </c>
      <c r="J367" s="5">
        <f>VLOOKUP(F367,'Set up'!$A$2:$D$55,4,FALSE)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up'!$A$2:$E$55,5,FALSE)</f>
        <v>Trsf</v>
      </c>
      <c r="S367" s="1" t="s">
        <v>499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up'!$A$2:$C$55,2,FALSE)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up'!$A$2:$C$55,3,FALSE)</f>
        <v>Cash</v>
      </c>
      <c r="J368" s="5">
        <f>VLOOKUP(F368,'Set up'!$A$2:$D$55,4,FALSE)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up'!$A$2:$E$55,5,FALSE)</f>
        <v>Trsf</v>
      </c>
      <c r="S368" s="1" t="s">
        <v>453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up'!$A$2:$C$55,2,FALSE)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up'!$A$2:$C$55,3,FALSE)</f>
        <v>Cash</v>
      </c>
      <c r="J369" s="5">
        <f>VLOOKUP(F369,'Set up'!$A$2:$D$55,4,FALSE)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up'!$A$2:$E$55,5,FALSE)</f>
        <v>Trsf</v>
      </c>
      <c r="S369" s="1" t="s">
        <v>453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up'!$A$2:$C$55,2,FALSE)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up'!$A$2:$C$55,3,FALSE)</f>
        <v>Cash</v>
      </c>
      <c r="J370" s="5">
        <f>VLOOKUP(F370,'Set up'!$A$2:$D$55,4,FALSE)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up'!$A$2:$E$55,5,FALSE)</f>
        <v>Trsf</v>
      </c>
      <c r="S370" s="1" t="s">
        <v>453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up'!$A$2:$C$55,2,FALSE)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up'!$A$2:$C$55,3,FALSE)</f>
        <v>Cash</v>
      </c>
      <c r="J371" s="5">
        <f>VLOOKUP(F371,'Set up'!$A$2:$D$55,4,FALSE)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up'!$A$2:$E$55,5,FALSE)</f>
        <v>Trsf</v>
      </c>
      <c r="S371" s="1" t="s">
        <v>451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up'!$A$2:$C$55,2,FALSE)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up'!$A$2:$C$55,3,FALSE)</f>
        <v>Cash</v>
      </c>
      <c r="J372" s="5">
        <f>VLOOKUP(F372,'Set up'!$A$2:$D$55,4,FALSE)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up'!$A$2:$E$55,5,FALSE)</f>
        <v>Trsf</v>
      </c>
      <c r="S372" s="1" t="s">
        <v>451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up'!$A$2:$C$55,2,FALSE)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up'!$A$2:$C$55,3,FALSE)</f>
        <v>Cash</v>
      </c>
      <c r="J373" s="5">
        <f>VLOOKUP(F373,'Set up'!$A$2:$D$55,4,FALSE)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up'!$A$2:$E$55,5,FALSE)</f>
        <v>Trsf</v>
      </c>
      <c r="S373" s="1" t="s">
        <v>451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up'!$A$2:$C$55,2,FALSE)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up'!$A$2:$C$55,3,FALSE)</f>
        <v>Cash</v>
      </c>
      <c r="J374" s="5">
        <f>VLOOKUP(F374,'Set up'!$A$2:$D$55,4,FALSE)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up'!$A$2:$E$55,5,FALSE)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up'!$A$2:$C$55,2,FALSE)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up'!$A$2:$C$55,3,FALSE)</f>
        <v>Cash</v>
      </c>
      <c r="J375" s="5">
        <f>VLOOKUP(F375,'Set up'!$A$2:$D$55,4,FALSE)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up'!$A$2:$E$55,5,FALSE)</f>
        <v>Trsf</v>
      </c>
      <c r="S375" s="1" t="s">
        <v>495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up'!$A$2:$C$55,2,FALSE)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up'!$A$2:$C$55,3,FALSE)</f>
        <v>Cash</v>
      </c>
      <c r="J376" s="5">
        <f>VLOOKUP(F376,'Set up'!$A$2:$D$55,4,FALSE)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up'!$A$2:$E$55,5,FALSE)</f>
        <v>Trsf</v>
      </c>
      <c r="S376" s="40" t="s">
        <v>519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up'!$A$2:$C$55,2,FALSE)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up'!$A$2:$C$55,3,FALSE)</f>
        <v>Cash</v>
      </c>
      <c r="J377" s="5">
        <f>VLOOKUP(F377,'Set up'!$A$2:$D$55,4,FALSE)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up'!$A$2:$E$55,5,FALSE)</f>
        <v>Trsf</v>
      </c>
      <c r="S377" s="40" t="s">
        <v>520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up'!$A$2:$C$55,2,FALSE)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up'!$A$2:$C$55,3,FALSE)</f>
        <v>Cash</v>
      </c>
      <c r="J378" s="5">
        <f>VLOOKUP(F378,'Set up'!$A$2:$D$55,4,FALSE)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up'!$A$2:$E$55,5,FALSE)</f>
        <v>Trsf</v>
      </c>
      <c r="S378" s="1" t="s">
        <v>521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up'!$A$2:$C$55,2,FALSE)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up'!$A$2:$C$55,3,FALSE)</f>
        <v>Cash</v>
      </c>
      <c r="J379" s="5">
        <f>VLOOKUP(F379,'Set up'!$A$2:$D$55,4,FALSE)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up'!$A$2:$E$55,5,FALSE)</f>
        <v>Trsf</v>
      </c>
      <c r="S379" s="1" t="s">
        <v>521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up'!$A$2:$C$55,2,FALSE)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up'!$A$2:$C$55,3,FALSE)</f>
        <v>Cash</v>
      </c>
      <c r="J380" s="5">
        <f>VLOOKUP(F380,'Set up'!$A$2:$D$55,4,FALSE)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up'!$A$2:$E$55,5,FALSE)</f>
        <v>Trsf</v>
      </c>
      <c r="S380" s="1" t="s">
        <v>521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up'!$A$2:$C$55,2,FALSE)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up'!$A$2:$C$55,3,FALSE)</f>
        <v>Cash</v>
      </c>
      <c r="J381" s="5">
        <f>VLOOKUP(F381,'Set up'!$A$2:$D$55,4,FALSE)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up'!$A$2:$E$55,5,FALSE)</f>
        <v>Trsf</v>
      </c>
      <c r="S381" s="1" t="s">
        <v>582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up'!$A$2:$C$55,2,FALSE)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up'!$A$2:$C$55,3,FALSE)</f>
        <v>Cash</v>
      </c>
      <c r="J382" s="5">
        <f>VLOOKUP(F382,'Set up'!$A$2:$D$55,4,FALSE)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up'!$A$2:$E$55,5,FALSE)</f>
        <v>Trsf</v>
      </c>
      <c r="S382" s="1" t="s">
        <v>521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up'!$A$2:$C$55,2,FALSE)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up'!$A$2:$C$55,3,FALSE)</f>
        <v>120</v>
      </c>
      <c r="J383" s="5">
        <f>VLOOKUP(F383,'Set up'!$A$2:$D$55,4,FALSE)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up'!$A$2:$E$55,5,FALSE)</f>
        <v>Trsf</v>
      </c>
      <c r="S383" s="1" t="s">
        <v>578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up'!$A$2:$C$55,2,FALSE)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up'!$A$2:$C$55,3,FALSE)</f>
        <v>120</v>
      </c>
      <c r="J384" s="5">
        <f>VLOOKUP(F384,'Set up'!$A$2:$D$55,4,FALSE)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up'!$A$2:$E$55,5,FALSE)</f>
        <v>Trsf</v>
      </c>
      <c r="S384" s="1" t="s">
        <v>578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up'!$A$2:$C$55,2,FALSE)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up'!$A$2:$C$55,3,FALSE)</f>
        <v>Cash</v>
      </c>
      <c r="J385" s="5">
        <f>VLOOKUP(F385,'Set up'!$A$2:$D$55,4,FALSE)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up'!$A$2:$E$55,5,FALSE)</f>
        <v>Trsf</v>
      </c>
      <c r="S385" s="1" t="s">
        <v>452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up'!$A$2:$C$55,2,FALSE)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up'!$A$2:$C$55,3,FALSE)</f>
        <v>120</v>
      </c>
      <c r="J386" s="5">
        <f>VLOOKUP(F386,'Set up'!$A$2:$D$55,4,FALSE)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up'!$A$2:$E$55,5,FALSE)</f>
        <v>Trsf</v>
      </c>
      <c r="S386" s="1" t="s">
        <v>578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up'!$A$2:$C$55,2,FALSE)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up'!$A$2:$C$55,3,FALSE)</f>
        <v>120</v>
      </c>
      <c r="J387" s="5">
        <f>VLOOKUP(F387,'Set up'!$A$2:$D$55,4,FALSE)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up'!$A$2:$E$55,5,FALSE)</f>
        <v>Trsf</v>
      </c>
      <c r="S387" s="1" t="s">
        <v>578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up'!$A$2:$C$55,2,FALSE)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up'!$A$2:$C$55,3,FALSE)</f>
        <v>120</v>
      </c>
      <c r="J388" s="5">
        <f>VLOOKUP(F388,'Set up'!$A$2:$D$55,4,FALSE)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up'!$A$2:$E$55,5,FALSE)</f>
        <v>Trsf</v>
      </c>
      <c r="S388" s="1" t="s">
        <v>578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up'!$A$2:$C$55,2,FALSE)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up'!$A$2:$C$55,3,FALSE)</f>
        <v>120</v>
      </c>
      <c r="J389" s="5">
        <f>VLOOKUP(F389,'Set up'!$A$2:$D$55,4,FALSE)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up'!$A$2:$E$55,5,FALSE)</f>
        <v>Trsf</v>
      </c>
      <c r="S389" s="1" t="s">
        <v>578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up'!$A$2:$C$55,2,FALSE)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up'!$A$2:$C$55,3,FALSE)</f>
        <v>Cash</v>
      </c>
      <c r="J390" s="5">
        <f>VLOOKUP(F390,'Set up'!$A$2:$D$55,4,FALSE)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up'!$A$2:$E$55,5,FALSE)</f>
        <v>Chq</v>
      </c>
      <c r="S390" s="1" t="s">
        <v>491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up'!$A$2:$C$55,2,FALSE)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up'!$A$2:$C$55,3,FALSE)</f>
        <v>Cash</v>
      </c>
      <c r="J391" s="5">
        <f>VLOOKUP(F391,'Set up'!$A$2:$D$55,4,FALSE)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up'!$A$2:$E$55,5,FALSE)</f>
        <v>Chq</v>
      </c>
      <c r="S391" s="1" t="s">
        <v>491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up'!$A$2:$C$55,2,FALSE)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up'!$A$2:$C$55,3,FALSE)</f>
        <v>Cash</v>
      </c>
      <c r="J392" s="5">
        <f>VLOOKUP(F392,'Set up'!$A$2:$D$55,4,FALSE)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up'!$A$2:$E$55,5,FALSE)</f>
        <v>Trsf</v>
      </c>
      <c r="S392" s="1" t="s">
        <v>463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up'!$A$2:$C$55,2,FALSE)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up'!$A$2:$C$55,3,FALSE)</f>
        <v>Cash</v>
      </c>
      <c r="J393" s="5">
        <f>VLOOKUP(F393,'Set up'!$A$2:$D$55,4,FALSE)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up'!$A$2:$E$55,5,FALSE)</f>
        <v>Trsf</v>
      </c>
      <c r="S393" s="1" t="s">
        <v>463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up'!$A$2:$C$55,2,FALSE)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up'!$A$2:$C$55,3,FALSE)</f>
        <v>Cash</v>
      </c>
      <c r="J394" s="5">
        <f>VLOOKUP(F394,'Set up'!$A$2:$D$55,4,FALSE)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up'!$A$2:$E$55,5,FALSE)</f>
        <v>Trsf</v>
      </c>
      <c r="S394" s="1" t="s">
        <v>463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up'!$A$2:$C$55,2,FALSE)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up'!$A$2:$C$55,3,FALSE)</f>
        <v>Cash</v>
      </c>
      <c r="J395" s="5">
        <f>VLOOKUP(F395,'Set up'!$A$2:$D$55,4,FALSE)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up'!$A$2:$E$55,5,FALSE)</f>
        <v>Trsf</v>
      </c>
      <c r="S395" s="1" t="s">
        <v>463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up'!$A$2:$C$55,2,FALSE)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up'!$A$2:$C$55,3,FALSE)</f>
        <v>45</v>
      </c>
      <c r="J396" s="5">
        <f>VLOOKUP(F396,'Set up'!$A$2:$D$55,4,FALSE)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up'!$A$2:$E$55,5,FALSE)</f>
        <v>PD Chq</v>
      </c>
      <c r="S396" s="40" t="s">
        <v>626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up'!$A$2:$C$55,2,FALSE)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up'!$A$2:$C$55,3,FALSE)</f>
        <v>45</v>
      </c>
      <c r="J397" s="5">
        <f>VLOOKUP(F397,'Set up'!$A$2:$D$55,4,FALSE)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up'!$A$2:$E$55,5,FALSE)</f>
        <v>PD Chq</v>
      </c>
      <c r="S397" s="40" t="s">
        <v>622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up'!$A$2:$C$55,2,FALSE)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up'!$A$2:$C$55,3,FALSE)</f>
        <v>Cash</v>
      </c>
      <c r="J398" s="5">
        <f>VLOOKUP(F398,'Set up'!$A$2:$D$55,4,FALSE)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up'!$A$2:$E$55,5,FALSE)</f>
        <v>Trsf</v>
      </c>
      <c r="S398" s="1" t="s">
        <v>521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up'!$A$2:$C$55,2,FALSE)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up'!$A$2:$C$55,3,FALSE)</f>
        <v>Cash</v>
      </c>
      <c r="J399" s="5">
        <f>VLOOKUP(F399,'Set up'!$A$2:$D$55,4,FALSE)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up'!$A$2:$E$55,5,FALSE)</f>
        <v>Trsf</v>
      </c>
      <c r="S399" s="40" t="s">
        <v>542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up'!$A$2:$C$55,2,FALSE)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up'!$A$2:$C$55,3,FALSE)</f>
        <v>Cash</v>
      </c>
      <c r="J400" s="5">
        <f>VLOOKUP(F400,'Set up'!$A$2:$D$55,4,FALSE)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up'!$A$2:$E$55,5,FALSE)</f>
        <v>Trsf</v>
      </c>
      <c r="S400" s="1" t="s">
        <v>522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up'!$A$2:$C$55,2,FALSE)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up'!$A$2:$C$55,3,FALSE)</f>
        <v>Cash</v>
      </c>
      <c r="J401" s="5">
        <f>VLOOKUP(F401,'Set up'!$A$2:$D$55,4,FALSE)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up'!$A$2:$E$55,5,FALSE)</f>
        <v>Trsf</v>
      </c>
      <c r="S401" s="1" t="s">
        <v>522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up'!$A$2:$C$55,2,FALSE)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up'!$A$2:$C$55,3,FALSE)</f>
        <v>Cash</v>
      </c>
      <c r="J402" s="5">
        <f>VLOOKUP(F402,'Set up'!$A$2:$D$55,4,FALSE)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up'!$A$2:$E$55,5,FALSE)</f>
        <v>Trsf</v>
      </c>
      <c r="S402" s="40" t="s">
        <v>540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up'!$A$2:$C$55,2,FALSE)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up'!$A$2:$C$55,3,FALSE)</f>
        <v>Cash</v>
      </c>
      <c r="J403" s="5">
        <f>VLOOKUP(F403,'Set up'!$A$2:$D$55,4,FALSE)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up'!$A$2:$E$55,5,FALSE)</f>
        <v>Trsf</v>
      </c>
      <c r="S403" s="1" t="s">
        <v>543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up'!$A$2:$C$55,2,FALSE)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up'!$A$2:$C$55,3,FALSE)</f>
        <v>120</v>
      </c>
      <c r="J404" s="5">
        <f>VLOOKUP(F404,'Set up'!$A$2:$D$55,4,FALSE)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up'!$A$2:$E$55,5,FALSE)</f>
        <v>Trsf</v>
      </c>
      <c r="S404" s="1" t="s">
        <v>632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up'!$A$2:$C$55,2,FALSE)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up'!$A$2:$C$55,3,FALSE)</f>
        <v>120</v>
      </c>
      <c r="J405" s="5">
        <f>VLOOKUP(F405,'Set up'!$A$2:$D$55,4,FALSE)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up'!$A$2:$E$55,5,FALSE)</f>
        <v>Trsf</v>
      </c>
      <c r="S405" s="1" t="s">
        <v>632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up'!$A$2:$C$55,2,FALSE)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up'!$A$2:$C$55,3,FALSE)</f>
        <v>120</v>
      </c>
      <c r="J406" s="5">
        <f>VLOOKUP(F406,'Set up'!$A$2:$D$55,4,FALSE)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up'!$A$2:$E$55,5,FALSE)</f>
        <v>Trsf</v>
      </c>
      <c r="S406" s="1" t="s">
        <v>632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up'!$A$2:$C$55,2,FALSE)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up'!$A$2:$C$55,3,FALSE)</f>
        <v>120</v>
      </c>
      <c r="J407" s="5">
        <f>VLOOKUP(F407,'Set up'!$A$2:$D$55,4,FALSE)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up'!$A$2:$E$55,5,FALSE)</f>
        <v>Trsf</v>
      </c>
      <c r="S407" s="1" t="s">
        <v>632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up'!$A$2:$C$55,2,FALSE)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up'!$A$2:$C$55,3,FALSE)</f>
        <v>Cash</v>
      </c>
      <c r="J408" s="5">
        <f>VLOOKUP(F408,'Set up'!$A$2:$D$55,4,FALSE)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up'!$A$2:$E$55,5,FALSE)</f>
        <v>Trsf</v>
      </c>
      <c r="S408" s="1" t="s">
        <v>541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up'!$A$2:$C$55,2,FALSE)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up'!$A$2:$C$55,3,FALSE)</f>
        <v>Cash</v>
      </c>
      <c r="J409" s="5">
        <f>VLOOKUP(F409,'Set up'!$A$2:$D$55,4,FALSE)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up'!$A$2:$E$55,5,FALSE)</f>
        <v>Trsf</v>
      </c>
      <c r="S409" s="1" t="s">
        <v>544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up'!$A$2:$C$55,2,FALSE)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up'!$A$2:$C$55,3,FALSE)</f>
        <v>Cash</v>
      </c>
      <c r="J410" s="5">
        <f>VLOOKUP(F410,'Set up'!$A$2:$D$55,4,FALSE)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up'!$A$2:$E$55,5,FALSE)</f>
        <v>Trsf</v>
      </c>
      <c r="S410" s="1" t="s">
        <v>572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up'!$A$2:$C$55,2,FALSE)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up'!$A$2:$C$55,3,FALSE)</f>
        <v>Cash</v>
      </c>
      <c r="J411" s="5">
        <f>VLOOKUP(F411,'Set up'!$A$2:$D$55,4,FALSE)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up'!$A$2:$E$55,5,FALSE)</f>
        <v>Trsf</v>
      </c>
      <c r="S411" s="1" t="s">
        <v>573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up'!$A$2:$C$55,2,FALSE)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up'!$A$2:$C$55,3,FALSE)</f>
        <v>Cash</v>
      </c>
      <c r="J412" s="5">
        <f>VLOOKUP(F412,'Set up'!$A$2:$D$55,4,FALSE)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up'!$A$2:$E$55,5,FALSE)</f>
        <v>Trsf</v>
      </c>
      <c r="S412" s="1" t="s">
        <v>573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up'!$A$2:$C$55,2,FALSE)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up'!$A$2:$C$55,3,FALSE)</f>
        <v>Cash</v>
      </c>
      <c r="J413" s="5">
        <f>VLOOKUP(F413,'Set up'!$A$2:$D$55,4,FALSE)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up'!$A$2:$E$55,5,FALSE)</f>
        <v>Trsf</v>
      </c>
      <c r="S413" s="1" t="s">
        <v>573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up'!$A$2:$C$55,2,FALSE)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up'!$A$2:$C$55,3,FALSE)</f>
        <v>Cash</v>
      </c>
      <c r="J414" s="5">
        <f>VLOOKUP(F414,'Set up'!$A$2:$D$55,4,FALSE)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up'!$A$2:$E$55,5,FALSE)</f>
        <v>Trsf</v>
      </c>
      <c r="S414" s="1" t="s">
        <v>573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up'!$A$2:$C$55,2,FALSE)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up'!$A$2:$C$55,3,FALSE)</f>
        <v>120</v>
      </c>
      <c r="J415" s="5">
        <f>VLOOKUP(F415,'Set up'!$A$2:$D$55,4,FALSE)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up'!$A$2:$E$55,5,FALSE)</f>
        <v>Trsf</v>
      </c>
      <c r="S415" s="1" t="s">
        <v>632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up'!$A$2:$C$55,2,FALSE)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up'!$A$2:$C$55,3,FALSE)</f>
        <v>120</v>
      </c>
      <c r="J416" s="5">
        <f>VLOOKUP(F416,'Set up'!$A$2:$D$55,4,FALSE)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up'!$A$2:$E$55,5,FALSE)</f>
        <v>Trsf</v>
      </c>
      <c r="S416" s="1" t="s">
        <v>632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up'!$A$2:$C$55,2,FALSE)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up'!$A$2:$C$55,3,FALSE)</f>
        <v>#N/A</v>
      </c>
      <c r="J417" s="5" t="e">
        <f>VLOOKUP(F417,'Set up'!$A$2:$D$55,4,FALSE)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up'!$A$2:$E$55,5,FALSE)</f>
        <v>#N/A</v>
      </c>
      <c r="S417" s="1" t="s">
        <v>500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up'!$A$2:$C$55,2,FALSE)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up'!$A$2:$C$55,3,FALSE)</f>
        <v>Cash</v>
      </c>
      <c r="J418" s="5">
        <f>VLOOKUP(F418,'Set up'!$A$2:$D$55,4,FALSE)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up'!$A$2:$E$55,5,FALSE)</f>
        <v>PD Chq</v>
      </c>
      <c r="S418" s="1" t="s">
        <v>493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up'!$A$2:$C$55,2,FALSE)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up'!$A$2:$C$55,3,FALSE)</f>
        <v>Cash</v>
      </c>
      <c r="J419" s="5">
        <f>VLOOKUP(F419,'Set up'!$A$2:$D$55,4,FALSE)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up'!$A$2:$E$55,5,FALSE)</f>
        <v>Trsf</v>
      </c>
      <c r="S419" s="1" t="s">
        <v>573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up'!$A$2:$C$55,2,FALSE)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up'!$A$2:$C$55,3,FALSE)</f>
        <v>Cash</v>
      </c>
      <c r="J420" s="5">
        <f>VLOOKUP(F420,'Set up'!$A$2:$D$55,4,FALSE)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up'!$A$2:$E$55,5,FALSE)</f>
        <v>Trsf</v>
      </c>
      <c r="S420" s="1" t="s">
        <v>573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up'!$A$2:$C$55,2,FALSE)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up'!$A$2:$C$55,3,FALSE)</f>
        <v>Cash</v>
      </c>
      <c r="J421" s="5">
        <f>VLOOKUP(F421,'Set up'!$A$2:$D$55,4,FALSE)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up'!$A$2:$E$55,5,FALSE)</f>
        <v>Trsf</v>
      </c>
      <c r="S421" s="1" t="s">
        <v>574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up'!$A$2:$C$55,2,FALSE)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up'!$A$2:$C$55,3,FALSE)</f>
        <v>Cash</v>
      </c>
      <c r="J422" s="5">
        <f>VLOOKUP(F422,'Set up'!$A$2:$D$55,4,FALSE)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up'!$A$2:$E$55,5,FALSE)</f>
        <v>Trsf</v>
      </c>
      <c r="S422" s="1" t="s">
        <v>575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up'!$A$2:$C$55,2,FALSE)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up'!$A$2:$C$55,3,FALSE)</f>
        <v>Cash</v>
      </c>
      <c r="J423" s="5">
        <f>VLOOKUP(F423,'Set up'!$A$2:$D$55,4,FALSE)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up'!$A$2:$E$55,5,FALSE)</f>
        <v>Trsf</v>
      </c>
      <c r="S423" s="1" t="s">
        <v>575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up'!$A$2:$C$55,2,FALSE)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up'!$A$2:$C$55,3,FALSE)</f>
        <v>Cash</v>
      </c>
      <c r="J424" s="5">
        <f>VLOOKUP(F424,'Set up'!$A$2:$D$55,4,FALSE)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up'!$A$2:$E$55,5,FALSE)</f>
        <v>Trsf</v>
      </c>
      <c r="S424" s="1" t="s">
        <v>575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up'!$A$2:$C$55,2,FALSE)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up'!$A$2:$C$55,3,FALSE)</f>
        <v>#N/A</v>
      </c>
      <c r="J425" s="5" t="e">
        <f>VLOOKUP(F425,'Set up'!$A$2:$D$55,4,FALSE)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up'!$A$2:$E$55,5,FALSE)</f>
        <v>#N/A</v>
      </c>
      <c r="S425" s="1" t="s">
        <v>498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up'!$A$2:$C$55,2,FALSE)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up'!$A$2:$C$55,3,FALSE)</f>
        <v>#N/A</v>
      </c>
      <c r="J426" s="5" t="e">
        <f>VLOOKUP(F426,'Set up'!$A$2:$D$55,4,FALSE)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up'!$A$2:$E$55,5,FALSE)</f>
        <v>#N/A</v>
      </c>
      <c r="S426" s="1" t="s">
        <v>497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up'!$A$2:$C$55,2,FALSE)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up'!$A$2:$C$55,3,FALSE)</f>
        <v>#N/A</v>
      </c>
      <c r="J427" s="5" t="e">
        <f>VLOOKUP(F427,'Set up'!$A$2:$D$55,4,FALSE)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up'!$A$2:$E$55,5,FALSE)</f>
        <v>#N/A</v>
      </c>
      <c r="S427" s="1" t="s">
        <v>497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up'!$A$2:$C$55,2,FALSE)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up'!$A$2:$C$55,3,FALSE)</f>
        <v>#N/A</v>
      </c>
      <c r="J428" s="5" t="e">
        <f>VLOOKUP(F428,'Set up'!$A$2:$D$55,4,FALSE)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up'!$A$2:$E$55,5,FALSE)</f>
        <v>#N/A</v>
      </c>
      <c r="S428" s="1" t="s">
        <v>497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up'!$A$2:$C$55,2,FALSE)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up'!$A$2:$C$55,3,FALSE)</f>
        <v>Cash</v>
      </c>
      <c r="J429" s="5">
        <f>VLOOKUP(F429,'Set up'!$A$2:$D$55,4,FALSE)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up'!$A$2:$E$55,5,FALSE)</f>
        <v>Trsf</v>
      </c>
      <c r="S429" s="1" t="s">
        <v>496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up'!$A$2:$C$55,2,FALSE)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up'!$A$2:$C$55,3,FALSE)</f>
        <v>Cash</v>
      </c>
      <c r="J430" s="5">
        <f>VLOOKUP(F430,'Set up'!$A$2:$D$55,4,FALSE)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up'!$A$2:$E$55,5,FALSE)</f>
        <v>Trsf</v>
      </c>
      <c r="S430" s="1" t="s">
        <v>496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up'!$A$2:$C$55,2,FALSE)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up'!$A$2:$C$55,3,FALSE)</f>
        <v>Cash</v>
      </c>
      <c r="J431" s="5">
        <f>VLOOKUP(F431,'Set up'!$A$2:$D$55,4,FALSE)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up'!$A$2:$E$55,5,FALSE)</f>
        <v>Trsf</v>
      </c>
      <c r="S431" s="1" t="s">
        <v>496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up'!$A$2:$C$55,2,FALSE)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up'!$A$2:$C$55,3,FALSE)</f>
        <v>Cash</v>
      </c>
      <c r="J432" s="5">
        <f>VLOOKUP(F432,'Set up'!$A$2:$D$55,4,FALSE)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up'!$A$2:$E$55,5,FALSE)</f>
        <v>Trsf</v>
      </c>
      <c r="S432" s="1" t="s">
        <v>496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up'!$A$2:$C$55,2,FALSE)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up'!$A$2:$C$55,3,FALSE)</f>
        <v>45</v>
      </c>
      <c r="J433" s="5">
        <f>VLOOKUP(F433,'Set up'!$A$2:$D$55,4,FALSE)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up'!$A$2:$E$55,5,FALSE)</f>
        <v>PD Chq</v>
      </c>
      <c r="S433" s="40" t="s">
        <v>623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up'!$A$2:$C$55,2,FALSE)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up'!$A$2:$C$55,3,FALSE)</f>
        <v>45</v>
      </c>
      <c r="J434" s="5">
        <f>VLOOKUP(F434,'Set up'!$A$2:$D$55,4,FALSE)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up'!$A$2:$E$55,5,FALSE)</f>
        <v>PD Chq</v>
      </c>
      <c r="S434" s="40" t="s">
        <v>624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up'!$A$2:$C$55,2,FALSE)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up'!$A$2:$C$55,3,FALSE)</f>
        <v>45</v>
      </c>
      <c r="J435" s="5">
        <f>VLOOKUP(F435,'Set up'!$A$2:$D$55,4,FALSE)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up'!$A$2:$E$55,5,FALSE)</f>
        <v>PD Chq</v>
      </c>
      <c r="S435" s="40" t="s">
        <v>625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up'!$A$2:$C$55,2,FALSE)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up'!$A$2:$C$55,3,FALSE)</f>
        <v>Cash</v>
      </c>
      <c r="J436" s="5">
        <f>VLOOKUP(F436,'Set up'!$A$2:$D$55,4,FALSE)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up'!$A$2:$E$55,5,FALSE)</f>
        <v>Trsf</v>
      </c>
      <c r="S436" s="1" t="s">
        <v>517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up'!$A$2:$C$55,2,FALSE)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up'!$A$2:$C$55,3,FALSE)</f>
        <v>Cash</v>
      </c>
      <c r="J437" s="5">
        <f>VLOOKUP(F437,'Set up'!$A$2:$D$55,4,FALSE)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up'!$A$2:$E$55,5,FALSE)</f>
        <v>Trsf</v>
      </c>
      <c r="S437" s="1" t="s">
        <v>517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up'!$A$2:$C$55,2,FALSE)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up'!$A$2:$C$55,3,FALSE)</f>
        <v>Cash</v>
      </c>
      <c r="J438" s="5">
        <f>VLOOKUP(F438,'Set up'!$A$2:$D$55,4,FALSE)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up'!$A$2:$E$55,5,FALSE)</f>
        <v>Trsf</v>
      </c>
      <c r="S438" s="1" t="s">
        <v>517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up'!$A$2:$C$55,2,FALSE)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up'!$A$2:$C$55,3,FALSE)</f>
        <v>Cash</v>
      </c>
      <c r="J439" s="5">
        <f>VLOOKUP(F439,'Set up'!$A$2:$D$55,4,FALSE)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up'!$A$2:$E$55,5,FALSE)</f>
        <v>Trsf</v>
      </c>
      <c r="S439" s="1" t="s">
        <v>517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up'!$A$2:$C$55,2,FALSE)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up'!$A$2:$C$55,3,FALSE)</f>
        <v>Cash</v>
      </c>
      <c r="J440" s="5">
        <f>VLOOKUP(F440,'Set up'!$A$2:$D$55,4,FALSE)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up'!$A$2:$E$55,5,FALSE)</f>
        <v>Trsf</v>
      </c>
      <c r="S440" s="1" t="s">
        <v>582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up'!$A$2:$C$55,2,FALSE)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up'!$A$2:$C$55,3,FALSE)</f>
        <v>Cash</v>
      </c>
      <c r="J441" s="5">
        <f>VLOOKUP(F441,'Set up'!$A$2:$D$55,4,FALSE)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up'!$A$2:$E$55,5,FALSE)</f>
        <v>Trsf</v>
      </c>
      <c r="S441" s="1" t="s">
        <v>582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up'!$A$2:$C$55,2,FALSE)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up'!$A$2:$C$55,3,FALSE)</f>
        <v>Cash</v>
      </c>
      <c r="J442" s="5">
        <f>VLOOKUP(F442,'Set up'!$A$2:$D$55,4,FALSE)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up'!$A$2:$E$55,5,FALSE)</f>
        <v>Trsf</v>
      </c>
      <c r="S442" s="1" t="s">
        <v>518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up'!$A$2:$C$55,2,FALSE)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up'!$A$2:$C$55,3,FALSE)</f>
        <v>Cash</v>
      </c>
      <c r="J443" s="5">
        <f>VLOOKUP(F443,'Set up'!$A$2:$D$55,4,FALSE)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up'!$A$2:$E$55,5,FALSE)</f>
        <v>Trsf</v>
      </c>
      <c r="S443" s="1" t="s">
        <v>518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up'!$A$2:$C$55,2,FALSE)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up'!$A$2:$C$55,3,FALSE)</f>
        <v>Cash</v>
      </c>
      <c r="J444" s="5">
        <f>VLOOKUP(F444,'Set up'!$A$2:$D$55,4,FALSE)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up'!$A$2:$E$55,5,FALSE)</f>
        <v>Trsf</v>
      </c>
      <c r="S444" s="1" t="s">
        <v>518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up'!$A$2:$C$55,2,FALSE)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up'!$A$2:$C$55,3,FALSE)</f>
        <v>Cash</v>
      </c>
      <c r="J445" s="5">
        <f>VLOOKUP(F445,'Set up'!$A$2:$D$55,4,FALSE)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up'!$A$2:$E$55,5,FALSE)</f>
        <v>Trsf</v>
      </c>
      <c r="S445" s="1" t="s">
        <v>518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up'!$A$2:$C$55,2,FALSE)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up'!$A$2:$C$55,3,FALSE)</f>
        <v>Cash</v>
      </c>
      <c r="J446" s="5">
        <f>VLOOKUP(F446,'Set up'!$A$2:$D$55,4,FALSE)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up'!$A$2:$E$55,5,FALSE)</f>
        <v>Trsf</v>
      </c>
      <c r="S446" s="1" t="s">
        <v>518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up'!$A$2:$C$55,2,FALSE)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up'!$A$2:$C$55,3,FALSE)</f>
        <v>Cash</v>
      </c>
      <c r="J447" s="5">
        <f>VLOOKUP(F447,'Set up'!$A$2:$D$55,4,FALSE)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up'!$A$2:$E$55,5,FALSE)</f>
        <v>Chq</v>
      </c>
      <c r="S447" s="1" t="s">
        <v>527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up'!$A$2:$C$55,2,FALSE)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up'!$A$2:$C$55,3,FALSE)</f>
        <v>Cash</v>
      </c>
      <c r="J448" s="5">
        <f>VLOOKUP(F448,'Set up'!$A$2:$D$55,4,FALSE)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up'!$A$2:$E$55,5,FALSE)</f>
        <v>Chq</v>
      </c>
      <c r="S448" s="1" t="s">
        <v>527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up'!$A$2:$C$55,2,FALSE)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up'!$A$2:$C$55,3,FALSE)</f>
        <v>Cash</v>
      </c>
      <c r="J449" s="5">
        <f>VLOOKUP(F449,'Set up'!$A$2:$D$55,4,FALSE)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up'!$A$2:$E$55,5,FALSE)</f>
        <v>Chq</v>
      </c>
      <c r="S449" s="1" t="s">
        <v>527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up'!$A$2:$C$55,2,FALSE)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up'!$A$2:$C$55,3,FALSE)</f>
        <v>Cash</v>
      </c>
      <c r="J450" s="5">
        <f>VLOOKUP(F450,'Set up'!$A$2:$D$55,4,FALSE)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up'!$A$2:$E$55,5,FALSE)</f>
        <v>Chq</v>
      </c>
      <c r="S450" s="1" t="s">
        <v>527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up'!$A$2:$C$55,2,FALSE)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up'!$A$2:$C$55,3,FALSE)</f>
        <v>Cash</v>
      </c>
      <c r="J451" s="5">
        <f>VLOOKUP(F451,'Set up'!$A$2:$D$55,4,FALSE)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up'!$A$2:$E$55,5,FALSE)</f>
        <v>Chq</v>
      </c>
      <c r="S451" s="1" t="s">
        <v>527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up'!$A$2:$C$55,2,FALSE)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up'!$A$2:$C$55,3,FALSE)</f>
        <v>Cash</v>
      </c>
      <c r="J452" s="5">
        <f>VLOOKUP(F452,'Set up'!$A$2:$D$55,4,FALSE)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up'!$A$2:$E$55,5,FALSE)</f>
        <v>Chq</v>
      </c>
      <c r="S452" s="1" t="s">
        <v>527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up'!$A$2:$C$55,2,FALSE)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up'!$A$2:$C$55,3,FALSE)</f>
        <v>Cash</v>
      </c>
      <c r="J453" s="5">
        <f>VLOOKUP(F453,'Set up'!$A$2:$D$55,4,FALSE)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up'!$A$2:$E$55,5,FALSE)</f>
        <v>Chq</v>
      </c>
      <c r="S453" s="1" t="s">
        <v>527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up'!$A$2:$C$55,2,FALSE)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up'!$A$2:$C$55,3,FALSE)</f>
        <v>Cash</v>
      </c>
      <c r="J454" s="5">
        <f>VLOOKUP(F454,'Set up'!$A$2:$D$55,4,FALSE)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up'!$A$2:$E$55,5,FALSE)</f>
        <v>Chq</v>
      </c>
      <c r="S454" s="1" t="s">
        <v>527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up'!$A$2:$C$55,2,FALSE)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up'!$A$2:$C$55,3,FALSE)</f>
        <v>Cash</v>
      </c>
      <c r="J455" s="5">
        <f>VLOOKUP(F455,'Set up'!$A$2:$D$55,4,FALSE)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up'!$A$2:$E$55,5,FALSE)</f>
        <v>Chq</v>
      </c>
      <c r="S455" s="1" t="s">
        <v>527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up'!$A$2:$C$55,2,FALSE)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up'!$A$2:$C$55,3,FALSE)</f>
        <v>Cash</v>
      </c>
      <c r="J456" s="5">
        <f>VLOOKUP(F456,'Set up'!$A$2:$D$55,4,FALSE)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up'!$A$2:$E$55,5,FALSE)</f>
        <v>Chq</v>
      </c>
      <c r="S456" s="1" t="s">
        <v>527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up'!$A$2:$C$55,2,FALSE)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up'!$A$2:$C$55,3,FALSE)</f>
        <v>Cash</v>
      </c>
      <c r="J457" s="5">
        <f>VLOOKUP(F457,'Set up'!$A$2:$D$55,4,FALSE)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up'!$A$2:$E$55,5,FALSE)</f>
        <v>Trsf</v>
      </c>
      <c r="S457" s="1" t="s">
        <v>631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up'!$A$2:$C$55,2,FALSE)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up'!$A$2:$C$55,3,FALSE)</f>
        <v>Cash</v>
      </c>
      <c r="J458" s="5">
        <f>VLOOKUP(F458,'Set up'!$A$2:$D$55,4,FALSE)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up'!$A$2:$E$55,5,FALSE)</f>
        <v>Trsf</v>
      </c>
      <c r="S458" s="1" t="s">
        <v>676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up'!$A$2:$C$55,2,FALSE)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up'!$A$2:$C$55,3,FALSE)</f>
        <v>Cash</v>
      </c>
      <c r="J459" s="5">
        <f>VLOOKUP(F459,'Set up'!$A$2:$D$55,4,FALSE)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up'!$A$2:$E$55,5,FALSE)</f>
        <v>Trsf</v>
      </c>
      <c r="S459" s="1" t="s">
        <v>675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up'!$A$2:$C$55,2,FALSE)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up'!$A$2:$C$55,3,FALSE)</f>
        <v>Cash</v>
      </c>
      <c r="J460" s="5">
        <f>VLOOKUP(F460,'Set up'!$A$2:$D$55,4,FALSE)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up'!$A$2:$E$55,5,FALSE)</f>
        <v>Trsf</v>
      </c>
      <c r="S460" s="1" t="s">
        <v>675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up'!$A$2:$C$55,2,FALSE)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up'!$A$2:$C$55,3,FALSE)</f>
        <v>Cash</v>
      </c>
      <c r="J461" s="5">
        <f>VLOOKUP(F461,'Set up'!$A$2:$D$55,4,FALSE)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up'!$A$2:$E$55,5,FALSE)</f>
        <v>Trsf</v>
      </c>
      <c r="S461" s="1" t="s">
        <v>675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up'!$A$2:$C$55,2,FALSE)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up'!$A$2:$C$55,3,FALSE)</f>
        <v>Cash</v>
      </c>
      <c r="J462" s="5">
        <f>VLOOKUP(F462,'Set up'!$A$2:$D$55,4,FALSE)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up'!$A$2:$E$55,5,FALSE)</f>
        <v>Trsf</v>
      </c>
      <c r="S462" s="1" t="s">
        <v>675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up'!$A$2:$C$55,2,FALSE)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up'!$A$2:$C$55,3,FALSE)</f>
        <v>Cash</v>
      </c>
      <c r="J463" s="5">
        <f>VLOOKUP(F463,'Set up'!$A$2:$D$55,4,FALSE)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up'!$A$2:$E$55,5,FALSE)</f>
        <v>Trsf</v>
      </c>
      <c r="S463" s="1" t="s">
        <v>675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up'!$A$2:$C$55,2,FALSE)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up'!$A$2:$C$55,3,FALSE)</f>
        <v>120</v>
      </c>
      <c r="J464" s="5">
        <f>VLOOKUP(F464,'Set up'!$A$2:$D$55,4,FALSE)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up'!$A$2:$E$55,5,FALSE)</f>
        <v>Trsf</v>
      </c>
      <c r="S464" s="1" t="s">
        <v>668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up'!$A$2:$C$55,2,FALSE)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up'!$A$2:$C$55,3,FALSE)</f>
        <v>120</v>
      </c>
      <c r="J465" s="5">
        <f>VLOOKUP(F465,'Set up'!$A$2:$D$55,4,FALSE)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up'!$A$2:$E$55,5,FALSE)</f>
        <v>Chq</v>
      </c>
      <c r="S465" s="1" t="s">
        <v>750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up'!$A$2:$C$55,2,FALSE)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up'!$A$2:$C$55,3,FALSE)</f>
        <v>120</v>
      </c>
      <c r="J466" s="5">
        <f>VLOOKUP(F466,'Set up'!$A$2:$D$55,4,FALSE)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up'!$A$2:$E$55,5,FALSE)</f>
        <v>Chq</v>
      </c>
      <c r="S466" s="1" t="s">
        <v>750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up'!$A$2:$C$55,2,FALSE)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up'!$A$2:$C$55,3,FALSE)</f>
        <v>120</v>
      </c>
      <c r="J467" s="5">
        <f>VLOOKUP(F467,'Set up'!$A$2:$D$55,4,FALSE)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up'!$A$2:$E$55,5,FALSE)</f>
        <v>Chq</v>
      </c>
      <c r="S467" s="1" t="s">
        <v>750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up'!$A$2:$C$55,2,FALSE)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up'!$A$2:$C$55,3,FALSE)</f>
        <v>120</v>
      </c>
      <c r="J468" s="5">
        <f>VLOOKUP(F468,'Set up'!$A$2:$D$55,4,FALSE)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up'!$A$2:$E$55,5,FALSE)</f>
        <v>Chq</v>
      </c>
      <c r="S468" s="1" t="s">
        <v>750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up'!$A$2:$C$55,2,FALSE)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up'!$A$2:$C$55,3,FALSE)</f>
        <v>Cash</v>
      </c>
      <c r="J469" s="5">
        <f>VLOOKUP(F469,'Set up'!$A$2:$D$55,4,FALSE)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up'!$A$2:$E$55,5,FALSE)</f>
        <v>Trsf</v>
      </c>
      <c r="S469" s="1" t="s">
        <v>675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up'!$A$2:$C$55,2,FALSE)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up'!$A$2:$C$55,3,FALSE)</f>
        <v>Cash</v>
      </c>
      <c r="J470" s="5">
        <f>VLOOKUP(F470,'Set up'!$A$2:$D$55,4,FALSE)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up'!$A$2:$E$55,5,FALSE)</f>
        <v>Trsf</v>
      </c>
      <c r="S470" s="1" t="s">
        <v>675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up'!$A$2:$C$55,2,FALSE)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up'!$A$2:$C$55,3,FALSE)</f>
        <v>Cash</v>
      </c>
      <c r="J471" s="5">
        <f>VLOOKUP(F471,'Set up'!$A$2:$D$55,4,FALSE)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up'!$A$2:$E$55,5,FALSE)</f>
        <v>Trsf</v>
      </c>
      <c r="S471" s="1" t="s">
        <v>675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up'!$A$2:$C$55,2,FALSE)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up'!$A$2:$C$55,3,FALSE)</f>
        <v>120</v>
      </c>
      <c r="J472" s="5">
        <f>VLOOKUP(F472,'Set up'!$A$2:$D$55,4,FALSE)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up'!$A$2:$E$55,5,FALSE)</f>
        <v>Chq</v>
      </c>
      <c r="S472" s="1" t="s">
        <v>750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up'!$A$2:$C$55,2,FALSE)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up'!$A$2:$C$55,3,FALSE)</f>
        <v>120</v>
      </c>
      <c r="J473" s="5">
        <f>VLOOKUP(F473,'Set up'!$A$2:$D$55,4,FALSE)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up'!$A$2:$E$55,5,FALSE)</f>
        <v>Chq</v>
      </c>
      <c r="S473" s="1" t="s">
        <v>750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up'!$A$2:$C$55,2,FALSE)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up'!$A$2:$C$55,3,FALSE)</f>
        <v>Cash</v>
      </c>
      <c r="J474" s="5">
        <f>VLOOKUP(F474,'Set up'!$A$2:$D$55,4,FALSE)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up'!$A$2:$E$55,5,FALSE)</f>
        <v>Trsf</v>
      </c>
      <c r="S474" s="1" t="s">
        <v>678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up'!$A$2:$C$55,2,FALSE)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up'!$A$2:$C$55,3,FALSE)</f>
        <v>Cash</v>
      </c>
      <c r="J475" s="5">
        <f>VLOOKUP(F475,'Set up'!$A$2:$D$55,4,FALSE)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up'!$A$2:$E$55,5,FALSE)</f>
        <v>Trsf</v>
      </c>
      <c r="S475" s="1" t="s">
        <v>677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up'!$A$2:$C$55,2,FALSE)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up'!$A$2:$C$55,3,FALSE)</f>
        <v>Cash</v>
      </c>
      <c r="J476" s="5">
        <f>VLOOKUP(F476,'Set up'!$A$2:$D$55,4,FALSE)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up'!$A$2:$E$55,5,FALSE)</f>
        <v>Trsf</v>
      </c>
      <c r="S476" s="1" t="s">
        <v>677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up'!$A$2:$C$55,2,FALSE)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up'!$A$2:$C$55,3,FALSE)</f>
        <v>Cash</v>
      </c>
      <c r="J477" s="5">
        <f>VLOOKUP(F477,'Set up'!$A$2:$D$55,4,FALSE)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up'!$A$2:$E$55,5,FALSE)</f>
        <v>Trsf</v>
      </c>
      <c r="S477" s="1" t="s">
        <v>679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up'!$A$2:$C$55,2,FALSE)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up'!$A$2:$C$55,3,FALSE)</f>
        <v>Cash</v>
      </c>
      <c r="J478" s="5">
        <f>VLOOKUP(F478,'Set up'!$A$2:$D$55,4,FALSE)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up'!$A$2:$E$55,5,FALSE)</f>
        <v>Trsf</v>
      </c>
      <c r="S478" s="1" t="s">
        <v>739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up'!$A$2:$C$55,2,FALSE)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up'!$A$2:$C$55,3,FALSE)</f>
        <v>Cash</v>
      </c>
      <c r="J479" s="5">
        <f>VLOOKUP(F479,'Set up'!$A$2:$D$55,4,FALSE)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up'!$A$2:$E$55,5,FALSE)</f>
        <v>Trsf</v>
      </c>
      <c r="S479" s="1" t="s">
        <v>739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up'!$A$2:$C$55,2,FALSE)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up'!$A$2:$C$55,3,FALSE)</f>
        <v>Cash</v>
      </c>
      <c r="J480" s="5">
        <f>VLOOKUP(F480,'Set up'!$A$2:$D$55,4,FALSE)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up'!$A$2:$E$55,5,FALSE)</f>
        <v>Trsf</v>
      </c>
      <c r="S480" s="1" t="s">
        <v>739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up'!$A$2:$C$55,2,FALSE)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up'!$A$2:$C$55,3,FALSE)</f>
        <v>Cash</v>
      </c>
      <c r="J481" s="5">
        <f>VLOOKUP(F481,'Set up'!$A$2:$D$55,4,FALSE)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up'!$A$2:$E$55,5,FALSE)</f>
        <v>Trsf</v>
      </c>
      <c r="S481" s="1" t="s">
        <v>545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up'!$A$2:$C$55,2,FALSE)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up'!$A$2:$C$55,3,FALSE)</f>
        <v>Cash</v>
      </c>
      <c r="J482" s="5">
        <f>VLOOKUP(F482,'Set up'!$A$2:$D$55,4,FALSE)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up'!$A$2:$E$55,5,FALSE)</f>
        <v>Trsf</v>
      </c>
      <c r="S482" s="1" t="s">
        <v>545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up'!$A$2:$C$55,2,FALSE)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up'!$A$2:$C$55,3,FALSE)</f>
        <v>Cash</v>
      </c>
      <c r="J483" s="5">
        <f>VLOOKUP(F483,'Set up'!$A$2:$D$55,4,FALSE)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up'!$A$2:$E$55,5,FALSE)</f>
        <v>Trsf</v>
      </c>
      <c r="S483" s="1" t="s">
        <v>740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up'!$A$2:$C$55,2,FALSE)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up'!$A$2:$C$55,3,FALSE)</f>
        <v>Cash</v>
      </c>
      <c r="J484" s="5">
        <f>VLOOKUP(F484,'Set up'!$A$2:$D$55,4,FALSE)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up'!$A$2:$E$55,5,FALSE)</f>
        <v>Trsf</v>
      </c>
      <c r="S484" s="11" t="s">
        <v>731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up'!$A$2:$C$55,2,FALSE)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up'!$A$2:$C$55,3,FALSE)</f>
        <v>Cash</v>
      </c>
      <c r="J485" s="5">
        <f>VLOOKUP(F485,'Set up'!$A$2:$D$55,4,FALSE)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up'!$A$2:$E$55,5,FALSE)</f>
        <v>Trsf</v>
      </c>
      <c r="S485" s="1" t="s">
        <v>732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up'!$A$2:$C$55,2,FALSE)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up'!$A$2:$C$55,3,FALSE)</f>
        <v>Cash</v>
      </c>
      <c r="J486" s="5">
        <f>VLOOKUP(F486,'Set up'!$A$2:$D$55,4,FALSE)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up'!$A$2:$E$55,5,FALSE)</f>
        <v>Trsf</v>
      </c>
      <c r="S486" s="1" t="s">
        <v>733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up'!$A$2:$C$55,2,FALSE)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up'!$A$2:$C$55,3,FALSE)</f>
        <v>Cash</v>
      </c>
      <c r="J487" s="5">
        <f>VLOOKUP(F487,'Set up'!$A$2:$D$55,4,FALSE)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up'!$A$2:$E$55,5,FALSE)</f>
        <v>Trsf</v>
      </c>
      <c r="S487" s="1" t="s">
        <v>734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up'!$A$2:$C$55,2,FALSE)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up'!$A$2:$C$55,3,FALSE)</f>
        <v>Cash</v>
      </c>
      <c r="J488" s="5">
        <f>VLOOKUP(F488,'Set up'!$A$2:$D$55,4,FALSE)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up'!$A$2:$E$55,5,FALSE)</f>
        <v>Trsf</v>
      </c>
      <c r="S488" s="1" t="s">
        <v>734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up'!$A$2:$C$55,2,FALSE)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up'!$A$2:$C$55,3,FALSE)</f>
        <v>120</v>
      </c>
      <c r="J489" s="5">
        <f>VLOOKUP(F489,'Set up'!$A$2:$D$55,4,FALSE)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up'!$A$2:$E$55,5,FALSE)</f>
        <v>Trsf</v>
      </c>
      <c r="S489" s="1" t="s">
        <v>668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up'!$A$2:$C$55,2,FALSE)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up'!$A$2:$C$55,3,FALSE)</f>
        <v>120</v>
      </c>
      <c r="J490" s="5">
        <f>VLOOKUP(F490,'Set up'!$A$2:$D$55,4,FALSE)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up'!$A$2:$E$55,5,FALSE)</f>
        <v>Trsf</v>
      </c>
      <c r="S490" s="1" t="s">
        <v>668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up'!$A$2:$C$55,2,FALSE)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up'!$A$2:$C$55,3,FALSE)</f>
        <v>Cash</v>
      </c>
      <c r="J491" s="5">
        <f>VLOOKUP(F491,'Set up'!$A$2:$D$55,4,FALSE)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up'!$A$2:$E$55,5,FALSE)</f>
        <v>Trsf</v>
      </c>
      <c r="S491" s="1" t="s">
        <v>580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up'!$A$2:$C$55,2,FALSE)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up'!$A$2:$C$55,3,FALSE)</f>
        <v>Cash</v>
      </c>
      <c r="J492" s="5">
        <f>VLOOKUP(F492,'Set up'!$A$2:$D$55,4,FALSE)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up'!$A$2:$E$55,5,FALSE)</f>
        <v>Trsf</v>
      </c>
      <c r="S492" s="1" t="s">
        <v>580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up'!$A$2:$C$55,2,FALSE)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up'!$A$2:$C$55,3,FALSE)</f>
        <v>Cash</v>
      </c>
      <c r="J493" s="5">
        <f>VLOOKUP(F493,'Set up'!$A$2:$D$55,4,FALSE)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up'!$A$2:$E$55,5,FALSE)</f>
        <v>Trsf</v>
      </c>
      <c r="S493" s="1" t="s">
        <v>580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up'!$A$2:$C$55,2,FALSE)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up'!$A$2:$C$55,3,FALSE)</f>
        <v>Cash</v>
      </c>
      <c r="J494" s="5">
        <f>VLOOKUP(F494,'Set up'!$A$2:$D$55,4,FALSE)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up'!$A$2:$E$55,5,FALSE)</f>
        <v>Trsf</v>
      </c>
      <c r="S494" s="1" t="s">
        <v>580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up'!$A$2:$C$55,2,FALSE)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up'!$A$2:$C$55,3,FALSE)</f>
        <v>Cash</v>
      </c>
      <c r="J495" s="5">
        <f>VLOOKUP(F495,'Set up'!$A$2:$D$55,4,FALSE)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up'!$A$2:$E$55,5,FALSE)</f>
        <v>Trsf</v>
      </c>
      <c r="S495" s="1" t="s">
        <v>735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up'!$A$2:$C$55,2,FALSE)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up'!$A$2:$C$55,3,FALSE)</f>
        <v>Cash</v>
      </c>
      <c r="J496" s="5">
        <f>VLOOKUP(F496,'Set up'!$A$2:$D$55,4,FALSE)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up'!$A$2:$E$55,5,FALSE)</f>
        <v>Trsf</v>
      </c>
      <c r="S496" s="1" t="s">
        <v>736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up'!$A$2:$C$55,2,FALSE)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up'!$A$2:$C$55,3,FALSE)</f>
        <v>Cash</v>
      </c>
      <c r="J497" s="5">
        <f>VLOOKUP(F497,'Set up'!$A$2:$D$55,4,FALSE)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up'!$A$2:$E$55,5,FALSE)</f>
        <v>Trsf</v>
      </c>
      <c r="S497" s="1" t="s">
        <v>736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up'!$A$2:$C$55,2,FALSE)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up'!$A$2:$C$55,3,FALSE)</f>
        <v>Cash</v>
      </c>
      <c r="J498" s="5">
        <f>VLOOKUP(F498,'Set up'!$A$2:$D$55,4,FALSE)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up'!$A$2:$E$55,5,FALSE)</f>
        <v>Trsf</v>
      </c>
      <c r="S498" s="1" t="s">
        <v>736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up'!$A$2:$C$55,2,FALSE)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up'!$A$2:$C$55,3,FALSE)</f>
        <v>Cash</v>
      </c>
      <c r="J499" s="5">
        <f>VLOOKUP(F499,'Set up'!$A$2:$D$55,4,FALSE)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up'!$A$2:$E$55,5,FALSE)</f>
        <v>Trsf</v>
      </c>
      <c r="S499" s="1" t="s">
        <v>581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up'!$A$2:$C$55,2,FALSE)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up'!$A$2:$C$55,3,FALSE)</f>
        <v>Cash</v>
      </c>
      <c r="J500" s="5">
        <f>VLOOKUP(F500,'Set up'!$A$2:$D$55,4,FALSE)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up'!$A$2:$E$55,5,FALSE)</f>
        <v>Trsf</v>
      </c>
      <c r="S500" s="1" t="s">
        <v>581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up'!$A$2:$C$55,2,FALSE)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up'!$A$2:$C$55,3,FALSE)</f>
        <v>Cash</v>
      </c>
      <c r="J501" s="5">
        <f>VLOOKUP(F501,'Set up'!$A$2:$D$55,4,FALSE)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up'!$A$2:$E$55,5,FALSE)</f>
        <v>Trsf</v>
      </c>
      <c r="S501" s="10" t="s">
        <v>577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up'!$A$2:$C$55,2,FALSE)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up'!$A$2:$C$55,3,FALSE)</f>
        <v>Cash</v>
      </c>
      <c r="J502" s="5">
        <f>VLOOKUP(F502,'Set up'!$A$2:$D$55,4,FALSE)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up'!$A$2:$E$55,5,FALSE)</f>
        <v>Trsf</v>
      </c>
      <c r="S502" s="10" t="s">
        <v>577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up'!$A$2:$C$55,2,FALSE)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up'!$A$2:$C$55,3,FALSE)</f>
        <v>Cash</v>
      </c>
      <c r="J503" s="5">
        <f>VLOOKUP(F503,'Set up'!$A$2:$D$55,4,FALSE)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up'!$A$2:$E$55,5,FALSE)</f>
        <v>Trsf</v>
      </c>
      <c r="S503" s="1" t="s">
        <v>736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up'!$A$2:$C$55,2,FALSE)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up'!$A$2:$C$55,3,FALSE)</f>
        <v>Cash</v>
      </c>
      <c r="J504" s="5">
        <f>VLOOKUP(F504,'Set up'!$A$2:$D$55,4,FALSE)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up'!$A$2:$E$55,5,FALSE)</f>
        <v>Trsf</v>
      </c>
      <c r="S504" s="1" t="s">
        <v>737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up'!$A$2:$C$55,2,FALSE)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up'!$A$2:$C$55,3,FALSE)</f>
        <v>Cash</v>
      </c>
      <c r="J505" s="5">
        <f>VLOOKUP(F505,'Set up'!$A$2:$D$55,4,FALSE)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up'!$A$2:$E$55,5,FALSE)</f>
        <v>Trsf</v>
      </c>
      <c r="S505" s="1" t="s">
        <v>738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up'!$A$2:$C$55,2,FALSE)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up'!$A$2:$C$55,3,FALSE)</f>
        <v>Cash</v>
      </c>
      <c r="J506" s="5">
        <f>VLOOKUP(F506,'Set up'!$A$2:$D$55,4,FALSE)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up'!$A$2:$E$55,5,FALSE)</f>
        <v>Trsf</v>
      </c>
      <c r="S506" s="1" t="s">
        <v>738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up'!$A$2:$C$55,2,FALSE)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up'!$A$2:$C$55,3,FALSE)</f>
        <v>Cash</v>
      </c>
      <c r="J507" s="5">
        <f>VLOOKUP(F507,'Set up'!$A$2:$D$55,4,FALSE)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up'!$A$2:$E$55,5,FALSE)</f>
        <v>Trsf</v>
      </c>
      <c r="S507" s="1" t="s">
        <v>738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up'!$A$2:$C$55,2,FALSE)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up'!$A$2:$C$55,3,FALSE)</f>
        <v>45</v>
      </c>
      <c r="J508" s="5">
        <f>VLOOKUP(F508,'Set up'!$A$2:$D$55,4,FALSE)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up'!$A$2:$E$55,5,FALSE)</f>
        <v>PD Chq</v>
      </c>
      <c r="S508" s="40" t="s">
        <v>627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up'!$A$2:$C$55,2,FALSE)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up'!$A$2:$C$55,3,FALSE)</f>
        <v>45</v>
      </c>
      <c r="J509" s="5">
        <f>VLOOKUP(F509,'Set up'!$A$2:$D$55,4,FALSE)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up'!$A$2:$E$55,5,FALSE)</f>
        <v>PD Chq</v>
      </c>
      <c r="S509" s="1" t="s">
        <v>628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up'!$A$2:$C$55,2,FALSE)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up'!$A$2:$C$55,3,FALSE)</f>
        <v>45</v>
      </c>
      <c r="J510" s="5">
        <f>VLOOKUP(F510,'Set up'!$A$2:$D$55,4,FALSE)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up'!$A$2:$E$55,5,FALSE)</f>
        <v>PD Chq</v>
      </c>
      <c r="S510" s="1" t="s">
        <v>629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up'!$A$2:$C$55,2,FALSE)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up'!$A$2:$C$55,3,FALSE)</f>
        <v>45</v>
      </c>
      <c r="J511" s="5">
        <f>VLOOKUP(F511,'Set up'!$A$2:$D$55,4,FALSE)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up'!$A$2:$E$55,5,FALSE)</f>
        <v>PD Chq</v>
      </c>
      <c r="S511" s="1" t="s">
        <v>630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up'!$A$2:$C$55,2,FALSE)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up'!$A$2:$C$55,3,FALSE)</f>
        <v>120</v>
      </c>
      <c r="J512" s="5">
        <f>VLOOKUP(F512,'Set up'!$A$2:$D$55,4,FALSE)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up'!$A$2:$E$55,5,FALSE)</f>
        <v>Trsf</v>
      </c>
      <c r="S512" s="1" t="s">
        <v>751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up'!$A$2:$C$55,2,FALSE)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up'!$A$2:$C$55,3,FALSE)</f>
        <v>120</v>
      </c>
      <c r="J513" s="5">
        <f>VLOOKUP(F513,'Set up'!$A$2:$D$55,4,FALSE)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up'!$A$2:$E$55,5,FALSE)</f>
        <v>Trsf</v>
      </c>
      <c r="S513" s="1" t="s">
        <v>751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up'!$A$2:$C$55,2,FALSE)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up'!$A$2:$C$55,3,FALSE)</f>
        <v>120</v>
      </c>
      <c r="J514" s="5">
        <f>VLOOKUP(F514,'Set up'!$A$2:$D$55,4,FALSE)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up'!$A$2:$E$55,5,FALSE)</f>
        <v>Trsf</v>
      </c>
      <c r="S514" s="1" t="s">
        <v>751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up'!$A$2:$C$55,2,FALSE)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up'!$A$2:$C$55,3,FALSE)</f>
        <v>120</v>
      </c>
      <c r="J515" s="5">
        <f>VLOOKUP(F515,'Set up'!$A$2:$D$55,4,FALSE)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up'!$A$2:$E$55,5,FALSE)</f>
        <v>Trsf</v>
      </c>
      <c r="S515" s="1" t="s">
        <v>751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up'!$A$2:$C$55,2,FALSE)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up'!$A$2:$C$55,3,FALSE)</f>
        <v>120</v>
      </c>
      <c r="J516" s="5">
        <f>VLOOKUP(F516,'Set up'!$A$2:$D$55,4,FALSE)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up'!$A$2:$E$55,5,FALSE)</f>
        <v>Trsf</v>
      </c>
      <c r="S516" s="1" t="s">
        <v>751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up'!$A$2:$C$55,2,FALSE)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up'!$A$2:$C$55,3,FALSE)</f>
        <v>120</v>
      </c>
      <c r="J517" s="5">
        <f>VLOOKUP(F517,'Set up'!$A$2:$D$55,4,FALSE)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up'!$A$2:$E$55,5,FALSE)</f>
        <v>Trsf</v>
      </c>
      <c r="S517" s="1" t="s">
        <v>751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up'!$A$2:$C$55,2,FALSE)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up'!$A$2:$C$55,3,FALSE)</f>
        <v>Cash</v>
      </c>
      <c r="J518" s="5">
        <f>VLOOKUP(F518,'Set up'!$A$2:$D$55,4,FALSE)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up'!$A$2:$E$55,5,FALSE)</f>
        <v>Trsf</v>
      </c>
      <c r="S518" s="1" t="s">
        <v>579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up'!$A$2:$C$55,2,FALSE)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up'!$A$2:$C$55,3,FALSE)</f>
        <v>Cash</v>
      </c>
      <c r="J519" s="5">
        <f>VLOOKUP(F519,'Set up'!$A$2:$D$55,4,FALSE)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up'!$A$2:$E$55,5,FALSE)</f>
        <v>Trsf</v>
      </c>
      <c r="S519" s="1" t="s">
        <v>579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up'!$A$2:$C$55,2,FALSE)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up'!$A$2:$C$55,3,FALSE)</f>
        <v>Cash</v>
      </c>
      <c r="J520" s="5">
        <f>VLOOKUP(F520,'Set up'!$A$2:$D$55,4,FALSE)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up'!$A$2:$E$55,5,FALSE)</f>
        <v>Trsf</v>
      </c>
      <c r="S520" s="1" t="s">
        <v>741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up'!$A$2:$C$55,2,FALSE)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up'!$A$2:$C$55,3,FALSE)</f>
        <v>Cash</v>
      </c>
      <c r="J521" s="5">
        <f>VLOOKUP(F521,'Set up'!$A$2:$D$55,4,FALSE)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up'!$A$2:$E$55,5,FALSE)</f>
        <v>Trsf</v>
      </c>
      <c r="S521" s="1" t="s">
        <v>742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up'!$A$2:$C$55,2,FALSE)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up'!$A$2:$C$55,3,FALSE)</f>
        <v>Cash</v>
      </c>
      <c r="J522" s="5">
        <f>VLOOKUP(F522,'Set up'!$A$2:$D$55,4,FALSE)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up'!$A$2:$E$55,5,FALSE)</f>
        <v>Trsf</v>
      </c>
      <c r="S522" s="1" t="s">
        <v>820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up'!$A$2:$C$55,2,FALSE)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up'!$A$2:$C$55,3,FALSE)</f>
        <v>Cash</v>
      </c>
      <c r="J523" s="5">
        <f>VLOOKUP(F523,'Set up'!$A$2:$D$55,4,FALSE)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up'!$A$2:$E$55,5,FALSE)</f>
        <v>Trsf</v>
      </c>
      <c r="S523" s="1" t="s">
        <v>819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up'!$A$2:$C$55,2,FALSE)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up'!$A$2:$C$55,3,FALSE)</f>
        <v>Cash</v>
      </c>
      <c r="J524" s="5">
        <f>VLOOKUP(F524,'Set up'!$A$2:$D$55,4,FALSE)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up'!$A$2:$E$55,5,FALSE)</f>
        <v>Trsf</v>
      </c>
      <c r="S524" s="1" t="s">
        <v>819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up'!$A$2:$C$55,2,FALSE)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up'!$A$2:$C$55,3,FALSE)</f>
        <v>120</v>
      </c>
      <c r="J525" s="5">
        <f>VLOOKUP(F525,'Set up'!$A$2:$D$55,4,FALSE)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up'!$A$2:$E$55,5,FALSE)</f>
        <v>Chq</v>
      </c>
      <c r="S525" s="1" t="s">
        <v>818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up'!$A$2:$C$55,2,FALSE)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up'!$A$2:$C$55,3,FALSE)</f>
        <v>120</v>
      </c>
      <c r="J526" s="5">
        <f>VLOOKUP(F526,'Set up'!$A$2:$D$55,4,FALSE)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up'!$A$2:$E$55,5,FALSE)</f>
        <v>Chq</v>
      </c>
      <c r="S526" s="1" t="s">
        <v>818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up'!$A$2:$C$55,2,FALSE)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up'!$A$2:$C$55,3,FALSE)</f>
        <v>120</v>
      </c>
      <c r="J527" s="5">
        <f>VLOOKUP(F527,'Set up'!$A$2:$D$55,4,FALSE)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up'!$A$2:$E$55,5,FALSE)</f>
        <v>Chq</v>
      </c>
      <c r="S527" s="1" t="s">
        <v>818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up'!$A$2:$C$55,2,FALSE)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up'!$A$2:$C$55,3,FALSE)</f>
        <v>120</v>
      </c>
      <c r="J528" s="5">
        <f>VLOOKUP(F528,'Set up'!$A$2:$D$55,4,FALSE)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up'!$A$2:$E$55,5,FALSE)</f>
        <v>Chq</v>
      </c>
      <c r="S528" s="1" t="s">
        <v>818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up'!$A$2:$C$55,2,FALSE)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up'!$A$2:$C$55,3,FALSE)</f>
        <v>120</v>
      </c>
      <c r="J529" s="5">
        <f>VLOOKUP(F529,'Set up'!$A$2:$D$55,4,FALSE)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up'!$A$2:$E$55,5,FALSE)</f>
        <v>Chq</v>
      </c>
      <c r="S529" s="1" t="s">
        <v>818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up'!$A$2:$C$55,2,FALSE)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up'!$A$2:$C$55,3,FALSE)</f>
        <v>120</v>
      </c>
      <c r="J530" s="5">
        <f>VLOOKUP(F530,'Set up'!$A$2:$D$55,4,FALSE)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up'!$A$2:$E$55,5,FALSE)</f>
        <v>Chq</v>
      </c>
      <c r="S530" s="1" t="s">
        <v>818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up'!$A$2:$C$55,2,FALSE)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up'!$A$2:$C$55,3,FALSE)</f>
        <v>120</v>
      </c>
      <c r="J531" s="5">
        <f>VLOOKUP(F531,'Set up'!$A$2:$D$55,4,FALSE)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up'!$A$2:$E$55,5,FALSE)</f>
        <v>Chq</v>
      </c>
      <c r="S531" s="1" t="s">
        <v>818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up'!$A$2:$C$55,2,FALSE)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up'!$A$2:$C$55,3,FALSE)</f>
        <v>120</v>
      </c>
      <c r="J532" s="5">
        <f>VLOOKUP(F532,'Set up'!$A$2:$D$55,4,FALSE)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up'!$A$2:$E$55,5,FALSE)</f>
        <v>Chq</v>
      </c>
      <c r="S532" s="1" t="s">
        <v>818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up'!$A$2:$C$55,2,FALSE)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up'!$A$2:$C$55,3,FALSE)</f>
        <v>120</v>
      </c>
      <c r="J533" s="5">
        <f>VLOOKUP(F533,'Set up'!$A$2:$D$55,4,FALSE)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up'!$A$2:$E$55,5,FALSE)</f>
        <v>Chq</v>
      </c>
      <c r="S533" s="1" t="s">
        <v>818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up'!$A$2:$C$55,2,FALSE)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up'!$A$2:$C$55,3,FALSE)</f>
        <v>120</v>
      </c>
      <c r="J534" s="5">
        <f>VLOOKUP(F534,'Set up'!$A$2:$D$55,4,FALSE)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up'!$A$2:$E$55,5,FALSE)</f>
        <v>Chq</v>
      </c>
      <c r="S534" s="1" t="s">
        <v>818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up'!$A$2:$C$55,2,FALSE)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up'!$A$2:$C$55,3,FALSE)</f>
        <v>120</v>
      </c>
      <c r="J535" s="5">
        <f>VLOOKUP(F535,'Set up'!$A$2:$D$55,4,FALSE)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up'!$A$2:$E$55,5,FALSE)</f>
        <v>Chq</v>
      </c>
      <c r="S535" s="1" t="s">
        <v>818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up'!$A$2:$C$55,2,FALSE)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up'!$A$2:$C$55,3,FALSE)</f>
        <v>Cash</v>
      </c>
      <c r="J536" s="5">
        <f>VLOOKUP(F536,'Set up'!$A$2:$D$55,4,FALSE)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up'!$A$2:$E$55,5,FALSE)</f>
        <v>Trsf</v>
      </c>
      <c r="S536" s="1" t="s">
        <v>819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up'!$A$2:$C$55,2,FALSE)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up'!$A$2:$C$55,3,FALSE)</f>
        <v>Cash</v>
      </c>
      <c r="J537" s="5">
        <f>VLOOKUP(F537,'Set up'!$A$2:$D$55,4,FALSE)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up'!$A$2:$E$55,5,FALSE)</f>
        <v>Trsf</v>
      </c>
      <c r="S537" s="1" t="s">
        <v>819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up'!$A$2:$C$55,2,FALSE)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up'!$A$2:$C$55,3,FALSE)</f>
        <v>Cash</v>
      </c>
      <c r="J538" s="5">
        <f>VLOOKUP(F538,'Set up'!$A$2:$D$55,4,FALSE)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up'!$A$2:$E$55,5,FALSE)</f>
        <v>Trsf</v>
      </c>
      <c r="S538" s="1" t="s">
        <v>819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up'!$A$2:$C$55,2,FALSE)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up'!$A$2:$C$55,3,FALSE)</f>
        <v>Cash</v>
      </c>
      <c r="J539" s="5">
        <f>VLOOKUP(F539,'Set up'!$A$2:$D$55,4,FALSE)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up'!$A$2:$E$55,5,FALSE)</f>
        <v>Trsf</v>
      </c>
      <c r="S539" s="1" t="s">
        <v>819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up'!$A$2:$C$55,2,FALSE)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up'!$A$2:$C$55,3,FALSE)</f>
        <v>Cash</v>
      </c>
      <c r="J540" s="5">
        <f>VLOOKUP(F540,'Set up'!$A$2:$D$55,4,FALSE)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up'!$A$2:$E$55,5,FALSE)</f>
        <v>Trsf</v>
      </c>
      <c r="S540" s="1" t="s">
        <v>819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up'!$A$2:$C$55,2,FALSE)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up'!$A$2:$C$55,3,FALSE)</f>
        <v>Cash</v>
      </c>
      <c r="J541" s="5">
        <f>VLOOKUP(F541,'Set up'!$A$2:$D$55,4,FALSE)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up'!$A$2:$E$55,5,FALSE)</f>
        <v>Trsf</v>
      </c>
      <c r="S541" s="1" t="s">
        <v>583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up'!$A$2:$C$55,2,FALSE)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up'!$A$2:$C$55,3,FALSE)</f>
        <v>Cash</v>
      </c>
      <c r="J542" s="5">
        <f>VLOOKUP(F542,'Set up'!$A$2:$D$55,4,FALSE)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up'!$A$2:$E$55,5,FALSE)</f>
        <v>Trsf</v>
      </c>
      <c r="S542" s="1" t="s">
        <v>583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up'!$A$2:$C$55,2,FALSE)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up'!$A$2:$C$55,3,FALSE)</f>
        <v>Cash</v>
      </c>
      <c r="J543" s="5">
        <f>VLOOKUP(F543,'Set up'!$A$2:$D$55,4,FALSE)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up'!$A$2:$E$55,5,FALSE)</f>
        <v>Trsf</v>
      </c>
      <c r="S543" s="1" t="s">
        <v>583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up'!$A$2:$C$55,2,FALSE)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up'!$A$2:$C$55,3,FALSE)</f>
        <v>120</v>
      </c>
      <c r="J544" s="5">
        <f>VLOOKUP(F544,'Set up'!$A$2:$D$55,4,FALSE)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up'!$A$2:$E$55,5,FALSE)</f>
        <v>Trsf</v>
      </c>
      <c r="S544" s="1" t="s">
        <v>751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up'!$A$2:$C$55,2,FALSE)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up'!$A$2:$C$55,3,FALSE)</f>
        <v>120</v>
      </c>
      <c r="J545" s="5">
        <f>VLOOKUP(F545,'Set up'!$A$2:$D$55,4,FALSE)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up'!$A$2:$E$55,5,FALSE)</f>
        <v>Trsf</v>
      </c>
      <c r="S545" s="1" t="s">
        <v>751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up'!$A$2:$C$55,2,FALSE)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up'!$A$2:$C$55,3,FALSE)</f>
        <v>120</v>
      </c>
      <c r="J546" s="5">
        <f>VLOOKUP(F546,'Set up'!$A$2:$D$55,4,FALSE)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up'!$A$2:$E$55,5,FALSE)</f>
        <v>Trsf</v>
      </c>
      <c r="S546" s="1" t="s">
        <v>751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up'!$A$2:$C$55,2,FALSE)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up'!$A$2:$C$55,3,FALSE)</f>
        <v>120</v>
      </c>
      <c r="J547" s="5">
        <f>VLOOKUP(F547,'Set up'!$A$2:$D$55,4,FALSE)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up'!$A$2:$E$55,5,FALSE)</f>
        <v>Trsf</v>
      </c>
      <c r="S547" s="1" t="s">
        <v>751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up'!$A$2:$C$55,2,FALSE)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up'!$A$2:$C$55,3,FALSE)</f>
        <v>Cash</v>
      </c>
      <c r="J548" s="5">
        <f>VLOOKUP(F548,'Set up'!$A$2:$D$55,4,FALSE)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up'!$A$2:$E$55,5,FALSE)</f>
        <v>Chq</v>
      </c>
      <c r="S548" s="1" t="s">
        <v>619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up'!$A$2:$C$55,2,FALSE)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up'!$A$2:$C$55,3,FALSE)</f>
        <v>Cash</v>
      </c>
      <c r="J549" s="5">
        <f>VLOOKUP(F549,'Set up'!$A$2:$D$55,4,FALSE)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up'!$A$2:$E$55,5,FALSE)</f>
        <v>Chq</v>
      </c>
      <c r="S549" s="1" t="s">
        <v>619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up'!$A$2:$C$55,2,FALSE)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up'!$A$2:$C$55,3,FALSE)</f>
        <v>120</v>
      </c>
      <c r="J550" s="5">
        <f>VLOOKUP(F550,'Set up'!$A$2:$D$55,4,FALSE)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up'!$A$2:$E$55,5,FALSE)</f>
        <v>Chq</v>
      </c>
      <c r="S550" s="1" t="s">
        <v>818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up'!$A$2:$C$55,2,FALSE)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up'!$A$2:$C$55,3,FALSE)</f>
        <v>120</v>
      </c>
      <c r="J551" s="5">
        <f>VLOOKUP(F551,'Set up'!$A$2:$D$55,4,FALSE)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up'!$A$2:$E$55,5,FALSE)</f>
        <v>Chq</v>
      </c>
      <c r="S551" s="1" t="s">
        <v>818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up'!$A$2:$C$55,2,FALSE)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up'!$A$2:$C$55,3,FALSE)</f>
        <v>120</v>
      </c>
      <c r="J552" s="5">
        <f>VLOOKUP(F552,'Set up'!$A$2:$D$55,4,FALSE)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up'!$A$2:$E$55,5,FALSE)</f>
        <v>Chq</v>
      </c>
      <c r="S552" s="1" t="s">
        <v>818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up'!$A$2:$C$55,2,FALSE)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up'!$A$2:$C$55,3,FALSE)</f>
        <v>120</v>
      </c>
      <c r="J553" s="5">
        <f>VLOOKUP(F553,'Set up'!$A$2:$D$55,4,FALSE)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up'!$A$2:$E$55,5,FALSE)</f>
        <v>Chq</v>
      </c>
      <c r="S553" s="1" t="s">
        <v>818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up'!$A$2:$C$55,2,FALSE)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up'!$A$2:$C$55,3,FALSE)</f>
        <v>Cash</v>
      </c>
      <c r="J554" s="5">
        <f>VLOOKUP(F554,'Set up'!$A$2:$D$55,4,FALSE)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up'!$A$2:$E$55,5,FALSE)</f>
        <v>Trsf</v>
      </c>
      <c r="S554" s="1" t="s">
        <v>620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up'!$A$2:$C$55,2,FALSE)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up'!$A$2:$C$55,3,FALSE)</f>
        <v>Cash</v>
      </c>
      <c r="J555" s="5">
        <f>VLOOKUP(F555,'Set up'!$A$2:$D$55,4,FALSE)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up'!$A$2:$E$55,5,FALSE)</f>
        <v>Trsf</v>
      </c>
      <c r="S555" s="1" t="s">
        <v>620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up'!$A$2:$C$55,2,FALSE)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up'!$A$2:$C$55,3,FALSE)</f>
        <v>Cash</v>
      </c>
      <c r="J556" s="5">
        <f>VLOOKUP(F556,'Set up'!$A$2:$D$55,4,FALSE)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up'!$A$2:$E$55,5,FALSE)</f>
        <v>Trsf</v>
      </c>
      <c r="S556" s="1" t="s">
        <v>620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up'!$A$2:$C$55,2,FALSE)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up'!$A$2:$C$55,3,FALSE)</f>
        <v>Cash</v>
      </c>
      <c r="J557" s="5">
        <f>VLOOKUP(F557,'Set up'!$A$2:$D$55,4,FALSE)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up'!$A$2:$E$55,5,FALSE)</f>
        <v>Trsf</v>
      </c>
      <c r="S557" s="1" t="s">
        <v>620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up'!$A$2:$C$55,2,FALSE)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up'!$A$2:$C$55,3,FALSE)</f>
        <v>120</v>
      </c>
      <c r="J558" s="5">
        <f>VLOOKUP(F558,'Set up'!$A$2:$D$55,4,FALSE)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up'!$A$2:$E$55,5,FALSE)</f>
        <v>Chq</v>
      </c>
      <c r="S558" s="1" t="s">
        <v>853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up'!$A$2:$C$55,2,FALSE)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up'!$A$2:$C$55,3,FALSE)</f>
        <v>120</v>
      </c>
      <c r="J559" s="5">
        <f>VLOOKUP(F559,'Set up'!$A$2:$D$55,4,FALSE)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up'!$A$2:$E$55,5,FALSE)</f>
        <v>Chq</v>
      </c>
      <c r="S559" s="1" t="s">
        <v>853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up'!$A$2:$C$55,2,FALSE)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up'!$A$2:$C$55,3,FALSE)</f>
        <v>120</v>
      </c>
      <c r="J560" s="5">
        <f>VLOOKUP(F560,'Set up'!$A$2:$D$55,4,FALSE)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up'!$A$2:$E$55,5,FALSE)</f>
        <v>Trsf</v>
      </c>
      <c r="S560" s="1" t="s">
        <v>814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up'!$A$2:$C$55,2,FALSE)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up'!$A$2:$C$55,3,FALSE)</f>
        <v>120</v>
      </c>
      <c r="J561" s="5">
        <f>VLOOKUP(F561,'Set up'!$A$2:$D$55,4,FALSE)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up'!$A$2:$E$55,5,FALSE)</f>
        <v>Trsf</v>
      </c>
      <c r="S561" s="1" t="s">
        <v>814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up'!$A$2:$C$55,2,FALSE)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up'!$A$2:$C$55,3,FALSE)</f>
        <v>120</v>
      </c>
      <c r="J562" s="5">
        <f>VLOOKUP(F562,'Set up'!$A$2:$D$55,4,FALSE)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up'!$A$2:$E$55,5,FALSE)</f>
        <v>Trsf</v>
      </c>
      <c r="S562" s="1" t="s">
        <v>814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up'!$A$2:$C$55,2,FALSE)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up'!$A$2:$C$55,3,FALSE)</f>
        <v>120</v>
      </c>
      <c r="J563" s="5">
        <f>VLOOKUP(F563,'Set up'!$A$2:$D$55,4,FALSE)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up'!$A$2:$E$55,5,FALSE)</f>
        <v>Trsf</v>
      </c>
      <c r="S563" s="1" t="s">
        <v>814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up'!$A$2:$C$55,2,FALSE)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up'!$A$2:$C$55,3,FALSE)</f>
        <v>120</v>
      </c>
      <c r="J564" s="5">
        <f>VLOOKUP(F564,'Set up'!$A$2:$D$55,4,FALSE)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up'!$A$2:$E$55,5,FALSE)</f>
        <v>Trsf</v>
      </c>
      <c r="S564" s="1" t="s">
        <v>814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up'!$A$2:$C$55,2,FALSE)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up'!$A$2:$C$55,3,FALSE)</f>
        <v>60</v>
      </c>
      <c r="J565" s="5">
        <f>VLOOKUP(F565,'Set up'!$A$2:$D$55,4,FALSE)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up'!$A$2:$E$55,5,FALSE)</f>
        <v>Chq</v>
      </c>
      <c r="S565" s="1" t="s">
        <v>816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up'!$A$2:$C$55,2,FALSE)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up'!$A$2:$C$55,3,FALSE)</f>
        <v>60</v>
      </c>
      <c r="J566" s="5">
        <f>VLOOKUP(F566,'Set up'!$A$2:$D$55,4,FALSE)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up'!$A$2:$E$55,5,FALSE)</f>
        <v>Chq</v>
      </c>
      <c r="S566" s="1" t="s">
        <v>816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up'!$A$2:$C$55,2,FALSE)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up'!$A$2:$C$55,3,FALSE)</f>
        <v>45</v>
      </c>
      <c r="J567" s="5">
        <f>VLOOKUP(F567,'Set up'!$A$2:$D$55,4,FALSE)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up'!$A$2:$E$55,5,FALSE)</f>
        <v>PD Chq</v>
      </c>
      <c r="S567" s="40" t="s">
        <v>743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up'!$A$2:$C$55,2,FALSE)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up'!$A$2:$C$55,3,FALSE)</f>
        <v>45</v>
      </c>
      <c r="J568" s="5">
        <f>VLOOKUP(F568,'Set up'!$A$2:$D$55,4,FALSE)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up'!$A$2:$E$55,5,FALSE)</f>
        <v>PD Chq</v>
      </c>
      <c r="S568" s="1" t="s">
        <v>744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up'!$A$2:$C$55,2,FALSE)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up'!$A$2:$C$55,3,FALSE)</f>
        <v>45</v>
      </c>
      <c r="J569" s="5">
        <f>VLOOKUP(F569,'Set up'!$A$2:$D$55,4,FALSE)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up'!$A$2:$E$55,5,FALSE)</f>
        <v>PD Chq</v>
      </c>
      <c r="S569" s="1" t="s">
        <v>744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up'!$A$2:$C$55,2,FALSE)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up'!$A$2:$C$55,3,FALSE)</f>
        <v>45</v>
      </c>
      <c r="J570" s="5">
        <f>VLOOKUP(F570,'Set up'!$A$2:$D$55,4,FALSE)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up'!$A$2:$E$55,5,FALSE)</f>
        <v>PD Chq</v>
      </c>
      <c r="S570" s="1" t="s">
        <v>744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up'!$A$2:$C$55,2,FALSE)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up'!$A$2:$C$55,3,FALSE)</f>
        <v>Cash</v>
      </c>
      <c r="J571" s="5">
        <f>VLOOKUP(F571,'Set up'!$A$2:$D$55,4,FALSE)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up'!$A$2:$E$55,5,FALSE)</f>
        <v>PD Chq</v>
      </c>
      <c r="S571" s="1" t="s">
        <v>670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up'!$A$2:$C$55,2,FALSE)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up'!$A$2:$C$55,3,FALSE)</f>
        <v>Cash</v>
      </c>
      <c r="J572" s="5">
        <f>VLOOKUP(F572,'Set up'!$A$2:$D$55,4,FALSE)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up'!$A$2:$E$55,5,FALSE)</f>
        <v>PD Chq</v>
      </c>
      <c r="S572" s="1" t="s">
        <v>671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up'!$A$2:$C$55,2,FALSE)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up'!$A$2:$C$55,3,FALSE)</f>
        <v>Cash</v>
      </c>
      <c r="J573" s="5">
        <f>VLOOKUP(F573,'Set up'!$A$2:$D$55,4,FALSE)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up'!$A$2:$E$55,5,FALSE)</f>
        <v>PD Chq</v>
      </c>
      <c r="S573" s="1" t="s">
        <v>672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up'!$A$2:$C$55,2,FALSE)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up'!$A$2:$C$55,3,FALSE)</f>
        <v>Cash</v>
      </c>
      <c r="J574" s="5">
        <f>VLOOKUP(F574,'Set up'!$A$2:$D$55,4,FALSE)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up'!$A$2:$E$55,5,FALSE)</f>
        <v>Chq</v>
      </c>
      <c r="S574" s="1" t="s">
        <v>747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up'!$A$2:$C$55,2,FALSE)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up'!$A$2:$C$55,3,FALSE)</f>
        <v>Cash</v>
      </c>
      <c r="J575" s="5">
        <f>VLOOKUP(F575,'Set up'!$A$2:$D$55,4,FALSE)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up'!$A$2:$E$55,5,FALSE)</f>
        <v>Trsf</v>
      </c>
      <c r="S575" s="1" t="s">
        <v>621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up'!$A$2:$C$55,2,FALSE)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up'!$A$2:$C$55,3,FALSE)</f>
        <v>Cash</v>
      </c>
      <c r="J576" s="5">
        <f>VLOOKUP(F576,'Set up'!$A$2:$D$55,4,FALSE)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up'!$A$2:$E$55,5,FALSE)</f>
        <v>Trsf</v>
      </c>
      <c r="S576" s="1" t="s">
        <v>621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up'!$A$2:$C$55,2,FALSE)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up'!$A$2:$C$55,3,FALSE)</f>
        <v>Cash</v>
      </c>
      <c r="J577" s="5">
        <f>VLOOKUP(F577,'Set up'!$A$2:$D$55,4,FALSE)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up'!$A$2:$E$55,5,FALSE)</f>
        <v>Trsf</v>
      </c>
      <c r="S577" s="1" t="s">
        <v>621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up'!$A$2:$C$55,2,FALSE)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up'!$A$2:$C$55,3,FALSE)</f>
        <v>Cash</v>
      </c>
      <c r="J578" s="5">
        <f>VLOOKUP(F578,'Set up'!$A$2:$D$55,4,FALSE)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up'!$A$2:$E$55,5,FALSE)</f>
        <v>Trsf</v>
      </c>
      <c r="S578" s="1" t="s">
        <v>621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up'!$A$2:$C$55,2,FALSE)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up'!$A$2:$C$55,3,FALSE)</f>
        <v>Cash</v>
      </c>
      <c r="J579" s="5">
        <f>VLOOKUP(F579,'Set up'!$A$2:$D$55,4,FALSE)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up'!$A$2:$E$55,5,FALSE)</f>
        <v>Trsf</v>
      </c>
      <c r="S579" s="1" t="s">
        <v>621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up'!$A$2:$C$55,2,FALSE)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up'!$A$2:$C$55,3,FALSE)</f>
        <v>Cash</v>
      </c>
      <c r="J580" s="5">
        <f>VLOOKUP(F580,'Set up'!$A$2:$D$55,4,FALSE)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up'!$A$2:$E$55,5,FALSE)</f>
        <v>Trsf</v>
      </c>
      <c r="S580" s="1" t="s">
        <v>621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up'!$A$2:$C$55,2,FALSE)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up'!$A$2:$C$55,3,FALSE)</f>
        <v>Cash</v>
      </c>
      <c r="J581" s="5">
        <f>VLOOKUP(F581,'Set up'!$A$2:$D$55,4,FALSE)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up'!$A$2:$E$55,5,FALSE)</f>
        <v>Trsf</v>
      </c>
      <c r="S581" s="1" t="s">
        <v>822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up'!$A$2:$C$55,2,FALSE)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up'!$A$2:$C$55,3,FALSE)</f>
        <v>Cash</v>
      </c>
      <c r="J582" s="5">
        <f>VLOOKUP(F582,'Set up'!$A$2:$D$55,4,FALSE)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up'!$A$2:$E$55,5,FALSE)</f>
        <v>Trsf</v>
      </c>
      <c r="S582" s="1" t="s">
        <v>821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up'!$A$2:$C$55,2,FALSE)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up'!$A$2:$C$55,3,FALSE)</f>
        <v>Cash</v>
      </c>
      <c r="J583" s="5">
        <f>VLOOKUP(F583,'Set up'!$A$2:$D$55,4,FALSE)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up'!$A$2:$E$55,5,FALSE)</f>
        <v>Trsf</v>
      </c>
      <c r="S583" s="1" t="s">
        <v>821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up'!$A$2:$C$55,2,FALSE)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up'!$A$2:$C$55,3,FALSE)</f>
        <v>Cash</v>
      </c>
      <c r="J584" s="5">
        <f>VLOOKUP(F584,'Set up'!$A$2:$D$55,4,FALSE)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up'!$A$2:$E$55,5,FALSE)</f>
        <v>Trsf</v>
      </c>
      <c r="S584" s="1" t="s">
        <v>821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up'!$A$2:$C$55,2,FALSE)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up'!$A$2:$C$55,3,FALSE)</f>
        <v>Cash</v>
      </c>
      <c r="J585" s="5">
        <f>VLOOKUP(F585,'Set up'!$A$2:$D$55,4,FALSE)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up'!$A$2:$E$55,5,FALSE)</f>
        <v>Trsf</v>
      </c>
      <c r="S585" s="1" t="s">
        <v>821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up'!$A$2:$C$55,2,FALSE)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up'!$A$2:$C$55,3,FALSE)</f>
        <v>Cash</v>
      </c>
      <c r="J586" s="5">
        <f>VLOOKUP(F586,'Set up'!$A$2:$D$55,4,FALSE)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up'!$A$2:$E$55,5,FALSE)</f>
        <v>Trsf</v>
      </c>
      <c r="S586" s="1" t="s">
        <v>821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up'!$A$2:$C$55,2,FALSE)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up'!$A$2:$C$55,3,FALSE)</f>
        <v>Cash</v>
      </c>
      <c r="J587" s="5">
        <f>VLOOKUP(F587,'Set up'!$A$2:$D$55,4,FALSE)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up'!$A$2:$E$55,5,FALSE)</f>
        <v>Trsf</v>
      </c>
      <c r="S587" s="1" t="s">
        <v>821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up'!$A$2:$C$55,2,FALSE)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up'!$A$2:$C$55,3,FALSE)</f>
        <v>45</v>
      </c>
      <c r="J588" s="5">
        <f>VLOOKUP(F588,'Set up'!$A$2:$D$55,4,FALSE)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up'!$A$2:$E$55,5,FALSE)</f>
        <v>PD Chq</v>
      </c>
      <c r="S588" s="1" t="s">
        <v>744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up'!$A$2:$C$55,2,FALSE)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up'!$A$2:$C$55,3,FALSE)</f>
        <v>Cash</v>
      </c>
      <c r="J589" s="5">
        <f>VLOOKUP(F589,'Set up'!$A$2:$D$55,4,FALSE)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up'!$A$2:$E$55,5,FALSE)</f>
        <v>PD Chq</v>
      </c>
      <c r="S589" s="1" t="s">
        <v>745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up'!$A$2:$C$55,2,FALSE)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up'!$A$2:$C$55,3,FALSE)</f>
        <v>Cash</v>
      </c>
      <c r="J590" s="5">
        <f>VLOOKUP(F590,'Set up'!$A$2:$D$55,4,FALSE)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up'!$A$2:$E$55,5,FALSE)</f>
        <v>PD Chq</v>
      </c>
      <c r="S590" s="1" t="s">
        <v>745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up'!$A$2:$C$55,2,FALSE)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up'!$A$2:$C$55,3,FALSE)</f>
        <v>Cash</v>
      </c>
      <c r="J591" s="5">
        <f>VLOOKUP(F591,'Set up'!$A$2:$D$55,4,FALSE)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up'!$A$2:$E$55,5,FALSE)</f>
        <v>PD Chq</v>
      </c>
      <c r="S591" s="1" t="s">
        <v>745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up'!$A$2:$C$55,2,FALSE)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up'!$A$2:$C$55,3,FALSE)</f>
        <v>Cash</v>
      </c>
      <c r="J592" s="5">
        <f>VLOOKUP(F592,'Set up'!$A$2:$D$55,4,FALSE)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up'!$A$2:$E$55,5,FALSE)</f>
        <v>Trsf</v>
      </c>
      <c r="S592" s="1" t="s">
        <v>669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up'!$A$2:$C$55,2,FALSE)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up'!$A$2:$C$55,3,FALSE)</f>
        <v>Cash</v>
      </c>
      <c r="J593" s="5">
        <f>VLOOKUP(F593,'Set up'!$A$2:$D$55,4,FALSE)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up'!$A$2:$E$55,5,FALSE)</f>
        <v>Trsf</v>
      </c>
      <c r="S593" s="1" t="s">
        <v>669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up'!$A$2:$C$55,2,FALSE)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up'!$A$2:$C$55,3,FALSE)</f>
        <v>Cash</v>
      </c>
      <c r="J594" s="5">
        <f>VLOOKUP(F594,'Set up'!$A$2:$D$55,4,FALSE)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up'!$A$2:$E$55,5,FALSE)</f>
        <v>Trsf</v>
      </c>
      <c r="S594" s="1" t="s">
        <v>669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up'!$A$2:$C$55,2,FALSE)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up'!$A$2:$C$55,3,FALSE)</f>
        <v>Cash</v>
      </c>
      <c r="J595" s="5">
        <f>VLOOKUP(F595,'Set up'!$A$2:$D$55,4,FALSE)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up'!$A$2:$E$55,5,FALSE)</f>
        <v>Trsf</v>
      </c>
      <c r="S595" s="1" t="s">
        <v>669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up'!$A$2:$C$55,2,FALSE)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up'!$A$2:$C$55,3,FALSE)</f>
        <v>Cash</v>
      </c>
      <c r="J596" s="5">
        <f>VLOOKUP(F596,'Set up'!$A$2:$D$55,4,FALSE)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up'!$A$2:$E$55,5,FALSE)</f>
        <v>Trsf</v>
      </c>
      <c r="S596" s="1" t="s">
        <v>669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up'!$A$2:$C$55,2,FALSE)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up'!$A$2:$C$55,3,FALSE)</f>
        <v>Cash</v>
      </c>
      <c r="J597" s="5">
        <f>VLOOKUP(F597,'Set up'!$A$2:$D$55,4,FALSE)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up'!$A$2:$E$55,5,FALSE)</f>
        <v>Trsf</v>
      </c>
      <c r="S597" s="1" t="s">
        <v>669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up'!$A$2:$C$55,2,FALSE)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up'!$A$2:$C$55,3,FALSE)</f>
        <v>Cash</v>
      </c>
      <c r="J598" s="5">
        <f>VLOOKUP(F598,'Set up'!$A$2:$D$55,4,FALSE)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up'!$A$2:$E$55,5,FALSE)</f>
        <v>Trsf</v>
      </c>
      <c r="S598" s="1" t="s">
        <v>669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up'!$A$2:$C$55,2,FALSE)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up'!$A$2:$C$55,3,FALSE)</f>
        <v>Cash</v>
      </c>
      <c r="J599" s="5">
        <f>VLOOKUP(F599,'Set up'!$A$2:$D$55,4,FALSE)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up'!$A$2:$E$55,5,FALSE)</f>
        <v>Trsf</v>
      </c>
      <c r="S599" s="1" t="s">
        <v>669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up'!$A$2:$C$55,2,FALSE)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up'!$A$2:$C$55,3,FALSE)</f>
        <v>120</v>
      </c>
      <c r="J600" s="5">
        <f>VLOOKUP(F600,'Set up'!$A$2:$D$55,4,FALSE)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up'!$A$2:$E$55,5,FALSE)</f>
        <v>Trsf</v>
      </c>
      <c r="S600" s="1" t="s">
        <v>854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up'!$A$2:$C$55,2,FALSE)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up'!$A$2:$C$55,3,FALSE)</f>
        <v>120</v>
      </c>
      <c r="J601" s="5">
        <f>VLOOKUP(F601,'Set up'!$A$2:$D$55,4,FALSE)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up'!$A$2:$E$55,5,FALSE)</f>
        <v>Trsf</v>
      </c>
      <c r="S601" s="1" t="s">
        <v>854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up'!$A$2:$C$55,2,FALSE)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up'!$A$2:$C$55,3,FALSE)</f>
        <v>120</v>
      </c>
      <c r="J602" s="5">
        <f>VLOOKUP(F602,'Set up'!$A$2:$D$55,4,FALSE)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up'!$A$2:$E$55,5,FALSE)</f>
        <v>Trsf</v>
      </c>
      <c r="S602" s="1" t="s">
        <v>854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up'!$A$2:$C$55,2,FALSE)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up'!$A$2:$C$55,3,FALSE)</f>
        <v>Cash</v>
      </c>
      <c r="J603" s="5">
        <f>VLOOKUP(F603,'Set up'!$A$2:$D$55,4,FALSE)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up'!$A$2:$E$55,5,FALSE)</f>
        <v>Trsf</v>
      </c>
      <c r="S603" s="1" t="s">
        <v>669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up'!$A$2:$C$55,2,FALSE)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up'!$A$2:$C$55,3,FALSE)</f>
        <v>Cash</v>
      </c>
      <c r="J604" s="5">
        <f>VLOOKUP(F604,'Set up'!$A$2:$D$55,4,FALSE)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up'!$A$2:$E$55,5,FALSE)</f>
        <v>Trsf</v>
      </c>
      <c r="S604" s="1" t="s">
        <v>803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up'!$A$2:$C$55,2,FALSE)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up'!$A$2:$C$55,3,FALSE)</f>
        <v>Cash</v>
      </c>
      <c r="J605" s="5">
        <f>VLOOKUP(F605,'Set up'!$A$2:$D$55,4,FALSE)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up'!$A$2:$E$55,5,FALSE)</f>
        <v>Trsf</v>
      </c>
      <c r="S605" s="1" t="s">
        <v>803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up'!$A$2:$C$55,2,FALSE)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up'!$A$2:$C$55,3,FALSE)</f>
        <v>Cash</v>
      </c>
      <c r="J606" s="5">
        <f>VLOOKUP(F606,'Set up'!$A$2:$D$55,4,FALSE)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up'!$A$2:$E$55,5,FALSE)</f>
        <v>Trsf</v>
      </c>
      <c r="S606" s="1" t="s">
        <v>803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up'!$A$2:$C$55,2,FALSE)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up'!$A$2:$C$55,3,FALSE)</f>
        <v>Cash</v>
      </c>
      <c r="J607" s="5">
        <f>VLOOKUP(F607,'Set up'!$A$2:$D$55,4,FALSE)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up'!$A$2:$E$55,5,FALSE)</f>
        <v>Trsf</v>
      </c>
      <c r="S607" s="1" t="s">
        <v>803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up'!$A$2:$C$55,2,FALSE)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up'!$A$2:$C$55,3,FALSE)</f>
        <v>Cash</v>
      </c>
      <c r="J608" s="5">
        <f>VLOOKUP(F608,'Set up'!$A$2:$D$55,4,FALSE)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up'!$A$2:$E$55,5,FALSE)</f>
        <v>Trsf</v>
      </c>
      <c r="S608" s="1" t="s">
        <v>669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up'!$A$2:$C$55,2,FALSE)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up'!$A$2:$C$55,3,FALSE)</f>
        <v>Cash</v>
      </c>
      <c r="J609" s="5">
        <f>VLOOKUP(F609,'Set up'!$A$2:$D$55,4,FALSE)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up'!$A$2:$E$55,5,FALSE)</f>
        <v>Chq</v>
      </c>
      <c r="S609" s="1" t="s">
        <v>747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up'!$A$2:$C$55,2,FALSE)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up'!$A$2:$C$55,3,FALSE)</f>
        <v>Cash</v>
      </c>
      <c r="J610" s="5">
        <f>VLOOKUP(F610,'Set up'!$A$2:$D$55,4,FALSE)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up'!$A$2:$E$55,5,FALSE)</f>
        <v>Trsf</v>
      </c>
      <c r="S610" s="1" t="s">
        <v>824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up'!$A$2:$C$55,2,FALSE)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up'!$A$2:$C$55,3,FALSE)</f>
        <v>Cash</v>
      </c>
      <c r="J611" s="5">
        <f>VLOOKUP(F611,'Set up'!$A$2:$D$55,4,FALSE)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up'!$A$2:$E$55,5,FALSE)</f>
        <v>Trsf</v>
      </c>
      <c r="S611" s="1" t="s">
        <v>823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up'!$A$2:$C$55,2,FALSE)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up'!$A$2:$C$55,3,FALSE)</f>
        <v>Cash</v>
      </c>
      <c r="J612" s="5">
        <f>VLOOKUP(F612,'Set up'!$A$2:$D$55,4,FALSE)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up'!$A$2:$E$55,5,FALSE)</f>
        <v>Trsf</v>
      </c>
      <c r="S612" s="1" t="s">
        <v>823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up'!$A$2:$C$55,2,FALSE)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up'!$A$2:$C$55,3,FALSE)</f>
        <v>120</v>
      </c>
      <c r="J613" s="5">
        <f>VLOOKUP(F613,'Set up'!$A$2:$D$55,4,FALSE)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up'!$A$2:$E$55,5,FALSE)</f>
        <v>Trsf</v>
      </c>
      <c r="S613" s="1" t="s">
        <v>854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up'!$A$2:$C$55,2,FALSE)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up'!$A$2:$C$55,3,FALSE)</f>
        <v>120</v>
      </c>
      <c r="J614" s="5">
        <f>VLOOKUP(F614,'Set up'!$A$2:$D$55,4,FALSE)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up'!$A$2:$E$55,5,FALSE)</f>
        <v>Trsf</v>
      </c>
      <c r="S614" s="1" t="s">
        <v>854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up'!$A$2:$C$55,2,FALSE)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up'!$A$2:$C$55,3,FALSE)</f>
        <v>120</v>
      </c>
      <c r="J615" s="5">
        <f>VLOOKUP(F615,'Set up'!$A$2:$D$55,4,FALSE)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up'!$A$2:$E$55,5,FALSE)</f>
        <v>Trsf</v>
      </c>
      <c r="S615" s="1" t="s">
        <v>854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up'!$A$2:$C$55,2,FALSE)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up'!$A$2:$C$55,3,FALSE)</f>
        <v>Cash</v>
      </c>
      <c r="J616" s="5">
        <f>VLOOKUP(F616,'Set up'!$A$2:$D$55,4,FALSE)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up'!$A$2:$E$55,5,FALSE)</f>
        <v>Trsf</v>
      </c>
      <c r="S616" s="1" t="s">
        <v>823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up'!$A$2:$C$55,2,FALSE)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up'!$A$2:$C$55,3,FALSE)</f>
        <v>Cash</v>
      </c>
      <c r="J617" s="5">
        <f>VLOOKUP(F617,'Set up'!$A$2:$D$55,4,FALSE)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up'!$A$2:$E$55,5,FALSE)</f>
        <v>Trsf</v>
      </c>
      <c r="S617" s="1" t="s">
        <v>826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up'!$A$2:$C$55,2,FALSE)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up'!$A$2:$C$55,3,FALSE)</f>
        <v>Cash</v>
      </c>
      <c r="J618" s="5">
        <f>VLOOKUP(F618,'Set up'!$A$2:$D$55,4,FALSE)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up'!$A$2:$E$55,5,FALSE)</f>
        <v>Trsf</v>
      </c>
      <c r="S618" s="1" t="s">
        <v>825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up'!$A$2:$C$55,2,FALSE)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up'!$A$2:$C$55,3,FALSE)</f>
        <v>Cash</v>
      </c>
      <c r="J619" s="5">
        <f>VLOOKUP(F619,'Set up'!$A$2:$D$55,4,FALSE)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up'!$A$2:$E$55,5,FALSE)</f>
        <v>Trsf</v>
      </c>
      <c r="S619" s="1" t="s">
        <v>825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up'!$A$2:$C$55,2,FALSE)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up'!$A$2:$C$55,3,FALSE)</f>
        <v>Cash</v>
      </c>
      <c r="J620" s="5">
        <f>VLOOKUP(F620,'Set up'!$A$2:$D$55,4,FALSE)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up'!$A$2:$E$55,5,FALSE)</f>
        <v>Trsf</v>
      </c>
      <c r="S620" s="1" t="s">
        <v>825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up'!$A$2:$C$55,2,FALSE)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up'!$A$2:$C$55,3,FALSE)</f>
        <v>Cash</v>
      </c>
      <c r="J621" s="5">
        <f>VLOOKUP(F621,'Set up'!$A$2:$D$55,4,FALSE)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up'!$A$2:$E$55,5,FALSE)</f>
        <v>Trsf</v>
      </c>
      <c r="S621" s="1" t="s">
        <v>804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up'!$A$2:$C$55,2,FALSE)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up'!$A$2:$C$55,3,FALSE)</f>
        <v>Cash</v>
      </c>
      <c r="J622" s="5">
        <f>VLOOKUP(F622,'Set up'!$A$2:$D$55,4,FALSE)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up'!$A$2:$E$55,5,FALSE)</f>
        <v>Trsf</v>
      </c>
      <c r="S622" s="1" t="s">
        <v>840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up'!$A$2:$C$55,2,FALSE)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up'!$A$2:$C$55,3,FALSE)</f>
        <v>Cash</v>
      </c>
      <c r="J623" s="5">
        <f>VLOOKUP(F623,'Set up'!$A$2:$D$55,4,FALSE)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up'!$A$2:$E$55,5,FALSE)</f>
        <v>Trsf</v>
      </c>
      <c r="S623" s="1" t="s">
        <v>839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up'!$A$2:$C$55,2,FALSE)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up'!$A$2:$C$55,3,FALSE)</f>
        <v>Cash</v>
      </c>
      <c r="J624" s="5">
        <f>VLOOKUP(F624,'Set up'!$A$2:$D$55,4,FALSE)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up'!$A$2:$E$55,5,FALSE)</f>
        <v>Trsf</v>
      </c>
      <c r="S624" s="1" t="s">
        <v>839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up'!$A$2:$C$55,2,FALSE)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up'!$A$2:$C$55,3,FALSE)</f>
        <v>Cash</v>
      </c>
      <c r="J625" s="5">
        <f>VLOOKUP(F625,'Set up'!$A$2:$D$55,4,FALSE)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up'!$A$2:$E$55,5,FALSE)</f>
        <v>PD Chq</v>
      </c>
      <c r="S625" s="1" t="s">
        <v>817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up'!$A$2:$C$55,2,FALSE)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up'!$A$2:$C$55,3,FALSE)</f>
        <v>Cash</v>
      </c>
      <c r="J626" s="5">
        <f>VLOOKUP(F626,'Set up'!$A$2:$D$55,4,FALSE)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up'!$A$2:$E$55,5,FALSE)</f>
        <v>PD Chq</v>
      </c>
      <c r="S626" s="1" t="s">
        <v>817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up'!$A$2:$C$55,2,FALSE)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up'!$A$2:$C$55,3,FALSE)</f>
        <v>Cash</v>
      </c>
      <c r="J627" s="5">
        <f>VLOOKUP(F627,'Set up'!$A$2:$D$55,4,FALSE)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up'!$A$2:$E$55,5,FALSE)</f>
        <v>PD Chq</v>
      </c>
      <c r="S627" s="1" t="s">
        <v>817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up'!$A$2:$C$55,2,FALSE)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up'!$A$2:$C$55,3,FALSE)</f>
        <v>Cash</v>
      </c>
      <c r="J628" s="5">
        <f>VLOOKUP(F628,'Set up'!$A$2:$D$55,4,FALSE)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up'!$A$2:$E$55,5,FALSE)</f>
        <v>PD Chq</v>
      </c>
      <c r="S628" s="1" t="s">
        <v>817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up'!$A$2:$C$55,2,FALSE)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up'!$A$2:$C$55,3,FALSE)</f>
        <v>Cash</v>
      </c>
      <c r="J629" s="5">
        <f>VLOOKUP(F629,'Set up'!$A$2:$D$55,4,FALSE)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up'!$A$2:$E$55,5,FALSE)</f>
        <v>PD Chq</v>
      </c>
      <c r="S629" s="1" t="s">
        <v>817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up'!$A$2:$C$55,2,FALSE)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up'!$A$2:$C$55,3,FALSE)</f>
        <v>Cash</v>
      </c>
      <c r="J630" s="5">
        <f>VLOOKUP(F630,'Set up'!$A$2:$D$55,4,FALSE)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up'!$A$2:$E$55,5,FALSE)</f>
        <v>PD Chq</v>
      </c>
      <c r="S630" s="1" t="s">
        <v>817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up'!$A$2:$C$55,2,FALSE)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up'!$A$2:$C$55,3,FALSE)</f>
        <v>Cash</v>
      </c>
      <c r="J631" s="5">
        <f>VLOOKUP(F631,'Set up'!$A$2:$D$55,4,FALSE)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up'!$A$2:$E$55,5,FALSE)</f>
        <v>PD Chq</v>
      </c>
      <c r="S631" s="1" t="s">
        <v>817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up'!$A$2:$C$55,2,FALSE)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up'!$A$2:$C$55,3,FALSE)</f>
        <v>Cash</v>
      </c>
      <c r="J632" s="5">
        <f>VLOOKUP(F632,'Set up'!$A$2:$D$55,4,FALSE)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up'!$A$2:$E$55,5,FALSE)</f>
        <v>Chq</v>
      </c>
      <c r="S632" s="1" t="s">
        <v>747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up'!$A$2:$C$55,2,FALSE)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up'!$A$2:$C$55,3,FALSE)</f>
        <v>Cash</v>
      </c>
      <c r="J633" s="5">
        <f>VLOOKUP(F633,'Set up'!$A$2:$D$55,4,FALSE)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up'!$A$2:$E$55,5,FALSE)</f>
        <v>Trsf</v>
      </c>
      <c r="S633" s="1" t="s">
        <v>839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up'!$A$2:$C$55,2,FALSE)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up'!$A$2:$C$55,3,FALSE)</f>
        <v>Cash</v>
      </c>
      <c r="J634" s="5">
        <f>VLOOKUP(F634,'Set up'!$A$2:$D$55,4,FALSE)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up'!$A$2:$E$55,5,FALSE)</f>
        <v>Trsf</v>
      </c>
      <c r="S634" s="1" t="s">
        <v>839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up'!$A$2:$C$55,2,FALSE)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up'!$A$2:$C$55,3,FALSE)</f>
        <v>Cash</v>
      </c>
      <c r="J635" s="5">
        <f>VLOOKUP(F635,'Set up'!$A$2:$D$55,4,FALSE)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up'!$A$2:$E$55,5,FALSE)</f>
        <v>Trsf</v>
      </c>
      <c r="S635" s="1" t="s">
        <v>839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up'!$A$2:$C$55,2,FALSE)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up'!$A$2:$C$55,3,FALSE)</f>
        <v>Cash</v>
      </c>
      <c r="J636" s="5">
        <f>VLOOKUP(F636,'Set up'!$A$2:$D$55,4,FALSE)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up'!$A$2:$E$55,5,FALSE)</f>
        <v>Trsf</v>
      </c>
      <c r="S636" s="1" t="s">
        <v>839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up'!$A$2:$C$55,2,FALSE)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up'!$A$2:$C$55,3,FALSE)</f>
        <v>Cash</v>
      </c>
      <c r="J637" s="5">
        <f>VLOOKUP(F637,'Set up'!$A$2:$D$55,4,FALSE)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up'!$A$2:$E$55,5,FALSE)</f>
        <v>Trsf</v>
      </c>
      <c r="S637" s="1" t="s">
        <v>839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up'!$A$2:$C$55,2,FALSE)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up'!$A$2:$C$55,3,FALSE)</f>
        <v>Cash</v>
      </c>
      <c r="J638" s="5">
        <f>VLOOKUP(F638,'Set up'!$A$2:$D$55,4,FALSE)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up'!$A$2:$E$55,5,FALSE)</f>
        <v>Trsf</v>
      </c>
      <c r="S638" s="1" t="s">
        <v>839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up'!$A$2:$C$55,2,FALSE)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up'!$A$2:$C$55,3,FALSE)</f>
        <v>Cash</v>
      </c>
      <c r="J639" s="5">
        <f>VLOOKUP(F639,'Set up'!$A$2:$D$55,4,FALSE)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up'!$A$2:$E$55,5,FALSE)</f>
        <v>Trsf</v>
      </c>
      <c r="S639" s="1" t="s">
        <v>839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up'!$A$2:$C$55,2,FALSE)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up'!$A$2:$C$55,3,FALSE)</f>
        <v>Cash</v>
      </c>
      <c r="J640" s="5">
        <f>VLOOKUP(F640,'Set up'!$A$2:$D$55,4,FALSE)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up'!$A$2:$E$55,5,FALSE)</f>
        <v>Trsf</v>
      </c>
      <c r="S640" s="1" t="s">
        <v>849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up'!$A$2:$C$55,2,FALSE)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up'!$A$2:$C$55,3,FALSE)</f>
        <v>Cash</v>
      </c>
      <c r="J641" s="5">
        <f>VLOOKUP(F641,'Set up'!$A$2:$D$55,4,FALSE)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up'!$A$2:$E$55,5,FALSE)</f>
        <v>Trsf</v>
      </c>
      <c r="S641" s="1" t="s">
        <v>882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up'!$A$2:$C$55,2,FALSE)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up'!$A$2:$C$55,3,FALSE)</f>
        <v>Cash</v>
      </c>
      <c r="J642" s="5">
        <f>VLOOKUP(F642,'Set up'!$A$2:$D$55,4,FALSE)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up'!$A$2:$E$55,5,FALSE)</f>
        <v>Trsf</v>
      </c>
      <c r="S642" s="1" t="s">
        <v>673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up'!$A$2:$C$55,2,FALSE)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up'!$A$2:$C$55,3,FALSE)</f>
        <v>Cash</v>
      </c>
      <c r="J643" s="5">
        <f>VLOOKUP(F643,'Set up'!$A$2:$D$55,4,FALSE)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up'!$A$2:$E$55,5,FALSE)</f>
        <v>Trsf</v>
      </c>
      <c r="S643" s="1" t="s">
        <v>673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up'!$A$2:$C$55,2,FALSE)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up'!$A$2:$C$55,3,FALSE)</f>
        <v>Cash</v>
      </c>
      <c r="J644" s="5">
        <f>VLOOKUP(F644,'Set up'!$A$2:$D$55,4,FALSE)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up'!$A$2:$E$55,5,FALSE)</f>
        <v>Trsf</v>
      </c>
      <c r="S644" s="1" t="s">
        <v>882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up'!$A$2:$C$55,2,FALSE)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up'!$A$2:$C$55,3,FALSE)</f>
        <v>Cash</v>
      </c>
      <c r="J645" s="5">
        <f>VLOOKUP(F645,'Set up'!$A$2:$D$55,4,FALSE)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up'!$A$2:$E$55,5,FALSE)</f>
        <v>Trsf</v>
      </c>
      <c r="S645" s="1" t="s">
        <v>883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up'!$A$2:$C$55,2,FALSE)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up'!$A$2:$C$55,3,FALSE)</f>
        <v>Cash</v>
      </c>
      <c r="J646" s="5">
        <f>VLOOKUP(F646,'Set up'!$A$2:$D$55,4,FALSE)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up'!$A$2:$E$55,5,FALSE)</f>
        <v>Trsf</v>
      </c>
      <c r="S646" s="1" t="s">
        <v>884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up'!$A$2:$C$55,2,FALSE)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up'!$A$2:$C$55,3,FALSE)</f>
        <v>Cash</v>
      </c>
      <c r="J647" s="5">
        <f>VLOOKUP(F647,'Set up'!$A$2:$D$55,4,FALSE)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up'!$A$2:$E$55,5,FALSE)</f>
        <v>Trsf</v>
      </c>
      <c r="S647" s="1" t="s">
        <v>885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up'!$A$2:$C$55,2,FALSE)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up'!$A$2:$C$55,3,FALSE)</f>
        <v>Cash</v>
      </c>
      <c r="J648" s="5">
        <f>VLOOKUP(F648,'Set up'!$A$2:$D$55,4,FALSE)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up'!$A$2:$E$55,5,FALSE)</f>
        <v>Trsf</v>
      </c>
      <c r="S648" s="1" t="s">
        <v>674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up'!$A$2:$C$55,2,FALSE)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up'!$A$2:$C$55,3,FALSE)</f>
        <v>Cash</v>
      </c>
      <c r="J649" s="5">
        <f>VLOOKUP(F649,'Set up'!$A$2:$D$55,4,FALSE)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up'!$A$2:$E$55,5,FALSE)</f>
        <v>Trsf</v>
      </c>
      <c r="S649" s="1" t="s">
        <v>674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up'!$A$2:$C$55,2,FALSE)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up'!$A$2:$C$55,3,FALSE)</f>
        <v>Cash</v>
      </c>
      <c r="J650" s="5">
        <f>VLOOKUP(F650,'Set up'!$A$2:$D$55,4,FALSE)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up'!$A$2:$E$55,5,FALSE)</f>
        <v>Trsf</v>
      </c>
      <c r="S650" s="1" t="s">
        <v>674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up'!$A$2:$C$55,2,FALSE)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up'!$A$2:$C$55,3,FALSE)</f>
        <v>Cash</v>
      </c>
      <c r="J651" s="5">
        <f>VLOOKUP(F651,'Set up'!$A$2:$D$55,4,FALSE)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up'!$A$2:$E$55,5,FALSE)</f>
        <v>Trsf</v>
      </c>
      <c r="S651" s="1" t="s">
        <v>674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up'!$A$2:$C$55,2,FALSE)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up'!$A$2:$C$55,3,FALSE)</f>
        <v>Cash</v>
      </c>
      <c r="J652" s="5">
        <f>VLOOKUP(F652,'Set up'!$A$2:$D$55,4,FALSE)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up'!$A$2:$E$55,5,FALSE)</f>
        <v>PD Chq</v>
      </c>
      <c r="S652" s="1" t="s">
        <v>753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up'!$A$2:$C$55,2,FALSE)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up'!$A$2:$C$55,3,FALSE)</f>
        <v>Cash</v>
      </c>
      <c r="J653" s="5">
        <f>VLOOKUP(F653,'Set up'!$A$2:$D$55,4,FALSE)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up'!$A$2:$E$55,5,FALSE)</f>
        <v>PD Chq</v>
      </c>
      <c r="S653" s="1" t="s">
        <v>753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up'!$A$2:$C$55,2,FALSE)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up'!$A$2:$C$55,3,FALSE)</f>
        <v>Cash</v>
      </c>
      <c r="J654" s="5">
        <f>VLOOKUP(F654,'Set up'!$A$2:$D$55,4,FALSE)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up'!$A$2:$E$55,5,FALSE)</f>
        <v>PD Chq</v>
      </c>
      <c r="S654" s="1" t="s">
        <v>753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up'!$A$2:$C$55,2,FALSE)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up'!$A$2:$C$55,3,FALSE)</f>
        <v>Cash</v>
      </c>
      <c r="J655" s="5">
        <f>VLOOKUP(F655,'Set up'!$A$2:$D$55,4,FALSE)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up'!$A$2:$E$55,5,FALSE)</f>
        <v>PD Chq</v>
      </c>
      <c r="S655" s="1" t="s">
        <v>753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up'!$A$2:$C$55,2,FALSE)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up'!$A$2:$C$55,3,FALSE)</f>
        <v>Cash</v>
      </c>
      <c r="J656" s="5">
        <f>VLOOKUP(F656,'Set up'!$A$2:$D$55,4,FALSE)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up'!$A$2:$E$55,5,FALSE)</f>
        <v>PD Chq</v>
      </c>
      <c r="S656" s="1" t="s">
        <v>753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up'!$A$2:$C$55,2,FALSE)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up'!$A$2:$C$55,3,FALSE)</f>
        <v>Cash</v>
      </c>
      <c r="J657" s="5">
        <f>VLOOKUP(F657,'Set up'!$A$2:$D$55,4,FALSE)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up'!$A$2:$E$55,5,FALSE)</f>
        <v>Trsf</v>
      </c>
      <c r="S657" s="1" t="s">
        <v>886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up'!$A$2:$C$55,2,FALSE)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up'!$A$2:$C$55,3,FALSE)</f>
        <v>Cash</v>
      </c>
      <c r="J658" s="5">
        <f>VLOOKUP(F658,'Set up'!$A$2:$D$55,4,FALSE)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up'!$A$2:$E$55,5,FALSE)</f>
        <v>Trsf</v>
      </c>
      <c r="S658" s="1" t="s">
        <v>887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up'!$A$2:$C$55,2,FALSE)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up'!$A$2:$C$55,3,FALSE)</f>
        <v>Cash</v>
      </c>
      <c r="J659" s="5">
        <f>VLOOKUP(F659,'Set up'!$A$2:$D$55,4,FALSE)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up'!$A$2:$E$55,5,FALSE)</f>
        <v>Trsf</v>
      </c>
      <c r="S659" s="1" t="s">
        <v>888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up'!$A$2:$C$55,2,FALSE)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up'!$A$2:$C$55,3,FALSE)</f>
        <v>Cash</v>
      </c>
      <c r="J660" s="5">
        <f>VLOOKUP(F660,'Set up'!$A$2:$D$55,4,FALSE)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up'!$A$2:$E$55,5,FALSE)</f>
        <v>Trsf</v>
      </c>
      <c r="S660" s="1" t="s">
        <v>884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up'!$A$2:$C$55,2,FALSE)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up'!$A$2:$C$55,3,FALSE)</f>
        <v>Cash</v>
      </c>
      <c r="J661" s="5">
        <f>VLOOKUP(F661,'Set up'!$A$2:$D$55,4,FALSE)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up'!$A$2:$E$55,5,FALSE)</f>
        <v>Trsf</v>
      </c>
      <c r="S661" s="1" t="s">
        <v>922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up'!$A$2:$C$55,2,FALSE)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up'!$A$2:$C$55,3,FALSE)</f>
        <v>Cash</v>
      </c>
      <c r="J662" s="5">
        <f>VLOOKUP(F662,'Set up'!$A$2:$D$55,4,FALSE)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up'!$A$2:$E$55,5,FALSE)</f>
        <v>Trsf</v>
      </c>
      <c r="S662" s="1" t="s">
        <v>808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up'!$A$2:$C$55,2,FALSE)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up'!$A$2:$C$55,3,FALSE)</f>
        <v>Cash</v>
      </c>
      <c r="J663" s="5">
        <f>VLOOKUP(F663,'Set up'!$A$2:$D$55,4,FALSE)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up'!$A$2:$E$55,5,FALSE)</f>
        <v>Trsf</v>
      </c>
      <c r="S663" s="1" t="s">
        <v>808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up'!$A$2:$C$55,2,FALSE)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up'!$A$2:$C$55,3,FALSE)</f>
        <v>Cash</v>
      </c>
      <c r="J664" s="5">
        <f>VLOOKUP(F664,'Set up'!$A$2:$D$55,4,FALSE)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up'!$A$2:$E$55,5,FALSE)</f>
        <v>Trsf</v>
      </c>
      <c r="S664" s="1" t="s">
        <v>808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up'!$A$2:$C$55,2,FALSE)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up'!$A$2:$C$55,3,FALSE)</f>
        <v>Cash</v>
      </c>
      <c r="J665" s="5">
        <f>VLOOKUP(F665,'Set up'!$A$2:$D$55,4,FALSE)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up'!$A$2:$E$55,5,FALSE)</f>
        <v>Trsf</v>
      </c>
      <c r="S665" s="1" t="s">
        <v>808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up'!$A$2:$C$55,2,FALSE)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up'!$A$2:$C$55,3,FALSE)</f>
        <v>Cash</v>
      </c>
      <c r="J666" s="5">
        <f>VLOOKUP(F666,'Set up'!$A$2:$D$55,4,FALSE)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up'!$A$2:$E$55,5,FALSE)</f>
        <v>Trsf</v>
      </c>
      <c r="S666" s="1" t="s">
        <v>960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up'!$A$2:$C$55,2,FALSE)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up'!$A$2:$C$55,3,FALSE)</f>
        <v>Cash</v>
      </c>
      <c r="J667" s="5">
        <f>VLOOKUP(F667,'Set up'!$A$2:$D$55,4,FALSE)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up'!$A$2:$E$55,5,FALSE)</f>
        <v>Trsf</v>
      </c>
      <c r="S667" s="1" t="s">
        <v>961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up'!$A$2:$C$55,2,FALSE)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up'!$A$2:$C$55,3,FALSE)</f>
        <v>Cash</v>
      </c>
      <c r="J668" s="5">
        <f>VLOOKUP(F668,'Set up'!$A$2:$D$55,4,FALSE)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up'!$A$2:$E$55,5,FALSE)</f>
        <v>Trsf</v>
      </c>
      <c r="S668" s="1" t="s">
        <v>963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up'!$A$2:$C$55,2,FALSE)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up'!$A$2:$C$55,3,FALSE)</f>
        <v>Cash</v>
      </c>
      <c r="J669" s="5">
        <f>VLOOKUP(F669,'Set up'!$A$2:$D$55,4,FALSE)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up'!$A$2:$E$55,5,FALSE)</f>
        <v>Trsf</v>
      </c>
      <c r="S669" s="1" t="s">
        <v>964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up'!$A$2:$C$55,2,FALSE)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up'!$A$2:$C$55,3,FALSE)</f>
        <v>Cash</v>
      </c>
      <c r="J670" s="5">
        <f>VLOOKUP(F670,'Set up'!$A$2:$D$55,4,FALSE)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up'!$A$2:$E$55,5,FALSE)</f>
        <v>Trsf</v>
      </c>
      <c r="S670" s="1" t="s">
        <v>962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up'!$A$2:$C$55,2,FALSE)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up'!$A$2:$C$55,3,FALSE)</f>
        <v>Cash</v>
      </c>
      <c r="J671" s="5">
        <f>VLOOKUP(F671,'Set up'!$A$2:$D$55,4,FALSE)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up'!$A$2:$E$55,5,FALSE)</f>
        <v>Trsf</v>
      </c>
      <c r="S671" s="1" t="s">
        <v>965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up'!$A$2:$C$55,2,FALSE)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up'!$A$2:$C$55,3,FALSE)</f>
        <v>Cash</v>
      </c>
      <c r="J672" s="5">
        <f>VLOOKUP(F672,'Set up'!$A$2:$D$55,4,FALSE)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up'!$A$2:$E$55,5,FALSE)</f>
        <v>Trsf</v>
      </c>
      <c r="S672" s="1" t="s">
        <v>805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up'!$A$2:$C$55,2,FALSE)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up'!$A$2:$C$55,3,FALSE)</f>
        <v>Cash</v>
      </c>
      <c r="J673" s="5">
        <f>VLOOKUP(F673,'Set up'!$A$2:$D$55,4,FALSE)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up'!$A$2:$E$55,5,FALSE)</f>
        <v>Trsf</v>
      </c>
      <c r="S673" s="1" t="s">
        <v>805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up'!$A$2:$C$55,2,FALSE)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up'!$A$2:$C$55,3,FALSE)</f>
        <v>Cash</v>
      </c>
      <c r="J674" s="5">
        <f>VLOOKUP(F674,'Set up'!$A$2:$D$55,4,FALSE)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up'!$A$2:$E$55,5,FALSE)</f>
        <v>Trsf</v>
      </c>
      <c r="S674" s="1" t="s">
        <v>805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up'!$A$2:$C$55,2,FALSE)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up'!$A$2:$C$55,3,FALSE)</f>
        <v>Cash</v>
      </c>
      <c r="J675" s="5">
        <f>VLOOKUP(F675,'Set up'!$A$2:$D$55,4,FALSE)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up'!$A$2:$E$55,5,FALSE)</f>
        <v>Trsf</v>
      </c>
      <c r="S675" s="1" t="s">
        <v>805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up'!$A$2:$C$55,2,FALSE)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up'!$A$2:$C$55,3,FALSE)</f>
        <v>Cash</v>
      </c>
      <c r="J676" s="5">
        <f>VLOOKUP(F676,'Set up'!$A$2:$D$55,4,FALSE)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up'!$A$2:$E$55,5,FALSE)</f>
        <v>Trsf</v>
      </c>
      <c r="S676" s="1" t="s">
        <v>805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up'!$A$2:$C$55,2,FALSE)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up'!$A$2:$C$55,3,FALSE)</f>
        <v>45</v>
      </c>
      <c r="J677" s="5">
        <f>VLOOKUP(F677,'Set up'!$A$2:$D$55,4,FALSE)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up'!$A$2:$E$55,5,FALSE)</f>
        <v>PD Chq</v>
      </c>
      <c r="S677" s="40" t="s">
        <v>850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up'!$A$2:$C$55,2,FALSE)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up'!$A$2:$C$55,3,FALSE)</f>
        <v>45</v>
      </c>
      <c r="J678" s="5">
        <f>VLOOKUP(F678,'Set up'!$A$2:$D$55,4,FALSE)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up'!$A$2:$E$55,5,FALSE)</f>
        <v>PD Chq</v>
      </c>
      <c r="S678" s="1" t="s">
        <v>851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up'!$A$2:$C$55,2,FALSE)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up'!$A$2:$C$55,3,FALSE)</f>
        <v>45</v>
      </c>
      <c r="J679" s="5">
        <f>VLOOKUP(F679,'Set up'!$A$2:$D$55,4,FALSE)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up'!$A$2:$E$55,5,FALSE)</f>
        <v>PD Chq</v>
      </c>
      <c r="S679" s="1" t="s">
        <v>851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up'!$A$2:$C$55,2,FALSE)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up'!$A$2:$C$55,3,FALSE)</f>
        <v>45</v>
      </c>
      <c r="J680" s="5">
        <f>VLOOKUP(F680,'Set up'!$A$2:$D$55,4,FALSE)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up'!$A$2:$E$55,5,FALSE)</f>
        <v>PD Chq</v>
      </c>
      <c r="S680" s="1" t="s">
        <v>851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up'!$A$2:$C$55,2,FALSE)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up'!$A$2:$C$55,3,FALSE)</f>
        <v>60</v>
      </c>
      <c r="J681" s="5">
        <f>VLOOKUP(F681,'Set up'!$A$2:$D$55,4,FALSE)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up'!$A$2:$E$55,5,FALSE)</f>
        <v>Chq</v>
      </c>
      <c r="S681" s="1" t="s">
        <v>924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up'!$A$2:$C$55,2,FALSE)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up'!$A$2:$C$55,3,FALSE)</f>
        <v>60</v>
      </c>
      <c r="J682" s="5">
        <f>VLOOKUP(F682,'Set up'!$A$2:$D$55,4,FALSE)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up'!$A$2:$E$55,5,FALSE)</f>
        <v>Chq</v>
      </c>
      <c r="S682" s="1" t="s">
        <v>924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up'!$A$2:$C$55,2,FALSE)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up'!$A$2:$C$55,3,FALSE)</f>
        <v>60</v>
      </c>
      <c r="J683" s="5">
        <f>VLOOKUP(F683,'Set up'!$A$2:$D$55,4,FALSE)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up'!$A$2:$E$55,5,FALSE)</f>
        <v>Chq</v>
      </c>
      <c r="S683" s="1" t="s">
        <v>924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up'!$A$2:$C$55,2,FALSE)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up'!$A$2:$C$55,3,FALSE)</f>
        <v>Cash</v>
      </c>
      <c r="J684" s="5">
        <f>VLOOKUP(F684,'Set up'!$A$2:$D$55,4,FALSE)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up'!$A$2:$E$55,5,FALSE)</f>
        <v>Trsf</v>
      </c>
      <c r="S684" s="1" t="s">
        <v>966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up'!$A$2:$C$55,2,FALSE)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up'!$A$2:$C$55,3,FALSE)</f>
        <v>Cash</v>
      </c>
      <c r="J685" s="5">
        <f>VLOOKUP(F685,'Set up'!$A$2:$D$55,4,FALSE)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up'!$A$2:$E$55,5,FALSE)</f>
        <v>Trsf</v>
      </c>
      <c r="S685" s="1" t="s">
        <v>967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up'!$A$2:$C$55,2,FALSE)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up'!$A$2:$C$55,3,FALSE)</f>
        <v>Cash</v>
      </c>
      <c r="J686" s="5">
        <f>VLOOKUP(F686,'Set up'!$A$2:$D$55,4,FALSE)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up'!$A$2:$E$55,5,FALSE)</f>
        <v>Trsf</v>
      </c>
      <c r="S686" s="1" t="s">
        <v>968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up'!$A$2:$C$55,2,FALSE)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up'!$A$2:$C$55,3,FALSE)</f>
        <v>Cash</v>
      </c>
      <c r="J687" s="5">
        <f>VLOOKUP(F687,'Set up'!$A$2:$D$55,4,FALSE)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up'!$A$2:$E$55,5,FALSE)</f>
        <v>Trsf</v>
      </c>
      <c r="S687" s="1" t="s">
        <v>969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up'!$A$2:$C$55,2,FALSE)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up'!$A$2:$C$55,3,FALSE)</f>
        <v>Cash</v>
      </c>
      <c r="J688" s="5">
        <f>VLOOKUP(F688,'Set up'!$A$2:$D$55,4,FALSE)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up'!$A$2:$E$55,5,FALSE)</f>
        <v>Trsf</v>
      </c>
      <c r="S688" s="1" t="s">
        <v>809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up'!$A$2:$C$55,2,FALSE)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up'!$A$2:$C$55,3,FALSE)</f>
        <v>Cash</v>
      </c>
      <c r="J689" s="5">
        <f>VLOOKUP(F689,'Set up'!$A$2:$D$55,4,FALSE)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up'!$A$2:$E$55,5,FALSE)</f>
        <v>Trsf</v>
      </c>
      <c r="S689" s="1" t="s">
        <v>809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up'!$A$2:$C$55,2,FALSE)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up'!$A$2:$C$55,3,FALSE)</f>
        <v>Cash</v>
      </c>
      <c r="J690" s="5">
        <f>VLOOKUP(F690,'Set up'!$A$2:$D$55,4,FALSE)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up'!$A$2:$E$55,5,FALSE)</f>
        <v>Trsf</v>
      </c>
      <c r="S690" s="1" t="s">
        <v>809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up'!$A$2:$C$55,2,FALSE)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up'!$A$2:$C$55,3,FALSE)</f>
        <v>Cash</v>
      </c>
      <c r="J691" s="5">
        <f>VLOOKUP(F691,'Set up'!$A$2:$D$55,4,FALSE)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up'!$A$2:$E$55,5,FALSE)</f>
        <v>Trsf</v>
      </c>
      <c r="S691" s="1" t="s">
        <v>809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up'!$A$2:$C$55,2,FALSE)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up'!$A$2:$C$55,3,FALSE)</f>
        <v>Cash</v>
      </c>
      <c r="J692" s="5">
        <f>VLOOKUP(F692,'Set up'!$A$2:$D$55,4,FALSE)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up'!$A$2:$E$55,5,FALSE)</f>
        <v>Trsf</v>
      </c>
      <c r="S692" s="1" t="s">
        <v>809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up'!$A$2:$C$55,2,FALSE)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up'!$A$2:$C$55,3,FALSE)</f>
        <v>Cash</v>
      </c>
      <c r="J693" s="5">
        <f>VLOOKUP(F693,'Set up'!$A$2:$D$55,4,FALSE)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up'!$A$2:$E$55,5,FALSE)</f>
        <v>Trsf</v>
      </c>
      <c r="S693" s="1" t="s">
        <v>809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up'!$A$2:$C$55,2,FALSE)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up'!$A$2:$C$55,3,FALSE)</f>
        <v>Cash</v>
      </c>
      <c r="J694" s="5">
        <f>VLOOKUP(F694,'Set up'!$A$2:$D$55,4,FALSE)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up'!$A$2:$E$55,5,FALSE)</f>
        <v>Trsf</v>
      </c>
      <c r="S694" s="1" t="s">
        <v>808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up'!$A$2:$C$55,2,FALSE)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up'!$A$2:$C$55,3,FALSE)</f>
        <v>Cash</v>
      </c>
      <c r="J695" s="5">
        <f>VLOOKUP(F695,'Set up'!$A$2:$D$55,4,FALSE)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up'!$A$2:$E$55,5,FALSE)</f>
        <v>Trsf</v>
      </c>
      <c r="S695" s="1" t="s">
        <v>808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up'!$A$2:$C$55,2,FALSE)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up'!$A$2:$C$55,3,FALSE)</f>
        <v>Cash</v>
      </c>
      <c r="J696" s="5">
        <f>VLOOKUP(F696,'Set up'!$A$2:$D$55,4,FALSE)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up'!$A$2:$E$55,5,FALSE)</f>
        <v>Trsf</v>
      </c>
      <c r="S696" s="1" t="s">
        <v>746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up'!$A$2:$C$55,2,FALSE)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up'!$A$2:$C$55,3,FALSE)</f>
        <v>Cash</v>
      </c>
      <c r="J697" s="5">
        <f>VLOOKUP(F697,'Set up'!$A$2:$D$55,4,FALSE)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up'!$A$2:$E$55,5,FALSE)</f>
        <v>Trsf</v>
      </c>
      <c r="S697" s="1" t="s">
        <v>970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up'!$A$2:$C$55,2,FALSE)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up'!$A$2:$C$55,3,FALSE)</f>
        <v>Cash</v>
      </c>
      <c r="J698" s="5">
        <f>VLOOKUP(F698,'Set up'!$A$2:$D$55,4,FALSE)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up'!$A$2:$E$55,5,FALSE)</f>
        <v>Trsf</v>
      </c>
      <c r="S698" s="1" t="s">
        <v>972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up'!$A$2:$C$55,2,FALSE)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up'!$A$2:$C$55,3,FALSE)</f>
        <v>Cash</v>
      </c>
      <c r="J699" s="5">
        <f>VLOOKUP(F699,'Set up'!$A$2:$D$55,4,FALSE)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up'!$A$2:$E$55,5,FALSE)</f>
        <v>Trsf</v>
      </c>
      <c r="S699" s="1" t="s">
        <v>971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up'!$A$2:$C$55,2,FALSE)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up'!$A$2:$C$55,3,FALSE)</f>
        <v>Cash</v>
      </c>
      <c r="J700" s="5">
        <f>VLOOKUP(F700,'Set up'!$A$2:$D$55,4,FALSE)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up'!$A$2:$E$55,5,FALSE)</f>
        <v>Trsf</v>
      </c>
      <c r="S700" s="1" t="s">
        <v>971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up'!$A$2:$C$55,2,FALSE)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up'!$A$2:$C$55,3,FALSE)</f>
        <v>Cash</v>
      </c>
      <c r="J701" s="5">
        <f>VLOOKUP(F701,'Set up'!$A$2:$D$55,4,FALSE)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up'!$A$2:$E$55,5,FALSE)</f>
        <v>PD Chq</v>
      </c>
      <c r="S701" s="1" t="s">
        <v>856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up'!$A$2:$C$55,2,FALSE)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up'!$A$2:$C$55,3,FALSE)</f>
        <v>Cash</v>
      </c>
      <c r="J702" s="5">
        <f>VLOOKUP(F702,'Set up'!$A$2:$D$55,4,FALSE)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up'!$A$2:$E$55,5,FALSE)</f>
        <v>PD Chq</v>
      </c>
      <c r="S702" s="1" t="s">
        <v>856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up'!$A$2:$C$55,2,FALSE)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up'!$A$2:$C$55,3,FALSE)</f>
        <v>Cash</v>
      </c>
      <c r="J703" s="5">
        <f>VLOOKUP(F703,'Set up'!$A$2:$D$55,4,FALSE)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up'!$A$2:$E$55,5,FALSE)</f>
        <v>PD Chq</v>
      </c>
      <c r="S703" s="1" t="s">
        <v>856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up'!$A$2:$C$55,2,FALSE)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up'!$A$2:$C$55,3,FALSE)</f>
        <v>Cash</v>
      </c>
      <c r="J704" s="5">
        <f>VLOOKUP(F704,'Set up'!$A$2:$D$55,4,FALSE)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up'!$A$2:$E$55,5,FALSE)</f>
        <v>Trsf</v>
      </c>
      <c r="S704" s="1" t="s">
        <v>810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up'!$A$2:$C$55,2,FALSE)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up'!$A$2:$C$55,3,FALSE)</f>
        <v>Cash</v>
      </c>
      <c r="J705" s="5">
        <f>VLOOKUP(F705,'Set up'!$A$2:$D$55,4,FALSE)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up'!$A$2:$E$55,5,FALSE)</f>
        <v>Trsf</v>
      </c>
      <c r="S705" s="1" t="s">
        <v>810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up'!$A$2:$C$55,2,FALSE)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up'!$A$2:$C$55,3,FALSE)</f>
        <v>Cash</v>
      </c>
      <c r="J706" s="5">
        <f>VLOOKUP(F706,'Set up'!$A$2:$D$55,4,FALSE)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up'!$A$2:$E$55,5,FALSE)</f>
        <v>Trsf</v>
      </c>
      <c r="S706" s="1" t="s">
        <v>971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up'!$A$2:$C$55,2,FALSE)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up'!$A$2:$C$55,3,FALSE)</f>
        <v>Cash</v>
      </c>
      <c r="J707" s="5">
        <f>VLOOKUP(F707,'Set up'!$A$2:$D$55,4,FALSE)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up'!$A$2:$E$55,5,FALSE)</f>
        <v>Trsf</v>
      </c>
      <c r="S707" s="1" t="s">
        <v>971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up'!$A$2:$C$55,2,FALSE)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up'!$A$2:$C$55,3,FALSE)</f>
        <v>Cash</v>
      </c>
      <c r="J708" s="5">
        <f>VLOOKUP(F708,'Set up'!$A$2:$D$55,4,FALSE)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up'!$A$2:$E$55,5,FALSE)</f>
        <v>Trsf</v>
      </c>
      <c r="S708" s="1" t="s">
        <v>971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up'!$A$2:$C$55,2,FALSE)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up'!$A$2:$C$55,3,FALSE)</f>
        <v>Cash</v>
      </c>
      <c r="J709" s="5">
        <f>VLOOKUP(F709,'Set up'!$A$2:$D$55,4,FALSE)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up'!$A$2:$E$55,5,FALSE)</f>
        <v>Trsf</v>
      </c>
      <c r="S709" s="1" t="s">
        <v>971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up'!$A$2:$C$55,2,FALSE)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up'!$A$2:$C$55,3,FALSE)</f>
        <v>Cash</v>
      </c>
      <c r="J710" s="5">
        <f>VLOOKUP(F710,'Set up'!$A$2:$D$55,4,FALSE)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up'!$A$2:$E$55,5,FALSE)</f>
        <v>Trsf</v>
      </c>
      <c r="S710" s="1" t="s">
        <v>1038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up'!$A$2:$C$55,2,FALSE)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up'!$A$2:$C$55,3,FALSE)</f>
        <v>Cash</v>
      </c>
      <c r="J711" s="5">
        <f>VLOOKUP(F711,'Set up'!$A$2:$D$55,4,FALSE)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up'!$A$2:$E$55,5,FALSE)</f>
        <v>Trsf</v>
      </c>
      <c r="S711" s="1" t="s">
        <v>813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up'!$A$2:$C$55,2,FALSE)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up'!$A$2:$C$55,3,FALSE)</f>
        <v>Cash</v>
      </c>
      <c r="J712" s="5">
        <f>VLOOKUP(F712,'Set up'!$A$2:$D$55,4,FALSE)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up'!$A$2:$E$55,5,FALSE)</f>
        <v>Trsf</v>
      </c>
      <c r="S712" s="1" t="s">
        <v>813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up'!$A$2:$C$55,2,FALSE)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up'!$A$2:$C$55,3,FALSE)</f>
        <v>Cash</v>
      </c>
      <c r="J713" s="5">
        <f>VLOOKUP(F713,'Set up'!$A$2:$D$55,4,FALSE)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up'!$A$2:$E$55,5,FALSE)</f>
        <v>Trsf</v>
      </c>
      <c r="S713" s="1" t="s">
        <v>813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up'!$A$2:$C$55,2,FALSE)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up'!$A$2:$C$55,3,FALSE)</f>
        <v>Cash</v>
      </c>
      <c r="J714" s="5">
        <f>VLOOKUP(F714,'Set up'!$A$2:$D$55,4,FALSE)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up'!$A$2:$E$55,5,FALSE)</f>
        <v>Trsf</v>
      </c>
      <c r="S714" s="1" t="s">
        <v>813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up'!$A$2:$C$55,2,FALSE)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up'!$A$2:$C$55,3,FALSE)</f>
        <v>Cash</v>
      </c>
      <c r="J715" s="5">
        <f>VLOOKUP(F715,'Set up'!$A$2:$D$55,4,FALSE)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up'!$A$2:$E$55,5,FALSE)</f>
        <v>Trsf</v>
      </c>
      <c r="S715" s="1" t="s">
        <v>1039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up'!$A$2:$C$55,2,FALSE)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up'!$A$2:$C$55,3,FALSE)</f>
        <v>Cash</v>
      </c>
      <c r="J716" s="5">
        <f>VLOOKUP(F716,'Set up'!$A$2:$D$55,4,FALSE)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up'!$A$2:$E$55,5,FALSE)</f>
        <v>Trsf</v>
      </c>
      <c r="S716" s="1" t="s">
        <v>1039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up'!$A$2:$C$55,2,FALSE)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up'!$A$2:$C$55,3,FALSE)</f>
        <v>Cash</v>
      </c>
      <c r="J717" s="5">
        <f>VLOOKUP(F717,'Set up'!$A$2:$D$55,4,FALSE)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up'!$A$2:$E$55,5,FALSE)</f>
        <v>Trsf</v>
      </c>
      <c r="S717" s="1" t="s">
        <v>1039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up'!$A$2:$C$55,2,FALSE)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up'!$A$2:$C$55,3,FALSE)</f>
        <v>Cash</v>
      </c>
      <c r="J718" s="5">
        <f>VLOOKUP(F718,'Set up'!$A$2:$D$55,4,FALSE)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up'!$A$2:$E$55,5,FALSE)</f>
        <v>Trsf</v>
      </c>
      <c r="S718" s="1" t="s">
        <v>748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up'!$A$2:$C$55,2,FALSE)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up'!$A$2:$C$55,3,FALSE)</f>
        <v>Cash</v>
      </c>
      <c r="J719" s="5">
        <f>VLOOKUP(F719,'Set up'!$A$2:$D$55,4,FALSE)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up'!$A$2:$E$55,5,FALSE)</f>
        <v>Trsf</v>
      </c>
      <c r="S719" s="1" t="s">
        <v>748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up'!$A$2:$C$55,2,FALSE)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up'!$A$2:$C$55,3,FALSE)</f>
        <v>Cash</v>
      </c>
      <c r="J720" s="5">
        <f>VLOOKUP(F720,'Set up'!$A$2:$D$55,4,FALSE)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up'!$A$2:$E$55,5,FALSE)</f>
        <v>Trsf</v>
      </c>
      <c r="S720" s="1" t="s">
        <v>748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up'!$A$2:$C$55,2,FALSE)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up'!$A$2:$C$55,3,FALSE)</f>
        <v>Cash</v>
      </c>
      <c r="J721" s="5">
        <f>VLOOKUP(F721,'Set up'!$A$2:$D$55,4,FALSE)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up'!$A$2:$E$55,5,FALSE)</f>
        <v>Trsf</v>
      </c>
      <c r="S721" s="1" t="s">
        <v>748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up'!$A$2:$C$55,2,FALSE)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up'!$A$2:$C$55,3,FALSE)</f>
        <v>120</v>
      </c>
      <c r="J722" s="5">
        <f>VLOOKUP(F722,'Set up'!$A$2:$D$55,4,FALSE)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up'!$A$2:$E$55,5,FALSE)</f>
        <v>Chq</v>
      </c>
      <c r="S722" s="1" t="s">
        <v>917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up'!$A$2:$C$55,2,FALSE)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up'!$A$2:$C$55,3,FALSE)</f>
        <v>120</v>
      </c>
      <c r="J723" s="5">
        <f>VLOOKUP(F723,'Set up'!$A$2:$D$55,4,FALSE)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up'!$A$2:$E$55,5,FALSE)</f>
        <v>Chq</v>
      </c>
      <c r="S723" s="1" t="s">
        <v>917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up'!$A$2:$C$55,2,FALSE)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up'!$A$2:$C$55,3,FALSE)</f>
        <v>120</v>
      </c>
      <c r="J724" s="5">
        <f>VLOOKUP(F724,'Set up'!$A$2:$D$55,4,FALSE)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up'!$A$2:$E$55,5,FALSE)</f>
        <v>Chq</v>
      </c>
      <c r="S724" s="1" t="s">
        <v>917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up'!$A$2:$C$55,2,FALSE)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up'!$A$2:$C$55,3,FALSE)</f>
        <v>120</v>
      </c>
      <c r="J725" s="5">
        <f>VLOOKUP(F725,'Set up'!$A$2:$D$55,4,FALSE)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up'!$A$2:$E$55,5,FALSE)</f>
        <v>Chq</v>
      </c>
      <c r="S725" s="1" t="s">
        <v>917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up'!$A$2:$C$55,2,FALSE)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up'!$A$2:$C$55,3,FALSE)</f>
        <v>Cash</v>
      </c>
      <c r="J726" s="5">
        <f>VLOOKUP(F726,'Set up'!$A$2:$D$55,4,FALSE)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up'!$A$2:$E$55,5,FALSE)</f>
        <v>Trsf</v>
      </c>
      <c r="S726" s="1" t="s">
        <v>749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up'!$A$2:$C$55,2,FALSE)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up'!$A$2:$C$55,3,FALSE)</f>
        <v>Cash</v>
      </c>
      <c r="J727" s="5">
        <f>VLOOKUP(F727,'Set up'!$A$2:$D$55,4,FALSE)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up'!$A$2:$E$55,5,FALSE)</f>
        <v>Trsf</v>
      </c>
      <c r="S727" s="1" t="s">
        <v>754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up'!$A$2:$C$55,2,FALSE)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up'!$A$2:$C$55,3,FALSE)</f>
        <v>Cash</v>
      </c>
      <c r="J728" s="5">
        <f>VLOOKUP(F728,'Set up'!$A$2:$D$55,4,FALSE)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up'!$A$2:$E$55,5,FALSE)</f>
        <v>Trsf</v>
      </c>
      <c r="S728" s="1" t="s">
        <v>754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up'!$A$2:$C$55,2,FALSE)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up'!$A$2:$C$55,3,FALSE)</f>
        <v>Cash</v>
      </c>
      <c r="J729" s="5">
        <f>VLOOKUP(F729,'Set up'!$A$2:$D$55,4,FALSE)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up'!$A$2:$E$55,5,FALSE)</f>
        <v>Trsf</v>
      </c>
      <c r="S729" s="1" t="s">
        <v>1042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up'!$A$2:$C$55,2,FALSE)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up'!$A$2:$C$55,3,FALSE)</f>
        <v>Cash</v>
      </c>
      <c r="J730" s="5">
        <f>VLOOKUP(F730,'Set up'!$A$2:$D$55,4,FALSE)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up'!$A$2:$E$55,5,FALSE)</f>
        <v>Trsf</v>
      </c>
      <c r="S730" s="1" t="s">
        <v>1040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up'!$A$2:$C$55,2,FALSE)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up'!$A$2:$C$55,3,FALSE)</f>
        <v>Cash</v>
      </c>
      <c r="J731" s="5">
        <f>VLOOKUP(F731,'Set up'!$A$2:$D$55,4,FALSE)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up'!$A$2:$E$55,5,FALSE)</f>
        <v>Trsf</v>
      </c>
      <c r="S731" s="1" t="s">
        <v>1043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up'!$A$2:$C$55,2,FALSE)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up'!$A$2:$C$55,3,FALSE)</f>
        <v>Cash</v>
      </c>
      <c r="J732" s="5">
        <f>VLOOKUP(F732,'Set up'!$A$2:$D$55,4,FALSE)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up'!$A$2:$E$55,5,FALSE)</f>
        <v>Trsf</v>
      </c>
      <c r="S732" s="1" t="s">
        <v>1036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up'!$A$2:$C$55,2,FALSE)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up'!$A$2:$C$55,3,FALSE)</f>
        <v>Cash</v>
      </c>
      <c r="J733" s="5">
        <f>VLOOKUP(F733,'Set up'!$A$2:$D$55,4,FALSE)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up'!$A$2:$E$55,5,FALSE)</f>
        <v>Trsf</v>
      </c>
      <c r="S733" s="1" t="s">
        <v>1036</v>
      </c>
    </row>
    <row r="734" spans="1:19" x14ac:dyDescent="0.35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up'!$A$2:$C$55,2,FALSE)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up'!$A$2:$C$55,3,FALSE)</f>
        <v>Cash</v>
      </c>
      <c r="J734" s="5">
        <f>VLOOKUP(F734,'Set up'!$A$2:$D$55,4,FALSE)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up'!$A$2:$E$55,5,FALSE)</f>
        <v>Trsf</v>
      </c>
      <c r="S734" s="1" t="s">
        <v>752</v>
      </c>
    </row>
    <row r="735" spans="1:19" x14ac:dyDescent="0.35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up'!$A$2:$C$55,2,FALSE)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up'!$A$2:$C$55,3,FALSE)</f>
        <v>Cash</v>
      </c>
      <c r="J735" s="5">
        <f>VLOOKUP(F735,'Set up'!$A$2:$D$55,4,FALSE)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up'!$A$2:$E$55,5,FALSE)</f>
        <v>Trsf</v>
      </c>
      <c r="S735" s="1" t="s">
        <v>752</v>
      </c>
    </row>
    <row r="736" spans="1:19" x14ac:dyDescent="0.35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up'!$A$2:$C$55,2,FALSE)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up'!$A$2:$C$55,3,FALSE)</f>
        <v>Cash</v>
      </c>
      <c r="J736" s="5">
        <f>VLOOKUP(F736,'Set up'!$A$2:$D$55,4,FALSE)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up'!$A$2:$E$55,5,FALSE)</f>
        <v>Trsf</v>
      </c>
      <c r="S736" s="1" t="s">
        <v>752</v>
      </c>
    </row>
    <row r="737" spans="1:19" x14ac:dyDescent="0.35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up'!$A$2:$C$55,2,FALSE)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up'!$A$2:$C$55,3,FALSE)</f>
        <v>Cash</v>
      </c>
      <c r="J737" s="5">
        <f>VLOOKUP(F737,'Set up'!$A$2:$D$55,4,FALSE)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up'!$A$2:$E$55,5,FALSE)</f>
        <v>Trsf</v>
      </c>
      <c r="S737" s="1" t="s">
        <v>752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up'!$A$2:$C$55,2,FALSE)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up'!$A$2:$C$55,3,FALSE)</f>
        <v>120</v>
      </c>
      <c r="J738" s="5">
        <f>VLOOKUP(F738,'Set up'!$A$2:$D$55,4,FALSE)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up'!$A$2:$E$55,5,FALSE)</f>
        <v>Trsf</v>
      </c>
      <c r="S738" s="1" t="s">
        <v>889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up'!$A$2:$C$55,2,FALSE)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up'!$A$2:$C$55,3,FALSE)</f>
        <v>120</v>
      </c>
      <c r="J739" s="5">
        <f>VLOOKUP(F739,'Set up'!$A$2:$D$55,4,FALSE)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up'!$A$2:$E$55,5,FALSE)</f>
        <v>Trsf</v>
      </c>
      <c r="S739" s="1" t="s">
        <v>889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up'!$A$2:$C$55,2,FALSE)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up'!$A$2:$C$55,3,FALSE)</f>
        <v>Cash</v>
      </c>
      <c r="J740" s="5">
        <f>VLOOKUP(F740,'Set up'!$A$2:$D$55,4,FALSE)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up'!$A$2:$E$55,5,FALSE)</f>
        <v>PD Chq</v>
      </c>
      <c r="S740" s="1" t="s">
        <v>880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up'!$A$2:$C$55,2,FALSE)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up'!$A$2:$C$55,3,FALSE)</f>
        <v>Cash</v>
      </c>
      <c r="J741" s="5">
        <f>VLOOKUP(F741,'Set up'!$A$2:$D$55,4,FALSE)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up'!$A$2:$E$55,5,FALSE)</f>
        <v>PD Chq</v>
      </c>
      <c r="S741" s="1" t="s">
        <v>880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up'!$A$2:$C$55,2,FALSE)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up'!$A$2:$C$55,3,FALSE)</f>
        <v>Cash</v>
      </c>
      <c r="J742" s="5">
        <f>VLOOKUP(F742,'Set up'!$A$2:$D$55,4,FALSE)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up'!$A$2:$E$55,5,FALSE)</f>
        <v>PD Chq</v>
      </c>
      <c r="S742" s="1" t="s">
        <v>880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up'!$A$2:$C$55,2,FALSE)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up'!$A$2:$C$55,3,FALSE)</f>
        <v>Cash</v>
      </c>
      <c r="J743" s="5">
        <f>VLOOKUP(F743,'Set up'!$A$2:$D$55,4,FALSE)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up'!$A$2:$E$55,5,FALSE)</f>
        <v>Trsf</v>
      </c>
      <c r="S743" s="1" t="s">
        <v>1036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up'!$A$2:$C$55,2,FALSE)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up'!$A$2:$C$55,3,FALSE)</f>
        <v>Cash</v>
      </c>
      <c r="J744" s="5">
        <f>VLOOKUP(F744,'Set up'!$A$2:$D$55,4,FALSE)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up'!$A$2:$E$55,5,FALSE)</f>
        <v>Trsf</v>
      </c>
      <c r="S744" s="1" t="s">
        <v>1036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up'!$A$2:$C$55,2,FALSE)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up'!$A$2:$C$55,3,FALSE)</f>
        <v>Cash</v>
      </c>
      <c r="J745" s="5">
        <f>VLOOKUP(F745,'Set up'!$A$2:$D$55,4,FALSE)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up'!$A$2:$E$55,5,FALSE)</f>
        <v>Trsf</v>
      </c>
      <c r="S745" s="1" t="s">
        <v>1036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up'!$A$2:$C$55,2,FALSE)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up'!$A$2:$C$55,3,FALSE)</f>
        <v>Cash</v>
      </c>
      <c r="J746" s="5">
        <f>VLOOKUP(F746,'Set up'!$A$2:$D$55,4,FALSE)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up'!$A$2:$E$55,5,FALSE)</f>
        <v>Trsf</v>
      </c>
      <c r="S746" s="1" t="s">
        <v>1036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up'!$A$2:$C$55,2,FALSE)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up'!$A$2:$C$55,3,FALSE)</f>
        <v>Cash</v>
      </c>
      <c r="J747" s="5">
        <f>VLOOKUP(F747,'Set up'!$A$2:$D$55,4,FALSE)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up'!$A$2:$E$55,5,FALSE)</f>
        <v>Trsf</v>
      </c>
      <c r="S747" s="1" t="s">
        <v>1036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up'!$A$2:$C$55,2,FALSE)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up'!$A$2:$C$55,3,FALSE)</f>
        <v>Cash</v>
      </c>
      <c r="J748" s="5">
        <f>VLOOKUP(F748,'Set up'!$A$2:$D$55,4,FALSE)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up'!$A$2:$E$55,5,FALSE)</f>
        <v>Trsf</v>
      </c>
      <c r="S748" s="1" t="s">
        <v>802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up'!$A$2:$C$55,2,FALSE)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up'!$A$2:$C$55,3,FALSE)</f>
        <v>Cash</v>
      </c>
      <c r="J749" s="5">
        <f>VLOOKUP(F749,'Set up'!$A$2:$D$55,4,FALSE)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up'!$A$2:$E$55,5,FALSE)</f>
        <v>Trsf</v>
      </c>
      <c r="S749" s="1" t="s">
        <v>802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up'!$A$2:$C$55,2,FALSE)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up'!$A$2:$C$55,3,FALSE)</f>
        <v>Cash</v>
      </c>
      <c r="J750" s="5">
        <f>VLOOKUP(F750,'Set up'!$A$2:$D$55,4,FALSE)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up'!$A$2:$E$55,5,FALSE)</f>
        <v>Trsf</v>
      </c>
      <c r="S750" s="1" t="s">
        <v>802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up'!$A$2:$C$55,2,FALSE)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up'!$A$2:$C$55,3,FALSE)</f>
        <v>Cash</v>
      </c>
      <c r="J751" s="5">
        <f>VLOOKUP(F751,'Set up'!$A$2:$D$55,4,FALSE)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up'!$A$2:$E$55,5,FALSE)</f>
        <v>Trsf</v>
      </c>
      <c r="S751" s="1" t="s">
        <v>802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up'!$A$2:$C$55,2,FALSE)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up'!$A$2:$C$55,3,FALSE)</f>
        <v>Cash</v>
      </c>
      <c r="J752" s="5">
        <f>VLOOKUP(F752,'Set up'!$A$2:$D$55,4,FALSE)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up'!$A$2:$E$55,5,FALSE)</f>
        <v>Trsf</v>
      </c>
      <c r="S752" s="1" t="s">
        <v>802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up'!$A$2:$C$55,2,FALSE)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up'!$A$2:$C$55,3,FALSE)</f>
        <v>Cash</v>
      </c>
      <c r="J753" s="5">
        <f>VLOOKUP(F753,'Set up'!$A$2:$D$55,4,FALSE)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up'!$A$2:$E$55,5,FALSE)</f>
        <v>Trsf</v>
      </c>
      <c r="S753" s="1" t="s">
        <v>807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up'!$A$2:$C$55,2,FALSE)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up'!$A$2:$C$55,3,FALSE)</f>
        <v>Cash</v>
      </c>
      <c r="J754" s="5">
        <f>VLOOKUP(F754,'Set up'!$A$2:$D$55,4,FALSE)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up'!$A$2:$E$55,5,FALSE)</f>
        <v>Trsf</v>
      </c>
      <c r="S754" s="1" t="s">
        <v>1036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up'!$A$2:$C$55,2,FALSE)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up'!$A$2:$C$55,3,FALSE)</f>
        <v>Cash</v>
      </c>
      <c r="J755" s="5">
        <f>VLOOKUP(F755,'Set up'!$A$2:$D$55,4,FALSE)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up'!$A$2:$E$55,5,FALSE)</f>
        <v>Trsf</v>
      </c>
      <c r="S755" s="1" t="s">
        <v>1044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up'!$A$2:$C$55,2,FALSE)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up'!$A$2:$C$55,3,FALSE)</f>
        <v>Cash</v>
      </c>
      <c r="J756" s="5">
        <f>VLOOKUP(F756,'Set up'!$A$2:$D$55,4,FALSE)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up'!$A$2:$E$55,5,FALSE)</f>
        <v>Trsf</v>
      </c>
      <c r="S756" s="1" t="s">
        <v>1037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up'!$A$2:$C$55,2,FALSE)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up'!$A$2:$C$55,3,FALSE)</f>
        <v>Cash</v>
      </c>
      <c r="J757" s="5">
        <f>VLOOKUP(F757,'Set up'!$A$2:$D$55,4,FALSE)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up'!$A$2:$E$55,5,FALSE)</f>
        <v>Trsf</v>
      </c>
      <c r="S757" s="1" t="s">
        <v>1036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up'!$A$2:$C$55,2,FALSE)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up'!$A$2:$C$55,3,FALSE)</f>
        <v>Cash</v>
      </c>
      <c r="J758" s="5">
        <f>VLOOKUP(F758,'Set up'!$A$2:$D$55,4,FALSE)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up'!$A$2:$E$55,5,FALSE)</f>
        <v>Trsf</v>
      </c>
      <c r="S758" s="1" t="s">
        <v>1036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up'!$A$2:$C$55,2,FALSE)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up'!$A$2:$C$55,3,FALSE)</f>
        <v>Cash</v>
      </c>
      <c r="J759" s="5">
        <f>VLOOKUP(F759,'Set up'!$A$2:$D$55,4,FALSE)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up'!$A$2:$E$55,5,FALSE)</f>
        <v>Trsf</v>
      </c>
      <c r="S759" s="1" t="s">
        <v>1036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up'!$A$2:$C$55,2,FALSE)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up'!$A$2:$C$55,3,FALSE)</f>
        <v>Cash</v>
      </c>
      <c r="J760" s="5">
        <f>VLOOKUP(F760,'Set up'!$A$2:$D$55,4,FALSE)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up'!$A$2:$E$55,5,FALSE)</f>
        <v>Trsf</v>
      </c>
      <c r="S760" s="1" t="s">
        <v>1036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up'!$A$2:$C$55,2,FALSE)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up'!$A$2:$C$55,3,FALSE)</f>
        <v>Cash</v>
      </c>
      <c r="J761" s="5">
        <f>VLOOKUP(F761,'Set up'!$A$2:$D$55,4,FALSE)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up'!$A$2:$E$55,5,FALSE)</f>
        <v>Trsf</v>
      </c>
      <c r="S761" s="1" t="s">
        <v>1036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up'!$A$2:$C$55,2,FALSE)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up'!$A$2:$C$55,3,FALSE)</f>
        <v>Cash</v>
      </c>
      <c r="J762" s="5">
        <f>VLOOKUP(F762,'Set up'!$A$2:$D$55,4,FALSE)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up'!$A$2:$E$55,5,FALSE)</f>
        <v>Trsf</v>
      </c>
      <c r="S762" s="1" t="s">
        <v>1036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up'!$A$2:$C$55,2,FALSE)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up'!$A$2:$C$55,3,FALSE)</f>
        <v>Cash</v>
      </c>
      <c r="J763" s="5">
        <f>VLOOKUP(F763,'Set up'!$A$2:$D$55,4,FALSE)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up'!$A$2:$E$55,5,FALSE)</f>
        <v>Trsf</v>
      </c>
      <c r="S763" s="1" t="s">
        <v>1036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up'!$A$2:$C$55,2,FALSE)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up'!$A$2:$C$55,3,FALSE)</f>
        <v>Cash</v>
      </c>
      <c r="J764" s="5">
        <f>VLOOKUP(F764,'Set up'!$A$2:$D$55,4,FALSE)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up'!$A$2:$E$55,5,FALSE)</f>
        <v>Trsf</v>
      </c>
      <c r="S764" s="1" t="s">
        <v>812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up'!$A$2:$C$55,2,FALSE)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up'!$A$2:$C$55,3,FALSE)</f>
        <v>Cash</v>
      </c>
      <c r="J765" s="5">
        <f>VLOOKUP(F765,'Set up'!$A$2:$D$55,4,FALSE)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up'!$A$2:$E$55,5,FALSE)</f>
        <v>Trsf</v>
      </c>
      <c r="S765" s="1" t="s">
        <v>1036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up'!$A$2:$C$55,2,FALSE)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up'!$A$2:$C$55,3,FALSE)</f>
        <v>Cash</v>
      </c>
      <c r="J766" s="5">
        <f>VLOOKUP(F766,'Set up'!$A$2:$D$55,4,FALSE)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up'!$A$2:$E$55,5,FALSE)</f>
        <v>Trsf</v>
      </c>
      <c r="S766" s="1" t="s">
        <v>1080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up'!$A$2:$C$55,2,FALSE)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up'!$A$2:$C$55,3,FALSE)</f>
        <v>Cash</v>
      </c>
      <c r="J767" s="5">
        <f>VLOOKUP(F767,'Set up'!$A$2:$D$55,4,FALSE)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up'!$A$2:$E$55,5,FALSE)</f>
        <v>Trsf</v>
      </c>
      <c r="S767" s="1" t="s">
        <v>1082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up'!$A$2:$C$55,2,FALSE)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up'!$A$2:$C$55,3,FALSE)</f>
        <v>Cash</v>
      </c>
      <c r="J768" s="5">
        <f>VLOOKUP(F768,'Set up'!$A$2:$D$55,4,FALSE)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up'!$A$2:$E$55,5,FALSE)</f>
        <v>Trsf</v>
      </c>
      <c r="S768" s="1" t="s">
        <v>1081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up'!$A$2:$C$55,2,FALSE)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up'!$A$2:$C$55,3,FALSE)</f>
        <v>60</v>
      </c>
      <c r="J769" s="5">
        <f>VLOOKUP(F769,'Set up'!$A$2:$D$55,4,FALSE)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up'!$A$2:$E$55,5,FALSE)</f>
        <v>Chq</v>
      </c>
      <c r="S769" s="1" t="s">
        <v>985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up'!$A$2:$C$55,2,FALSE)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up'!$A$2:$C$55,3,FALSE)</f>
        <v>60</v>
      </c>
      <c r="J770" s="5">
        <f>VLOOKUP(F770,'Set up'!$A$2:$D$55,4,FALSE)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up'!$A$2:$E$55,5,FALSE)</f>
        <v>Chq</v>
      </c>
      <c r="S770" s="1" t="s">
        <v>985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up'!$A$2:$C$55,2,FALSE)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up'!$A$2:$C$55,3,FALSE)</f>
        <v>60</v>
      </c>
      <c r="J771" s="5">
        <f>VLOOKUP(F771,'Set up'!$A$2:$D$55,4,FALSE)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up'!$A$2:$E$55,5,FALSE)</f>
        <v>Chq</v>
      </c>
      <c r="S771" s="1" t="s">
        <v>985</v>
      </c>
    </row>
    <row r="772" spans="1:19" x14ac:dyDescent="0.35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up'!$A$2:$C$55,2,FALSE)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up'!$A$2:$C$55,3,FALSE)</f>
        <v>Cash</v>
      </c>
      <c r="J772" s="5">
        <f>VLOOKUP(F772,'Set up'!$A$2:$D$55,4,FALSE)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up'!$A$2:$E$55,5,FALSE)</f>
        <v>Chq</v>
      </c>
      <c r="S772" s="1" t="s">
        <v>881</v>
      </c>
    </row>
    <row r="773" spans="1:19" x14ac:dyDescent="0.35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up'!$A$2:$C$55,2,FALSE)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up'!$A$2:$C$55,3,FALSE)</f>
        <v>Cash</v>
      </c>
      <c r="J773" s="5">
        <f>VLOOKUP(F773,'Set up'!$A$2:$D$55,4,FALSE)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up'!$A$2:$E$55,5,FALSE)</f>
        <v>Chq</v>
      </c>
      <c r="S773" s="1" t="s">
        <v>881</v>
      </c>
    </row>
    <row r="774" spans="1:19" x14ac:dyDescent="0.35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up'!$A$2:$C$55,2,FALSE)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up'!$A$2:$C$55,3,FALSE)</f>
        <v>Cash</v>
      </c>
      <c r="J774" s="5">
        <f>VLOOKUP(F774,'Set up'!$A$2:$D$55,4,FALSE)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up'!$A$2:$E$55,5,FALSE)</f>
        <v>Chq</v>
      </c>
      <c r="S774" s="1" t="s">
        <v>881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up'!$A$2:$C$55,2,FALSE)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up'!$A$2:$C$55,3,FALSE)</f>
        <v>Cash</v>
      </c>
      <c r="J775" s="5">
        <f>VLOOKUP(F775,'Set up'!$A$2:$D$55,4,FALSE)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up'!$A$2:$E$55,5,FALSE)</f>
        <v>Trsf</v>
      </c>
      <c r="S775" s="1" t="s">
        <v>890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up'!$A$2:$C$55,2,FALSE)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up'!$A$2:$C$55,3,FALSE)</f>
        <v>Cash</v>
      </c>
      <c r="J776" s="5">
        <f>VLOOKUP(F776,'Set up'!$A$2:$D$55,4,FALSE)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up'!$A$2:$E$55,5,FALSE)</f>
        <v>Trsf</v>
      </c>
      <c r="S776" s="1" t="s">
        <v>979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up'!$A$2:$C$55,2,FALSE)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up'!$A$2:$C$55,3,FALSE)</f>
        <v>Cash</v>
      </c>
      <c r="J777" s="5">
        <f>VLOOKUP(F777,'Set up'!$A$2:$D$55,4,FALSE)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up'!$A$2:$E$55,5,FALSE)</f>
        <v>Trsf</v>
      </c>
      <c r="S777" s="1" t="s">
        <v>981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up'!$A$2:$C$55,2,FALSE)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up'!$A$2:$C$55,3,FALSE)</f>
        <v>Cash</v>
      </c>
      <c r="J778" s="5">
        <f>VLOOKUP(F778,'Set up'!$A$2:$D$55,4,FALSE)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up'!$A$2:$E$55,5,FALSE)</f>
        <v>Trsf</v>
      </c>
      <c r="S778" s="1" t="s">
        <v>980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up'!$A$2:$C$55,2,FALSE)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up'!$A$2:$C$55,3,FALSE)</f>
        <v>Cash</v>
      </c>
      <c r="J779" s="5">
        <f>VLOOKUP(F779,'Set up'!$A$2:$D$55,4,FALSE)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up'!$A$2:$E$55,5,FALSE)</f>
        <v>Trsf</v>
      </c>
      <c r="S779" s="1" t="s">
        <v>980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up'!$A$2:$C$55,2,FALSE)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up'!$A$2:$C$55,3,FALSE)</f>
        <v>Cash</v>
      </c>
      <c r="J780" s="5">
        <f>VLOOKUP(F780,'Set up'!$A$2:$D$55,4,FALSE)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up'!$A$2:$E$55,5,FALSE)</f>
        <v>Trsf</v>
      </c>
      <c r="S780" s="1" t="s">
        <v>980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up'!$A$2:$C$55,2,FALSE)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up'!$A$2:$C$55,3,FALSE)</f>
        <v>Cash</v>
      </c>
      <c r="J781" s="5">
        <f>VLOOKUP(F781,'Set up'!$A$2:$D$55,4,FALSE)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up'!$A$2:$E$55,5,FALSE)</f>
        <v>Trsf</v>
      </c>
      <c r="S781" s="1" t="s">
        <v>811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up'!$A$2:$C$55,2,FALSE)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up'!$A$2:$C$55,3,FALSE)</f>
        <v>Cash</v>
      </c>
      <c r="J782" s="5">
        <f>VLOOKUP(F782,'Set up'!$A$2:$D$55,4,FALSE)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up'!$A$2:$E$55,5,FALSE)</f>
        <v>Trsf</v>
      </c>
      <c r="S782" s="1" t="s">
        <v>811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up'!$A$2:$C$55,2,FALSE)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up'!$A$2:$C$55,3,FALSE)</f>
        <v>Cash</v>
      </c>
      <c r="J783" s="5">
        <f>VLOOKUP(F783,'Set up'!$A$2:$D$55,4,FALSE)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up'!$A$2:$E$55,5,FALSE)</f>
        <v>Trsf</v>
      </c>
      <c r="S783" s="1" t="s">
        <v>811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up'!$A$2:$C$55,2,FALSE)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up'!$A$2:$C$55,3,FALSE)</f>
        <v>Cash</v>
      </c>
      <c r="J784" s="5">
        <f>VLOOKUP(F784,'Set up'!$A$2:$D$55,4,FALSE)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up'!$A$2:$E$55,5,FALSE)</f>
        <v>Trsf</v>
      </c>
      <c r="S784" s="1" t="s">
        <v>811</v>
      </c>
    </row>
    <row r="785" spans="1:19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up'!$A$2:$C$55,2,FALSE)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up'!$A$2:$C$55,3,FALSE)</f>
        <v>Cash</v>
      </c>
      <c r="J785" s="5">
        <f>VLOOKUP(F785,'Set up'!$A$2:$D$55,4,FALSE)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up'!$A$2:$E$55,5,FALSE)</f>
        <v>Trsf</v>
      </c>
      <c r="S785" s="1" t="s">
        <v>811</v>
      </c>
    </row>
    <row r="786" spans="1:19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up'!$A$2:$C$55,2,FALSE)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up'!$A$2:$C$55,3,FALSE)</f>
        <v>Cash</v>
      </c>
      <c r="J786" s="5">
        <f>VLOOKUP(F786,'Set up'!$A$2:$D$55,4,FALSE)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up'!$A$2:$E$55,5,FALSE)</f>
        <v>Trsf</v>
      </c>
      <c r="S786" s="1" t="s">
        <v>811</v>
      </c>
    </row>
    <row r="787" spans="1:19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up'!$A$2:$C$55,2,FALSE)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up'!$A$2:$C$55,3,FALSE)</f>
        <v>Cash</v>
      </c>
      <c r="J787" s="5">
        <f>VLOOKUP(F787,'Set up'!$A$2:$D$55,4,FALSE)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up'!$A$2:$E$55,5,FALSE)</f>
        <v>Chq</v>
      </c>
      <c r="S787" s="1" t="s">
        <v>881</v>
      </c>
    </row>
    <row r="788" spans="1:19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up'!$A$2:$C$55,2,FALSE)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up'!$A$2:$C$55,3,FALSE)</f>
        <v>Cash</v>
      </c>
      <c r="J788" s="5">
        <f>VLOOKUP(F788,'Set up'!$A$2:$D$55,4,FALSE)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up'!$A$2:$E$55,5,FALSE)</f>
        <v>Trsf</v>
      </c>
      <c r="S788" s="1" t="s">
        <v>1153</v>
      </c>
    </row>
    <row r="789" spans="1:19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up'!$A$2:$C$55,2,FALSE)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up'!$A$2:$C$55,3,FALSE)</f>
        <v>Cash</v>
      </c>
      <c r="J789" s="5">
        <f>VLOOKUP(F789,'Set up'!$A$2:$D$55,4,FALSE)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up'!$A$2:$E$55,5,FALSE)</f>
        <v>Trsf</v>
      </c>
      <c r="S789" s="1" t="s">
        <v>1154</v>
      </c>
    </row>
    <row r="790" spans="1:19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up'!$A$2:$C$55,2,FALSE)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up'!$A$2:$C$55,3,FALSE)</f>
        <v>Cash</v>
      </c>
      <c r="J790" s="5">
        <f>VLOOKUP(F790,'Set up'!$A$2:$D$55,4,FALSE)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up'!$A$2:$E$55,5,FALSE)</f>
        <v>Trsf</v>
      </c>
      <c r="S790" s="1" t="s">
        <v>1154</v>
      </c>
    </row>
    <row r="791" spans="1:19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up'!$A$2:$C$55,2,FALSE)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up'!$A$2:$C$55,3,FALSE)</f>
        <v>Cash</v>
      </c>
      <c r="J791" s="5">
        <f>VLOOKUP(F791,'Set up'!$A$2:$D$55,4,FALSE)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up'!$A$2:$E$55,5,FALSE)</f>
        <v>Trsf</v>
      </c>
      <c r="S791" s="1" t="s">
        <v>1154</v>
      </c>
    </row>
    <row r="792" spans="1:19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up'!$A$2:$C$55,2,FALSE)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up'!$A$2:$C$55,3,FALSE)</f>
        <v>45</v>
      </c>
      <c r="J792" s="5">
        <f>VLOOKUP(F792,'Set up'!$A$2:$D$55,4,FALSE)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up'!$A$2:$E$55,5,FALSE)</f>
        <v>PD Chq</v>
      </c>
      <c r="S792" s="40" t="s">
        <v>876</v>
      </c>
    </row>
    <row r="793" spans="1:19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up'!$A$2:$C$55,2,FALSE)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up'!$A$2:$C$55,3,FALSE)</f>
        <v>45</v>
      </c>
      <c r="J793" s="5">
        <f>VLOOKUP(F793,'Set up'!$A$2:$D$55,4,FALSE)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up'!$A$2:$E$55,5,FALSE)</f>
        <v>PD Chq</v>
      </c>
      <c r="S793" s="40" t="s">
        <v>877</v>
      </c>
    </row>
    <row r="794" spans="1:19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up'!$A$2:$C$55,2,FALSE)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up'!$A$2:$C$55,3,FALSE)</f>
        <v>45</v>
      </c>
      <c r="J794" s="5">
        <f>VLOOKUP(F794,'Set up'!$A$2:$D$55,4,FALSE)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up'!$A$2:$E$55,5,FALSE)</f>
        <v>PD Chq</v>
      </c>
      <c r="S794" s="1" t="s">
        <v>878</v>
      </c>
    </row>
    <row r="795" spans="1:19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up'!$A$2:$C$55,2,FALSE)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up'!$A$2:$C$55,3,FALSE)</f>
        <v>45</v>
      </c>
      <c r="J795" s="5">
        <f>VLOOKUP(F795,'Set up'!$A$2:$D$55,4,FALSE)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up'!$A$2:$E$55,5,FALSE)</f>
        <v>PD Chq</v>
      </c>
      <c r="S795" s="1" t="s">
        <v>878</v>
      </c>
    </row>
    <row r="796" spans="1:19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up'!$A$2:$C$55,2,FALSE)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up'!$A$2:$C$55,3,FALSE)</f>
        <v>Cash</v>
      </c>
      <c r="J796" s="5">
        <f>VLOOKUP(F796,'Set up'!$A$2:$D$55,4,FALSE)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up'!$A$2:$E$55,5,FALSE)</f>
        <v>Trsf</v>
      </c>
      <c r="S796" s="1" t="s">
        <v>1154</v>
      </c>
    </row>
    <row r="797" spans="1:19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up'!$A$2:$C$55,2,FALSE)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up'!$A$2:$C$55,3,FALSE)</f>
        <v>Cash</v>
      </c>
      <c r="J797" s="5">
        <f>VLOOKUP(F797,'Set up'!$A$2:$D$55,4,FALSE)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up'!$A$2:$E$55,5,FALSE)</f>
        <v>Trsf</v>
      </c>
      <c r="S797" s="1" t="s">
        <v>1154</v>
      </c>
    </row>
    <row r="798" spans="1:19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up'!$A$2:$C$55,2,FALSE)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up'!$A$2:$C$55,3,FALSE)</f>
        <v>Cash</v>
      </c>
      <c r="J798" s="5">
        <f>VLOOKUP(F798,'Set up'!$A$2:$D$55,4,FALSE)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up'!$A$2:$E$55,5,FALSE)</f>
        <v>Trsf</v>
      </c>
      <c r="S798" s="1" t="s">
        <v>1154</v>
      </c>
    </row>
    <row r="799" spans="1:19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up'!$A$2:$C$55,2,FALSE)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up'!$A$2:$C$55,3,FALSE)</f>
        <v>Cash</v>
      </c>
      <c r="J799" s="5">
        <f>VLOOKUP(F799,'Set up'!$A$2:$D$55,4,FALSE)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up'!$A$2:$E$55,5,FALSE)</f>
        <v>Trsf</v>
      </c>
      <c r="S799" s="1" t="s">
        <v>1154</v>
      </c>
    </row>
    <row r="800" spans="1:19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up'!$A$2:$C$55,2,FALSE)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up'!$A$2:$C$55,3,FALSE)</f>
        <v>Cash</v>
      </c>
      <c r="J800" s="5">
        <f>VLOOKUP(F800,'Set up'!$A$2:$D$55,4,FALSE)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up'!$A$2:$E$55,5,FALSE)</f>
        <v>Trsf</v>
      </c>
      <c r="S800" s="1" t="s">
        <v>1155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up'!$A$2:$C$55,2,FALSE)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up'!$A$2:$C$55,3,FALSE)</f>
        <v>Cash</v>
      </c>
      <c r="J801" s="5">
        <f>VLOOKUP(F801,'Set up'!$A$2:$D$55,4,FALSE)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up'!$A$2:$E$55,5,FALSE)</f>
        <v>PD Chq</v>
      </c>
      <c r="S801" s="1" t="s">
        <v>920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up'!$A$2:$C$55,2,FALSE)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up'!$A$2:$C$55,3,FALSE)</f>
        <v>Cash</v>
      </c>
      <c r="J802" s="5">
        <f>VLOOKUP(F802,'Set up'!$A$2:$D$55,4,FALSE)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up'!$A$2:$E$55,5,FALSE)</f>
        <v>PD Chq</v>
      </c>
      <c r="S802" s="1" t="s">
        <v>920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up'!$A$2:$C$55,2,FALSE)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up'!$A$2:$C$55,3,FALSE)</f>
        <v>Cash</v>
      </c>
      <c r="J803" s="5">
        <f>VLOOKUP(F803,'Set up'!$A$2:$D$55,4,FALSE)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up'!$A$2:$E$55,5,FALSE)</f>
        <v>PD Chq</v>
      </c>
      <c r="S803" s="1" t="s">
        <v>920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up'!$A$2:$C$55,2,FALSE)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up'!$A$2:$C$55,3,FALSE)</f>
        <v>Cash</v>
      </c>
      <c r="J804" s="5">
        <f>VLOOKUP(F804,'Set up'!$A$2:$D$55,4,FALSE)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up'!$A$2:$E$55,5,FALSE)</f>
        <v>Trsf</v>
      </c>
      <c r="S804" s="1" t="s">
        <v>1156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up'!$A$2:$C$55,2,FALSE)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up'!$A$2:$C$55,3,FALSE)</f>
        <v>Cash</v>
      </c>
      <c r="J805" s="5">
        <f>VLOOKUP(F805,'Set up'!$A$2:$D$55,4,FALSE)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up'!$A$2:$E$55,5,FALSE)</f>
        <v>Trsf</v>
      </c>
      <c r="S805" s="1" t="s">
        <v>1156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up'!$A$2:$C$55,2,FALSE)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up'!$A$2:$C$55,3,FALSE)</f>
        <v>Cash</v>
      </c>
      <c r="J806" s="5">
        <f>VLOOKUP(F806,'Set up'!$A$2:$D$55,4,FALSE)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up'!$A$2:$E$55,5,FALSE)</f>
        <v>Trsf</v>
      </c>
      <c r="S806" s="1" t="s">
        <v>1156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up'!$A$2:$C$55,2,FALSE)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up'!$A$2:$C$55,3,FALSE)</f>
        <v>Cash</v>
      </c>
      <c r="J807" s="5">
        <f>VLOOKUP(F807,'Set up'!$A$2:$D$55,4,FALSE)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up'!$A$2:$E$55,5,FALSE)</f>
        <v>Trsf</v>
      </c>
      <c r="S807" s="1" t="s">
        <v>1156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up'!$A$2:$C$55,2,FALSE)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up'!$A$2:$C$55,3,FALSE)</f>
        <v>Cash</v>
      </c>
      <c r="J808" s="5">
        <f>VLOOKUP(F808,'Set up'!$A$2:$D$55,4,FALSE)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up'!$A$2:$E$55,5,FALSE)</f>
        <v>Trsf</v>
      </c>
      <c r="S808" s="1" t="s">
        <v>815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up'!$A$2:$C$55,2,FALSE)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up'!$A$2:$C$55,3,FALSE)</f>
        <v>Cash</v>
      </c>
      <c r="J809" s="5">
        <f>VLOOKUP(F809,'Set up'!$A$2:$D$55,4,FALSE)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up'!$A$2:$E$55,5,FALSE)</f>
        <v>Trsf</v>
      </c>
      <c r="S809" s="1" t="s">
        <v>815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up'!$A$2:$C$55,2,FALSE)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up'!$A$2:$C$55,3,FALSE)</f>
        <v>Cash</v>
      </c>
      <c r="J810" s="5">
        <f>VLOOKUP(F810,'Set up'!$A$2:$D$55,4,FALSE)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up'!$A$2:$E$55,5,FALSE)</f>
        <v>Trsf</v>
      </c>
      <c r="S810" s="1" t="s">
        <v>815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up'!$A$2:$C$55,2,FALSE)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up'!$A$2:$C$55,3,FALSE)</f>
        <v>Cash</v>
      </c>
      <c r="J811" s="5">
        <f>VLOOKUP(F811,'Set up'!$A$2:$D$55,4,FALSE)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up'!$A$2:$E$55,5,FALSE)</f>
        <v>Trsf</v>
      </c>
      <c r="S811" s="1" t="s">
        <v>815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up'!$A$2:$C$55,2,FALSE)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up'!$A$2:$C$55,3,FALSE)</f>
        <v>Cash</v>
      </c>
      <c r="J812" s="5">
        <f>VLOOKUP(F812,'Set up'!$A$2:$D$55,4,FALSE)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up'!$A$2:$E$55,5,FALSE)</f>
        <v>Trsf</v>
      </c>
      <c r="S812" s="1" t="s">
        <v>1156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up'!$A$2:$C$55,2,FALSE)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up'!$A$2:$C$55,3,FALSE)</f>
        <v>Cash</v>
      </c>
      <c r="J813" s="5">
        <f>VLOOKUP(F813,'Set up'!$A$2:$D$55,4,FALSE)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up'!$A$2:$E$55,5,FALSE)</f>
        <v>Trsf</v>
      </c>
      <c r="S813" s="1" t="s">
        <v>1156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up'!$A$2:$C$55,2,FALSE)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up'!$A$2:$C$55,3,FALSE)</f>
        <v>Cash</v>
      </c>
      <c r="J814" s="5">
        <f>VLOOKUP(F814,'Set up'!$A$2:$D$55,4,FALSE)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up'!$A$2:$E$55,5,FALSE)</f>
        <v>Trsf</v>
      </c>
      <c r="S814" s="1" t="s">
        <v>1156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up'!$A$2:$C$55,2,FALSE)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up'!$A$2:$C$55,3,FALSE)</f>
        <v>Cash</v>
      </c>
      <c r="J815" s="5">
        <f>VLOOKUP(F815,'Set up'!$A$2:$D$55,4,FALSE)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up'!$A$2:$E$55,5,FALSE)</f>
        <v>Trsf</v>
      </c>
      <c r="S815" s="1" t="s">
        <v>1156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up'!$A$2:$C$55,2,FALSE)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up'!$A$2:$C$55,3,FALSE)</f>
        <v>120</v>
      </c>
      <c r="J816" s="5">
        <f>VLOOKUP(F816,'Set up'!$A$2:$D$55,4,FALSE)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up'!$A$2:$E$55,5,FALSE)</f>
        <v>Trsf</v>
      </c>
      <c r="S816" s="1" t="s">
        <v>923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up'!$A$2:$C$55,2,FALSE)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up'!$A$2:$C$55,3,FALSE)</f>
        <v>120</v>
      </c>
      <c r="J817" s="5">
        <f>VLOOKUP(F817,'Set up'!$A$2:$D$55,4,FALSE)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up'!$A$2:$E$55,5,FALSE)</f>
        <v>Trsf</v>
      </c>
      <c r="S817" s="1" t="s">
        <v>923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up'!$A$2:$C$55,2,FALSE)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up'!$A$2:$C$55,3,FALSE)</f>
        <v>120</v>
      </c>
      <c r="J818" s="5">
        <f>VLOOKUP(F818,'Set up'!$A$2:$D$55,4,FALSE)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up'!$A$2:$E$55,5,FALSE)</f>
        <v>Trsf</v>
      </c>
      <c r="S818" s="1" t="s">
        <v>923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up'!$A$2:$C$55,2,FALSE)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up'!$A$2:$C$55,3,FALSE)</f>
        <v>120</v>
      </c>
      <c r="J819" s="5">
        <f>VLOOKUP(F819,'Set up'!$A$2:$D$55,4,FALSE)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up'!$A$2:$E$55,5,FALSE)</f>
        <v>Trsf</v>
      </c>
      <c r="S819" s="1" t="s">
        <v>923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up'!$A$2:$C$55,2,FALSE)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up'!$A$2:$C$55,3,FALSE)</f>
        <v>120</v>
      </c>
      <c r="J820" s="5">
        <f>VLOOKUP(F820,'Set up'!$A$2:$D$55,4,FALSE)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up'!$A$2:$E$55,5,FALSE)</f>
        <v>Trsf</v>
      </c>
      <c r="S820" s="1" t="s">
        <v>923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up'!$A$2:$C$55,2,FALSE)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up'!$A$2:$C$55,3,FALSE)</f>
        <v>Cash</v>
      </c>
      <c r="J821" s="5">
        <f>VLOOKUP(F821,'Set up'!$A$2:$D$55,4,FALSE)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up'!$A$2:$E$55,5,FALSE)</f>
        <v>Trsf</v>
      </c>
      <c r="S821" s="1" t="s">
        <v>1156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up'!$A$2:$C$55,2,FALSE)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up'!$A$2:$C$55,3,FALSE)</f>
        <v>Cash</v>
      </c>
      <c r="J822" s="5">
        <f>VLOOKUP(F822,'Set up'!$A$2:$D$55,4,FALSE)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up'!$A$2:$E$55,5,FALSE)</f>
        <v>Trsf</v>
      </c>
      <c r="S822" s="1" t="s">
        <v>1156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up'!$A$2:$C$55,2,FALSE)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up'!$A$2:$C$55,3,FALSE)</f>
        <v>Cash</v>
      </c>
      <c r="J823" s="5">
        <f>VLOOKUP(F823,'Set up'!$A$2:$D$55,4,FALSE)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up'!$A$2:$E$55,5,FALSE)</f>
        <v>Trsf</v>
      </c>
      <c r="S823" s="1" t="s">
        <v>1156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up'!$A$2:$C$55,2,FALSE)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up'!$A$2:$C$55,3,FALSE)</f>
        <v>Cash</v>
      </c>
      <c r="J824" s="5">
        <f>VLOOKUP(F824,'Set up'!$A$2:$D$55,4,FALSE)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up'!$A$2:$E$55,5,FALSE)</f>
        <v>Trsf</v>
      </c>
      <c r="S824" s="1" t="s">
        <v>1156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up'!$A$2:$C$55,2,FALSE)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up'!$A$2:$C$55,3,FALSE)</f>
        <v>Cash</v>
      </c>
      <c r="J825" s="5">
        <f>VLOOKUP(F825,'Set up'!$A$2:$D$55,4,FALSE)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up'!$A$2:$E$55,5,FALSE)</f>
        <v>Trsf</v>
      </c>
      <c r="S825" s="1" t="s">
        <v>1156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up'!$A$2:$C$55,2,FALSE)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up'!$A$2:$C$55,3,FALSE)</f>
        <v>Cash</v>
      </c>
      <c r="J826" s="5">
        <f>VLOOKUP(F826,'Set up'!$A$2:$D$55,4,FALSE)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up'!$A$2:$E$55,5,FALSE)</f>
        <v>Trsf</v>
      </c>
      <c r="S826" s="1" t="s">
        <v>806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up'!$A$2:$C$55,2,FALSE)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up'!$A$2:$C$55,3,FALSE)</f>
        <v>Cash</v>
      </c>
      <c r="J827" s="5">
        <f>VLOOKUP(F827,'Set up'!$A$2:$D$55,4,FALSE)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up'!$A$2:$E$55,5,FALSE)</f>
        <v>Trsf</v>
      </c>
      <c r="S827" s="1" t="s">
        <v>806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up'!$A$2:$C$55,2,FALSE)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up'!$A$2:$C$55,3,FALSE)</f>
        <v>Cash</v>
      </c>
      <c r="J828" s="5">
        <f>VLOOKUP(F828,'Set up'!$A$2:$D$55,4,FALSE)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up'!$A$2:$E$55,5,FALSE)</f>
        <v>Trsf</v>
      </c>
      <c r="S828" s="1" t="s">
        <v>806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up'!$A$2:$C$55,2,FALSE)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up'!$A$2:$C$55,3,FALSE)</f>
        <v>Cash</v>
      </c>
      <c r="J829" s="5">
        <f>VLOOKUP(F829,'Set up'!$A$2:$D$55,4,FALSE)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up'!$A$2:$E$55,5,FALSE)</f>
        <v>Trsf</v>
      </c>
      <c r="S829" s="1" t="s">
        <v>806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up'!$A$2:$C$55,2,FALSE)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up'!$A$2:$C$55,3,FALSE)</f>
        <v>Cash</v>
      </c>
      <c r="J830" s="5">
        <f>VLOOKUP(F830,'Set up'!$A$2:$D$55,4,FALSE)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up'!$A$2:$E$55,5,FALSE)</f>
        <v>Trsf</v>
      </c>
      <c r="S830" s="1" t="s">
        <v>806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up'!$A$2:$C$55,2,FALSE)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up'!$A$2:$C$55,3,FALSE)</f>
        <v>120</v>
      </c>
      <c r="J831" s="5">
        <f>VLOOKUP(F831,'Set up'!$A$2:$D$55,4,FALSE)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up'!$A$2:$E$55,5,FALSE)</f>
        <v>Chq</v>
      </c>
      <c r="S831" s="1" t="s">
        <v>977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up'!$A$2:$C$55,2,FALSE)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up'!$A$2:$C$55,3,FALSE)</f>
        <v>Cash</v>
      </c>
      <c r="J832" s="5">
        <f>VLOOKUP(F832,'Set up'!$A$2:$D$55,4,FALSE)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up'!$A$2:$E$55,5,FALSE)</f>
        <v>Trsf</v>
      </c>
      <c r="S832" s="1" t="s">
        <v>1156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up'!$A$2:$C$55,2,FALSE)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up'!$A$2:$C$55,3,FALSE)</f>
        <v>Cash</v>
      </c>
      <c r="J833" s="5">
        <f>VLOOKUP(F833,'Set up'!$A$2:$D$55,4,FALSE)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up'!$A$2:$E$55,5,FALSE)</f>
        <v>Trsf</v>
      </c>
      <c r="S833" s="1" t="s">
        <v>1156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up'!$A$2:$C$55,2,FALSE)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up'!$A$2:$C$55,3,FALSE)</f>
        <v>Cash</v>
      </c>
      <c r="J834" s="5">
        <f>VLOOKUP(F834,'Set up'!$A$2:$D$55,4,FALSE)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up'!$A$2:$E$55,5,FALSE)</f>
        <v>Trsf</v>
      </c>
      <c r="S834" s="1" t="s">
        <v>1156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up'!$A$2:$C$55,2,FALSE)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up'!$A$2:$C$55,3,FALSE)</f>
        <v>Cash</v>
      </c>
      <c r="J835" s="5">
        <f>VLOOKUP(F835,'Set up'!$A$2:$D$55,4,FALSE)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up'!$A$2:$E$55,5,FALSE)</f>
        <v>Trsf</v>
      </c>
      <c r="S835" s="1" t="s">
        <v>1156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up'!$A$2:$C$55,2,FALSE)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up'!$A$2:$C$55,3,FALSE)</f>
        <v>Cash</v>
      </c>
      <c r="J836" s="5">
        <f>VLOOKUP(F836,'Set up'!$A$2:$D$55,4,FALSE)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up'!$A$2:$E$55,5,FALSE)</f>
        <v>Trsf</v>
      </c>
      <c r="S836" s="1" t="s">
        <v>1156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up'!$A$2:$C$55,2,FALSE)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up'!$A$2:$C$55,3,FALSE)</f>
        <v>Cash</v>
      </c>
      <c r="J837" s="5">
        <f>VLOOKUP(F837,'Set up'!$A$2:$D$55,4,FALSE)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up'!$A$2:$E$55,5,FALSE)</f>
        <v>PD Chq</v>
      </c>
      <c r="S837" s="1" t="s">
        <v>973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up'!$A$2:$C$55,2,FALSE)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up'!$A$2:$C$55,3,FALSE)</f>
        <v>Cash</v>
      </c>
      <c r="J838" s="5">
        <f>VLOOKUP(F838,'Set up'!$A$2:$D$55,4,FALSE)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up'!$A$2:$E$55,5,FALSE)</f>
        <v>PD Chq</v>
      </c>
      <c r="S838" s="1" t="s">
        <v>973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up'!$A$2:$C$55,2,FALSE)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up'!$A$2:$C$55,3,FALSE)</f>
        <v>Cash</v>
      </c>
      <c r="J839" s="5">
        <f>VLOOKUP(F839,'Set up'!$A$2:$D$55,4,FALSE)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up'!$A$2:$E$55,5,FALSE)</f>
        <v>PD Chq</v>
      </c>
      <c r="S839" s="1" t="s">
        <v>973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up'!$A$2:$C$55,2,FALSE)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up'!$A$2:$C$55,3,FALSE)</f>
        <v>Cash</v>
      </c>
      <c r="J840" s="5">
        <f>VLOOKUP(F840,'Set up'!$A$2:$D$55,4,FALSE)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up'!$A$2:$E$55,5,FALSE)</f>
        <v>PD Chq</v>
      </c>
      <c r="S840" s="1" t="s">
        <v>973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up'!$A$2:$C$55,2,FALSE)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up'!$A$2:$C$55,3,FALSE)</f>
        <v>Cash</v>
      </c>
      <c r="J841" s="5">
        <f>VLOOKUP(F841,'Set up'!$A$2:$D$55,4,FALSE)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up'!$A$2:$E$55,5,FALSE)</f>
        <v>Trsf</v>
      </c>
      <c r="S841" s="1" t="s">
        <v>1157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up'!$A$2:$C$55,2,FALSE)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up'!$A$2:$C$55,3,FALSE)</f>
        <v>Cash</v>
      </c>
      <c r="J842" s="5">
        <f>VLOOKUP(F842,'Set up'!$A$2:$D$55,4,FALSE)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up'!$A$2:$E$55,5,FALSE)</f>
        <v>Trsf</v>
      </c>
      <c r="S842" s="1" t="s">
        <v>1158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up'!$A$2:$C$55,2,FALSE)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up'!$A$2:$C$55,3,FALSE)</f>
        <v>Cash</v>
      </c>
      <c r="J843" s="5">
        <f>VLOOKUP(F843,'Set up'!$A$2:$D$55,4,FALSE)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up'!$A$2:$E$55,5,FALSE)</f>
        <v>Trsf</v>
      </c>
      <c r="S843" s="1" t="s">
        <v>1158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up'!$A$2:$C$55,2,FALSE)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up'!$A$2:$C$55,3,FALSE)</f>
        <v>Cash</v>
      </c>
      <c r="J844" s="5">
        <f>VLOOKUP(F844,'Set up'!$A$2:$D$55,4,FALSE)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up'!$A$2:$E$55,5,FALSE)</f>
        <v>Trsf</v>
      </c>
      <c r="S844" s="1" t="s">
        <v>1159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up'!$A$2:$C$55,2,FALSE)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up'!$A$2:$C$55,3,FALSE)</f>
        <v>Cash</v>
      </c>
      <c r="J845" s="5">
        <f>VLOOKUP(F845,'Set up'!$A$2:$D$55,4,FALSE)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up'!$A$2:$E$55,5,FALSE)</f>
        <v>Trsf</v>
      </c>
      <c r="S845" s="1" t="s">
        <v>1160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up'!$A$2:$C$55,2,FALSE)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up'!$A$2:$C$55,3,FALSE)</f>
        <v>Cash</v>
      </c>
      <c r="J846" s="5">
        <f>VLOOKUP(F846,'Set up'!$A$2:$D$55,4,FALSE)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up'!$A$2:$E$55,5,FALSE)</f>
        <v>Trsf</v>
      </c>
      <c r="S846" s="1" t="s">
        <v>982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up'!$A$2:$C$55,2,FALSE)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up'!$A$2:$C$55,3,FALSE)</f>
        <v>Cash</v>
      </c>
      <c r="J847" s="5">
        <f>VLOOKUP(F847,'Set up'!$A$2:$D$55,4,FALSE)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up'!$A$2:$E$55,5,FALSE)</f>
        <v>Trsf</v>
      </c>
      <c r="S847" s="1" t="s">
        <v>1160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up'!$A$2:$C$55,2,FALSE)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up'!$A$2:$C$55,3,FALSE)</f>
        <v>Cash</v>
      </c>
      <c r="J848" s="5">
        <f>VLOOKUP(F848,'Set up'!$A$2:$D$55,4,FALSE)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up'!$A$2:$E$55,5,FALSE)</f>
        <v>Trsf</v>
      </c>
      <c r="S848" s="1" t="s">
        <v>1160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up'!$A$2:$C$55,2,FALSE)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up'!$A$2:$C$55,3,FALSE)</f>
        <v>Cash</v>
      </c>
      <c r="J849" s="5">
        <f>VLOOKUP(F849,'Set up'!$A$2:$D$55,4,FALSE)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up'!$A$2:$E$55,5,FALSE)</f>
        <v>Trsf</v>
      </c>
      <c r="S849" s="1" t="s">
        <v>1161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up'!$A$2:$C$55,2,FALSE)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up'!$A$2:$C$55,3,FALSE)</f>
        <v>Cash</v>
      </c>
      <c r="J850" s="5">
        <f>VLOOKUP(F850,'Set up'!$A$2:$D$55,4,FALSE)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up'!$A$2:$E$55,5,FALSE)</f>
        <v>Trsf</v>
      </c>
      <c r="S850" s="1" t="s">
        <v>1162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up'!$A$2:$C$55,2,FALSE)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up'!$A$2:$C$55,3,FALSE)</f>
        <v>Cash</v>
      </c>
      <c r="J851" s="5">
        <f>VLOOKUP(F851,'Set up'!$A$2:$D$55,4,FALSE)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up'!$A$2:$E$55,5,FALSE)</f>
        <v>Trsf</v>
      </c>
      <c r="S851" s="1" t="s">
        <v>841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up'!$A$2:$C$55,2,FALSE)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up'!$A$2:$C$55,3,FALSE)</f>
        <v>Cash</v>
      </c>
      <c r="J852" s="5">
        <f>VLOOKUP(F852,'Set up'!$A$2:$D$55,4,FALSE)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up'!$A$2:$E$55,5,FALSE)</f>
        <v>Trsf</v>
      </c>
      <c r="S852" s="1" t="s">
        <v>841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up'!$A$2:$C$55,2,FALSE)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up'!$A$2:$C$55,3,FALSE)</f>
        <v>120</v>
      </c>
      <c r="J853" s="5">
        <f>VLOOKUP(F853,'Set up'!$A$2:$D$55,4,FALSE)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up'!$A$2:$E$55,5,FALSE)</f>
        <v>Trsf</v>
      </c>
      <c r="S853" s="1" t="s">
        <v>978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up'!$A$2:$C$55,2,FALSE)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up'!$A$2:$C$55,3,FALSE)</f>
        <v>120</v>
      </c>
      <c r="J854" s="5">
        <f>VLOOKUP(F854,'Set up'!$A$2:$D$55,4,FALSE)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up'!$A$2:$E$55,5,FALSE)</f>
        <v>Trsf</v>
      </c>
      <c r="S854" s="1" t="s">
        <v>978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up'!$A$2:$C$55,2,FALSE)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up'!$A$2:$C$55,3,FALSE)</f>
        <v>120</v>
      </c>
      <c r="J855" s="5">
        <f>VLOOKUP(F855,'Set up'!$A$2:$D$55,4,FALSE)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up'!$A$2:$E$55,5,FALSE)</f>
        <v>Trsf</v>
      </c>
      <c r="S855" s="1" t="s">
        <v>978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up'!$A$2:$C$55,2,FALSE)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up'!$A$2:$C$55,3,FALSE)</f>
        <v>120</v>
      </c>
      <c r="J856" s="5">
        <f>VLOOKUP(F856,'Set up'!$A$2:$D$55,4,FALSE)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up'!$A$2:$E$55,5,FALSE)</f>
        <v>Trsf</v>
      </c>
      <c r="S856" s="1" t="s">
        <v>978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up'!$A$2:$C$55,2,FALSE)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up'!$A$2:$C$55,3,FALSE)</f>
        <v>120</v>
      </c>
      <c r="J857" s="5">
        <f>VLOOKUP(F857,'Set up'!$A$2:$D$55,4,FALSE)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up'!$A$2:$E$55,5,FALSE)</f>
        <v>Trsf</v>
      </c>
      <c r="S857" s="1" t="s">
        <v>978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up'!$A$2:$C$55,2,FALSE)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up'!$A$2:$C$55,3,FALSE)</f>
        <v>Cash</v>
      </c>
      <c r="J858" s="5">
        <f>VLOOKUP(F858,'Set up'!$A$2:$D$55,4,FALSE)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up'!$A$2:$E$55,5,FALSE)</f>
        <v>Trsf</v>
      </c>
      <c r="S858" s="1" t="s">
        <v>984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up'!$A$2:$C$55,2,FALSE)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up'!$A$2:$C$55,3,FALSE)</f>
        <v>Cash</v>
      </c>
      <c r="J859" s="5">
        <f>VLOOKUP(F859,'Set up'!$A$2:$D$55,4,FALSE)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up'!$A$2:$E$55,5,FALSE)</f>
        <v>PD Chq</v>
      </c>
      <c r="S859" s="1" t="s">
        <v>976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up'!$A$2:$C$55,2,FALSE)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up'!$A$2:$C$55,3,FALSE)</f>
        <v>Cash</v>
      </c>
      <c r="J860" s="5">
        <f>VLOOKUP(F860,'Set up'!$A$2:$D$55,4,FALSE)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up'!$A$2:$E$55,5,FALSE)</f>
        <v>PD Chq</v>
      </c>
      <c r="S860" s="1" t="s">
        <v>976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up'!$A$2:$C$55,2,FALSE)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up'!$A$2:$C$55,3,FALSE)</f>
        <v>Cash</v>
      </c>
      <c r="J861" s="5">
        <f>VLOOKUP(F861,'Set up'!$A$2:$D$55,4,FALSE)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up'!$A$2:$E$55,5,FALSE)</f>
        <v>PD Chq</v>
      </c>
      <c r="S861" s="1" t="s">
        <v>976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up'!$A$2:$C$55,2,FALSE)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up'!$A$2:$C$55,3,FALSE)</f>
        <v>Cash</v>
      </c>
      <c r="J862" s="5">
        <f>VLOOKUP(F862,'Set up'!$A$2:$D$55,4,FALSE)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up'!$A$2:$E$55,5,FALSE)</f>
        <v>Trsf</v>
      </c>
      <c r="S862" s="1" t="s">
        <v>1162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up'!$A$2:$C$55,2,FALSE)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up'!$A$2:$C$55,3,FALSE)</f>
        <v>Cash</v>
      </c>
      <c r="J863" s="5">
        <f>VLOOKUP(F863,'Set up'!$A$2:$D$55,4,FALSE)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up'!$A$2:$E$55,5,FALSE)</f>
        <v>Trsf</v>
      </c>
      <c r="S863" s="1" t="s">
        <v>1162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up'!$A$2:$C$55,2,FALSE)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up'!$A$2:$C$55,3,FALSE)</f>
        <v>Cash</v>
      </c>
      <c r="J864" s="5">
        <f>VLOOKUP(F864,'Set up'!$A$2:$D$55,4,FALSE)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up'!$A$2:$E$55,5,FALSE)</f>
        <v>Trsf</v>
      </c>
      <c r="S864" s="1" t="s">
        <v>1162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up'!$A$2:$C$55,2,FALSE)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up'!$A$2:$C$55,3,FALSE)</f>
        <v>Cash</v>
      </c>
      <c r="J865" s="5">
        <f>VLOOKUP(F865,'Set up'!$A$2:$D$55,4,FALSE)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up'!$A$2:$E$55,5,FALSE)</f>
        <v>Trsf</v>
      </c>
      <c r="S865" s="1" t="s">
        <v>1163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up'!$A$2:$C$55,2,FALSE)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up'!$A$2:$C$55,3,FALSE)</f>
        <v>Cash</v>
      </c>
      <c r="J866" s="5">
        <f>VLOOKUP(F866,'Set up'!$A$2:$D$55,4,FALSE)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up'!$A$2:$E$55,5,FALSE)</f>
        <v>Trsf</v>
      </c>
      <c r="S866" s="1" t="s">
        <v>842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up'!$A$2:$C$55,2,FALSE)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up'!$A$2:$C$55,3,FALSE)</f>
        <v>Cash</v>
      </c>
      <c r="J867" s="5">
        <f>VLOOKUP(F867,'Set up'!$A$2:$D$55,4,FALSE)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up'!$A$2:$E$55,5,FALSE)</f>
        <v>Trsf</v>
      </c>
      <c r="S867" s="1" t="s">
        <v>842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up'!$A$2:$C$55,2,FALSE)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up'!$A$2:$C$55,3,FALSE)</f>
        <v>Cash</v>
      </c>
      <c r="J868" s="5">
        <f>VLOOKUP(F868,'Set up'!$A$2:$D$55,4,FALSE)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up'!$A$2:$E$55,5,FALSE)</f>
        <v>Trsf</v>
      </c>
      <c r="S868" s="1" t="s">
        <v>842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up'!$A$2:$C$55,2,FALSE)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up'!$A$2:$C$55,3,FALSE)</f>
        <v>60</v>
      </c>
      <c r="J869" s="5">
        <f>VLOOKUP(F869,'Set up'!$A$2:$D$55,4,FALSE)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up'!$A$2:$E$55,5,FALSE)</f>
        <v>Chq</v>
      </c>
      <c r="S869" s="1" t="s">
        <v>1148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up'!$A$2:$C$55,2,FALSE)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up'!$A$2:$C$55,3,FALSE)</f>
        <v>Cash</v>
      </c>
      <c r="J870" s="5">
        <f>VLOOKUP(F870,'Set up'!$A$2:$D$55,4,FALSE)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up'!$A$2:$E$55,5,FALSE)</f>
        <v>Trsf</v>
      </c>
      <c r="S870" s="1" t="s">
        <v>852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up'!$A$2:$C$55,2,FALSE)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up'!$A$2:$C$55,3,FALSE)</f>
        <v>Cash</v>
      </c>
      <c r="J871" s="5">
        <f>VLOOKUP(F871,'Set up'!$A$2:$D$55,4,FALSE)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up'!$A$2:$E$55,5,FALSE)</f>
        <v>Trsf</v>
      </c>
      <c r="S871" s="1" t="s">
        <v>852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up'!$A$2:$C$55,2,FALSE)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up'!$A$2:$C$55,3,FALSE)</f>
        <v>Cash</v>
      </c>
      <c r="J872" s="5">
        <f>VLOOKUP(F872,'Set up'!$A$2:$D$55,4,FALSE)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up'!$A$2:$E$55,5,FALSE)</f>
        <v>Trsf</v>
      </c>
      <c r="S872" s="1" t="s">
        <v>1164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up'!$A$2:$C$55,2,FALSE)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up'!$A$2:$C$55,3,FALSE)</f>
        <v>Cash</v>
      </c>
      <c r="J873" s="5">
        <f>VLOOKUP(F873,'Set up'!$A$2:$D$55,4,FALSE)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up'!$A$2:$E$55,5,FALSE)</f>
        <v>Trsf</v>
      </c>
      <c r="S873" s="1" t="s">
        <v>1164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up'!$A$2:$C$55,2,FALSE)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up'!$A$2:$C$55,3,FALSE)</f>
        <v>Cash</v>
      </c>
      <c r="J874" s="5">
        <f>VLOOKUP(F874,'Set up'!$A$2:$D$55,4,FALSE)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up'!$A$2:$E$55,5,FALSE)</f>
        <v>Trsf</v>
      </c>
      <c r="S874" s="1" t="s">
        <v>1164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up'!$A$2:$C$55,2,FALSE)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up'!$A$2:$C$55,3,FALSE)</f>
        <v>Cash</v>
      </c>
      <c r="J875" s="5">
        <f>VLOOKUP(F875,'Set up'!$A$2:$D$55,4,FALSE)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up'!$A$2:$E$55,5,FALSE)</f>
        <v>Trsf</v>
      </c>
      <c r="S875" s="1" t="s">
        <v>1164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up'!$A$2:$C$55,2,FALSE)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up'!$A$2:$C$55,3,FALSE)</f>
        <v>Cash</v>
      </c>
      <c r="J876" s="5">
        <f>VLOOKUP(F876,'Set up'!$A$2:$D$55,4,FALSE)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up'!$A$2:$E$55,5,FALSE)</f>
        <v>Trsf</v>
      </c>
      <c r="S876" s="1" t="s">
        <v>1164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up'!$A$2:$C$55,2,FALSE)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up'!$A$2:$C$55,3,FALSE)</f>
        <v>Cash</v>
      </c>
      <c r="J877" s="5">
        <f>VLOOKUP(F877,'Set up'!$A$2:$D$55,4,FALSE)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up'!$A$2:$E$55,5,FALSE)</f>
        <v>Trsf</v>
      </c>
      <c r="S877" s="1" t="s">
        <v>1164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up'!$A$2:$C$55,2,FALSE)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up'!$A$2:$C$55,3,FALSE)</f>
        <v>Cash</v>
      </c>
      <c r="J878" s="5">
        <f>VLOOKUP(F878,'Set up'!$A$2:$D$55,4,FALSE)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up'!$A$2:$E$55,5,FALSE)</f>
        <v>Chq</v>
      </c>
      <c r="S878" s="1" t="s">
        <v>921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up'!$A$2:$C$55,2,FALSE)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up'!$A$2:$C$55,3,FALSE)</f>
        <v>Cash</v>
      </c>
      <c r="J879" s="5">
        <f>VLOOKUP(F879,'Set up'!$A$2:$D$55,4,FALSE)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up'!$A$2:$E$55,5,FALSE)</f>
        <v>PD Chq</v>
      </c>
      <c r="S879" s="1" t="s">
        <v>1024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up'!$A$2:$C$55,2,FALSE)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up'!$A$2:$C$55,3,FALSE)</f>
        <v>Cash</v>
      </c>
      <c r="J880" s="5">
        <f>VLOOKUP(F880,'Set up'!$A$2:$D$55,4,FALSE)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up'!$A$2:$E$55,5,FALSE)</f>
        <v>PD Chq</v>
      </c>
      <c r="S880" s="1" t="s">
        <v>1024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up'!$A$2:$C$55,2,FALSE)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up'!$A$2:$C$55,3,FALSE)</f>
        <v>Cash</v>
      </c>
      <c r="J881" s="5">
        <f>VLOOKUP(F881,'Set up'!$A$2:$D$55,4,FALSE)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up'!$A$2:$E$55,5,FALSE)</f>
        <v>PD Chq</v>
      </c>
      <c r="S881" s="1" t="s">
        <v>1024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up'!$A$2:$C$55,2,FALSE)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up'!$A$2:$C$55,3,FALSE)</f>
        <v>Cash</v>
      </c>
      <c r="J882" s="5">
        <f>VLOOKUP(F882,'Set up'!$A$2:$D$55,4,FALSE)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up'!$A$2:$E$55,5,FALSE)</f>
        <v>PD Chq</v>
      </c>
      <c r="S882" s="1" t="s">
        <v>1024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up'!$A$2:$C$55,2,FALSE)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up'!$A$2:$C$55,3,FALSE)</f>
        <v>Cash</v>
      </c>
      <c r="J883" s="5">
        <f>VLOOKUP(F883,'Set up'!$A$2:$D$55,4,FALSE)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up'!$A$2:$E$55,5,FALSE)</f>
        <v>Trsf</v>
      </c>
      <c r="S883" s="1" t="s">
        <v>1164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up'!$A$2:$C$55,2,FALSE)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up'!$A$2:$C$55,3,FALSE)</f>
        <v>Cash</v>
      </c>
      <c r="J884" s="5">
        <f>VLOOKUP(F884,'Set up'!$A$2:$D$55,4,FALSE)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up'!$A$2:$E$55,5,FALSE)</f>
        <v>Trsf</v>
      </c>
      <c r="S884" s="1" t="s">
        <v>1164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up'!$A$2:$C$55,2,FALSE)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up'!$A$2:$C$55,3,FALSE)</f>
        <v>Cash</v>
      </c>
      <c r="J885" s="5">
        <f>VLOOKUP(F885,'Set up'!$A$2:$D$55,4,FALSE)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up'!$A$2:$E$55,5,FALSE)</f>
        <v>Trsf</v>
      </c>
      <c r="S885" s="1" t="s">
        <v>1164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up'!$A$2:$C$55,2,FALSE)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up'!$A$2:$C$55,3,FALSE)</f>
        <v>Cash</v>
      </c>
      <c r="J886" s="5">
        <f>VLOOKUP(F886,'Set up'!$A$2:$D$55,4,FALSE)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up'!$A$2:$E$55,5,FALSE)</f>
        <v>Trsf</v>
      </c>
      <c r="S886" s="1" t="s">
        <v>1164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up'!$A$2:$C$55,2,FALSE)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up'!$A$2:$C$55,3,FALSE)</f>
        <v>Cash</v>
      </c>
      <c r="J887" s="5">
        <f>VLOOKUP(F887,'Set up'!$A$2:$D$55,4,FALSE)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up'!$A$2:$E$55,5,FALSE)</f>
        <v>Trsf</v>
      </c>
      <c r="S887" s="1" t="s">
        <v>855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up'!$A$2:$C$55,2,FALSE)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up'!$A$2:$C$55,3,FALSE)</f>
        <v>Cash</v>
      </c>
      <c r="J888" s="5">
        <f>VLOOKUP(F888,'Set up'!$A$2:$D$55,4,FALSE)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up'!$A$2:$E$55,5,FALSE)</f>
        <v>Trsf</v>
      </c>
      <c r="S888" s="1" t="s">
        <v>855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up'!$A$2:$C$55,2,FALSE)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up'!$A$2:$C$55,3,FALSE)</f>
        <v>Cash</v>
      </c>
      <c r="J889" s="5">
        <f>VLOOKUP(F889,'Set up'!$A$2:$D$55,4,FALSE)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up'!$A$2:$E$55,5,FALSE)</f>
        <v>Trsf</v>
      </c>
      <c r="S889" s="1" t="s">
        <v>855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up'!$A$2:$C$55,2,FALSE)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up'!$A$2:$C$55,3,FALSE)</f>
        <v>Cash</v>
      </c>
      <c r="J890" s="5">
        <f>VLOOKUP(F890,'Set up'!$A$2:$D$55,4,FALSE)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up'!$A$2:$E$55,5,FALSE)</f>
        <v>Trsf</v>
      </c>
      <c r="S890" s="1" t="s">
        <v>855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up'!$A$2:$C$55,2,FALSE)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up'!$A$2:$C$55,3,FALSE)</f>
        <v>Cash</v>
      </c>
      <c r="J891" s="5">
        <f>VLOOKUP(F891,'Set up'!$A$2:$D$55,4,FALSE)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up'!$A$2:$E$55,5,FALSE)</f>
        <v>Trsf</v>
      </c>
      <c r="S891" s="1" t="s">
        <v>855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up'!$A$2:$C$55,2,FALSE)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up'!$A$2:$C$55,3,FALSE)</f>
        <v>120</v>
      </c>
      <c r="J892" s="5">
        <f>VLOOKUP(F892,'Set up'!$A$2:$D$55,4,FALSE)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up'!$A$2:$E$55,5,FALSE)</f>
        <v>Trsf</v>
      </c>
      <c r="S892" s="1" t="s">
        <v>978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up'!$A$2:$C$55,2,FALSE)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up'!$A$2:$C$55,3,FALSE)</f>
        <v>120</v>
      </c>
      <c r="J893" s="5">
        <f>VLOOKUP(F893,'Set up'!$A$2:$D$55,4,FALSE)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up'!$A$2:$E$55,5,FALSE)</f>
        <v>Trsf</v>
      </c>
      <c r="S893" s="1" t="s">
        <v>978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up'!$A$2:$C$55,2,FALSE)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up'!$A$2:$C$55,3,FALSE)</f>
        <v>120</v>
      </c>
      <c r="J894" s="5">
        <f>VLOOKUP(F894,'Set up'!$A$2:$D$55,4,FALSE)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up'!$A$2:$E$55,5,FALSE)</f>
        <v>Trsf</v>
      </c>
      <c r="S894" s="1" t="s">
        <v>978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up'!$A$2:$C$55,2,FALSE)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up'!$A$2:$C$55,3,FALSE)</f>
        <v>120</v>
      </c>
      <c r="J895" s="5">
        <f>VLOOKUP(F895,'Set up'!$A$2:$D$55,4,FALSE)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up'!$A$2:$E$55,5,FALSE)</f>
        <v>Trsf</v>
      </c>
      <c r="S895" s="1" t="s">
        <v>978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up'!$A$2:$C$55,2,FALSE)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up'!$A$2:$C$55,3,FALSE)</f>
        <v>120</v>
      </c>
      <c r="J896" s="5">
        <f>VLOOKUP(F896,'Set up'!$A$2:$D$55,4,FALSE)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up'!$A$2:$E$55,5,FALSE)</f>
        <v>Trsf</v>
      </c>
      <c r="S896" s="1" t="s">
        <v>978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up'!$A$2:$C$55,2,FALSE)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up'!$A$2:$C$55,3,FALSE)</f>
        <v>120</v>
      </c>
      <c r="J897" s="5">
        <f>VLOOKUP(F897,'Set up'!$A$2:$D$55,4,FALSE)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up'!$A$2:$E$55,5,FALSE)</f>
        <v>Trsf</v>
      </c>
      <c r="S897" s="1" t="s">
        <v>978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up'!$A$2:$C$55,2,FALSE)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up'!$A$2:$C$55,3,FALSE)</f>
        <v>60</v>
      </c>
      <c r="J898" s="5">
        <f>VLOOKUP(F898,'Set up'!$A$2:$D$55,4,FALSE)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up'!$A$2:$E$55,5,FALSE)</f>
        <v>Chq</v>
      </c>
      <c r="S898" s="1" t="s">
        <v>1087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up'!$A$2:$C$55,2,FALSE)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up'!$A$2:$C$55,3,FALSE)</f>
        <v>Cash</v>
      </c>
      <c r="J899" s="5">
        <f>VLOOKUP(F899,'Set up'!$A$2:$D$55,4,FALSE)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up'!$A$2:$E$55,5,FALSE)</f>
        <v>Trsf</v>
      </c>
      <c r="S899" s="1" t="s">
        <v>879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up'!$A$2:$C$55,2,FALSE)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up'!$A$2:$C$55,3,FALSE)</f>
        <v>Cash</v>
      </c>
      <c r="J900" s="5">
        <f>VLOOKUP(F900,'Set up'!$A$2:$D$55,4,FALSE)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up'!$A$2:$E$55,5,FALSE)</f>
        <v>Trsf</v>
      </c>
      <c r="S900" s="1" t="s">
        <v>879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up'!$A$2:$C$55,2,FALSE)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up'!$A$2:$C$55,3,FALSE)</f>
        <v>Cash</v>
      </c>
      <c r="J901" s="5">
        <f>VLOOKUP(F901,'Set up'!$A$2:$D$55,4,FALSE)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up'!$A$2:$E$55,5,FALSE)</f>
        <v>Trsf</v>
      </c>
      <c r="S901" s="1" t="s">
        <v>1164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up'!$A$2:$C$55,2,FALSE)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up'!$A$2:$C$55,3,FALSE)</f>
        <v>Cash</v>
      </c>
      <c r="J902" s="5">
        <f>VLOOKUP(F902,'Set up'!$A$2:$D$55,4,FALSE)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up'!$A$2:$E$55,5,FALSE)</f>
        <v>Trsf</v>
      </c>
      <c r="S902" s="1" t="s">
        <v>1164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up'!$A$2:$C$55,2,FALSE)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up'!$A$2:$C$55,3,FALSE)</f>
        <v>Cash</v>
      </c>
      <c r="J903" s="5">
        <f>VLOOKUP(F903,'Set up'!$A$2:$D$55,4,FALSE)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up'!$A$2:$E$55,5,FALSE)</f>
        <v>Trsf</v>
      </c>
      <c r="S903" s="1" t="s">
        <v>1164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up'!$A$2:$C$55,2,FALSE)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up'!$A$2:$C$55,3,FALSE)</f>
        <v>Cash</v>
      </c>
      <c r="J904" s="5">
        <f>VLOOKUP(F904,'Set up'!$A$2:$D$55,4,FALSE)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up'!$A$2:$E$55,5,FALSE)</f>
        <v>Trsf</v>
      </c>
      <c r="S904" s="1" t="s">
        <v>1164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up'!$A$2:$C$55,2,FALSE)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up'!$A$2:$C$55,3,FALSE)</f>
        <v>Cash</v>
      </c>
      <c r="J905" s="5">
        <f>VLOOKUP(F905,'Set up'!$A$2:$D$55,4,FALSE)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up'!$A$2:$E$55,5,FALSE)</f>
        <v>Trsf</v>
      </c>
      <c r="S905" s="1" t="s">
        <v>1031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up'!$A$2:$C$55,2,FALSE)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up'!$A$2:$C$55,3,FALSE)</f>
        <v>Cash</v>
      </c>
      <c r="J906" s="5">
        <f>VLOOKUP(F906,'Set up'!$A$2:$D$55,4,FALSE)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up'!$A$2:$E$55,5,FALSE)</f>
        <v>Trsf</v>
      </c>
      <c r="S906" s="1" t="s">
        <v>1031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up'!$A$2:$C$55,2,FALSE)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up'!$A$2:$C$55,3,FALSE)</f>
        <v>Cash</v>
      </c>
      <c r="J907" s="5">
        <f>VLOOKUP(F907,'Set up'!$A$2:$D$55,4,FALSE)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up'!$A$2:$E$55,5,FALSE)</f>
        <v>Trsf</v>
      </c>
      <c r="S907" s="1" t="s">
        <v>1031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up'!$A$2:$C$55,2,FALSE)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up'!$A$2:$C$55,3,FALSE)</f>
        <v>Cash</v>
      </c>
      <c r="J908" s="5">
        <f>VLOOKUP(F908,'Set up'!$A$2:$D$55,4,FALSE)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up'!$A$2:$E$55,5,FALSE)</f>
        <v>Trsf</v>
      </c>
      <c r="S908" s="1" t="s">
        <v>1031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up'!$A$2:$C$55,2,FALSE)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up'!$A$2:$C$55,3,FALSE)</f>
        <v>Cash</v>
      </c>
      <c r="J909" s="5">
        <f>VLOOKUP(F909,'Set up'!$A$2:$D$55,4,FALSE)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up'!$A$2:$E$55,5,FALSE)</f>
        <v>Trsf</v>
      </c>
      <c r="S909" s="1" t="s">
        <v>1031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up'!$A$2:$C$55,2,FALSE)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up'!$A$2:$C$55,3,FALSE)</f>
        <v>Cash</v>
      </c>
      <c r="J910" s="5">
        <f>VLOOKUP(F910,'Set up'!$A$2:$D$55,4,FALSE)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up'!$A$2:$E$55,5,FALSE)</f>
        <v>Trsf</v>
      </c>
      <c r="S910" s="1" t="s">
        <v>1031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up'!$A$2:$C$55,2,FALSE)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up'!$A$2:$C$55,3,FALSE)</f>
        <v>Cash</v>
      </c>
      <c r="J911" s="5">
        <f>VLOOKUP(F911,'Set up'!$A$2:$D$55,4,FALSE)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up'!$A$2:$E$55,5,FALSE)</f>
        <v>Trsf</v>
      </c>
      <c r="S911" s="1" t="s">
        <v>1031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up'!$A$2:$C$55,2,FALSE)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up'!$A$2:$C$55,3,FALSE)</f>
        <v>Cash</v>
      </c>
      <c r="J912" s="5">
        <f>VLOOKUP(F912,'Set up'!$A$2:$D$55,4,FALSE)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up'!$A$2:$E$55,5,FALSE)</f>
        <v>Trsf</v>
      </c>
      <c r="S912" s="1" t="s">
        <v>1031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up'!$A$2:$C$55,2,FALSE)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up'!$A$2:$C$55,3,FALSE)</f>
        <v>Cash</v>
      </c>
      <c r="J913" s="5">
        <f>VLOOKUP(F913,'Set up'!$A$2:$D$55,4,FALSE)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up'!$A$2:$E$55,5,FALSE)</f>
        <v>Trsf</v>
      </c>
      <c r="S913" s="1" t="s">
        <v>1164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up'!$A$2:$C$55,2,FALSE)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up'!$A$2:$C$55,3,FALSE)</f>
        <v>Cash</v>
      </c>
      <c r="J914" s="5">
        <f>VLOOKUP(F914,'Set up'!$A$2:$D$55,4,FALSE)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up'!$A$2:$E$55,5,FALSE)</f>
        <v>Trsf</v>
      </c>
      <c r="S914" s="1" t="s">
        <v>1164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up'!$A$2:$C$55,2,FALSE)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up'!$A$2:$C$55,3,FALSE)</f>
        <v>Cash</v>
      </c>
      <c r="J915" s="5">
        <f>VLOOKUP(F915,'Set up'!$A$2:$D$55,4,FALSE)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up'!$A$2:$E$55,5,FALSE)</f>
        <v>Trsf</v>
      </c>
      <c r="S915" s="1" t="s">
        <v>1165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up'!$A$2:$C$55,2,FALSE)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up'!$A$2:$C$55,3,FALSE)</f>
        <v>Cash</v>
      </c>
      <c r="J916" s="5">
        <f>VLOOKUP(F916,'Set up'!$A$2:$D$55,4,FALSE)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up'!$A$2:$E$55,5,FALSE)</f>
        <v>Trsf</v>
      </c>
      <c r="S916" s="1" t="s">
        <v>1166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up'!$A$2:$C$55,2,FALSE)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up'!$A$2:$C$55,3,FALSE)</f>
        <v>Cash</v>
      </c>
      <c r="J917" s="5">
        <f>VLOOKUP(F917,'Set up'!$A$2:$D$55,4,FALSE)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up'!$A$2:$E$55,5,FALSE)</f>
        <v>Trsf</v>
      </c>
      <c r="S917" s="1" t="s">
        <v>1166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up'!$A$2:$C$55,2,FALSE)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up'!$A$2:$C$55,3,FALSE)</f>
        <v>Cash</v>
      </c>
      <c r="J918" s="5">
        <f>VLOOKUP(F918,'Set up'!$A$2:$D$55,4,FALSE)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up'!$A$2:$E$55,5,FALSE)</f>
        <v>Trsf</v>
      </c>
      <c r="S918" s="1" t="s">
        <v>1166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up'!$A$2:$C$55,2,FALSE)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up'!$A$2:$C$55,3,FALSE)</f>
        <v>Cash</v>
      </c>
      <c r="J919" s="5">
        <f>VLOOKUP(F919,'Set up'!$A$2:$D$55,4,FALSE)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up'!$A$2:$E$55,5,FALSE)</f>
        <v>Trsf</v>
      </c>
      <c r="S919" s="1" t="s">
        <v>1166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up'!$A$2:$C$55,2,FALSE)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up'!$A$2:$C$55,3,FALSE)</f>
        <v>Cash</v>
      </c>
      <c r="J920" s="5">
        <f>VLOOKUP(F920,'Set up'!$A$2:$D$55,4,FALSE)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up'!$A$2:$E$55,5,FALSE)</f>
        <v>Trsf</v>
      </c>
      <c r="S920" s="1" t="s">
        <v>1166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up'!$A$2:$C$55,2,FALSE)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up'!$A$2:$C$55,3,FALSE)</f>
        <v>Cash</v>
      </c>
      <c r="J921" s="5">
        <f>VLOOKUP(F921,'Set up'!$A$2:$D$55,4,FALSE)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up'!$A$2:$E$55,5,FALSE)</f>
        <v>Trsf</v>
      </c>
      <c r="S921" s="1" t="s">
        <v>1229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up'!$A$2:$C$55,2,FALSE)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up'!$A$2:$C$55,3,FALSE)</f>
        <v>Cash</v>
      </c>
      <c r="J922" s="5">
        <f>VLOOKUP(F922,'Set up'!$A$2:$D$55,4,FALSE)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up'!$A$2:$E$55,5,FALSE)</f>
        <v>Trsf</v>
      </c>
      <c r="S922" s="1" t="s">
        <v>1209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up'!$A$2:$C$55,2,FALSE)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up'!$A$2:$C$55,3,FALSE)</f>
        <v>Cash</v>
      </c>
      <c r="J923" s="5">
        <f>VLOOKUP(F923,'Set up'!$A$2:$D$55,4,FALSE)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up'!$A$2:$E$55,5,FALSE)</f>
        <v>Trsf</v>
      </c>
      <c r="S923" s="1" t="s">
        <v>1209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up'!$A$2:$C$55,2,FALSE)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up'!$A$2:$C$55,3,FALSE)</f>
        <v>Cash</v>
      </c>
      <c r="J924" s="5">
        <f>VLOOKUP(F924,'Set up'!$A$2:$D$55,4,FALSE)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up'!$A$2:$E$55,5,FALSE)</f>
        <v>Trsf</v>
      </c>
      <c r="S924" s="1" t="s">
        <v>1209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up'!$A$2:$C$55,2,FALSE)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up'!$A$2:$C$55,3,FALSE)</f>
        <v>Cash</v>
      </c>
      <c r="J925" s="5">
        <f>VLOOKUP(F925,'Set up'!$A$2:$D$55,4,FALSE)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up'!$A$2:$E$55,5,FALSE)</f>
        <v>Trsf</v>
      </c>
      <c r="S925" s="1" t="s">
        <v>891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up'!$A$2:$C$55,2,FALSE)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up'!$A$2:$C$55,3,FALSE)</f>
        <v>120</v>
      </c>
      <c r="J926" s="5">
        <f>VLOOKUP(F926,'Set up'!$A$2:$D$55,4,FALSE)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up'!$A$2:$E$55,5,FALSE)</f>
        <v>Trsf</v>
      </c>
      <c r="S926" s="1" t="s">
        <v>1028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up'!$A$2:$C$55,2,FALSE)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up'!$A$2:$C$55,3,FALSE)</f>
        <v>120</v>
      </c>
      <c r="J927" s="5">
        <f>VLOOKUP(F927,'Set up'!$A$2:$D$55,4,FALSE)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up'!$A$2:$E$55,5,FALSE)</f>
        <v>Trsf</v>
      </c>
      <c r="S927" s="1" t="s">
        <v>1028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up'!$A$2:$C$55,2,FALSE)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up'!$A$2:$C$55,3,FALSE)</f>
        <v>120</v>
      </c>
      <c r="J928" s="5">
        <f>VLOOKUP(F928,'Set up'!$A$2:$D$55,4,FALSE)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up'!$A$2:$E$55,5,FALSE)</f>
        <v>Trsf</v>
      </c>
      <c r="S928" s="1" t="s">
        <v>1028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up'!$A$2:$C$55,2,FALSE)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up'!$A$2:$C$55,3,FALSE)</f>
        <v>120</v>
      </c>
      <c r="J929" s="5">
        <f>VLOOKUP(F929,'Set up'!$A$2:$D$55,4,FALSE)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up'!$A$2:$E$55,5,FALSE)</f>
        <v>Trsf</v>
      </c>
      <c r="S929" s="1" t="s">
        <v>1028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up'!$A$2:$C$55,2,FALSE)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up'!$A$2:$C$55,3,FALSE)</f>
        <v>Cash</v>
      </c>
      <c r="J930" s="5">
        <f>VLOOKUP(F930,'Set up'!$A$2:$D$55,4,FALSE)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up'!$A$2:$E$55,5,FALSE)</f>
        <v>PD Chq</v>
      </c>
      <c r="S930" s="1" t="s">
        <v>1025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up'!$A$2:$C$55,2,FALSE)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up'!$A$2:$C$55,3,FALSE)</f>
        <v>Cash</v>
      </c>
      <c r="J931" s="5">
        <f>VLOOKUP(F931,'Set up'!$A$2:$D$55,4,FALSE)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up'!$A$2:$E$55,5,FALSE)</f>
        <v>PD Chq</v>
      </c>
      <c r="S931" s="1" t="s">
        <v>1025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up'!$A$2:$C$55,2,FALSE)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up'!$A$2:$C$55,3,FALSE)</f>
        <v>60</v>
      </c>
      <c r="J932" s="5">
        <f>VLOOKUP(F932,'Set up'!$A$2:$D$55,4,FALSE)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up'!$A$2:$E$55,5,FALSE)</f>
        <v>Chq</v>
      </c>
      <c r="S932" s="1" t="s">
        <v>1087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up'!$A$2:$C$55,2,FALSE)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up'!$A$2:$C$55,3,FALSE)</f>
        <v>60</v>
      </c>
      <c r="J933" s="5">
        <f>VLOOKUP(F933,'Set up'!$A$2:$D$55,4,FALSE)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up'!$A$2:$E$55,5,FALSE)</f>
        <v>Chq</v>
      </c>
      <c r="S933" s="1" t="s">
        <v>1087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up'!$A$2:$C$55,2,FALSE)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up'!$A$2:$C$55,3,FALSE)</f>
        <v>Cash</v>
      </c>
      <c r="J934" s="5">
        <f>VLOOKUP(F934,'Set up'!$A$2:$D$55,4,FALSE)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up'!$A$2:$E$55,5,FALSE)</f>
        <v>Trsf</v>
      </c>
      <c r="S934" s="1" t="s">
        <v>1032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up'!$A$2:$C$55,2,FALSE)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up'!$A$2:$C$55,3,FALSE)</f>
        <v>Cash</v>
      </c>
      <c r="J935" s="5">
        <f>VLOOKUP(F935,'Set up'!$A$2:$D$55,4,FALSE)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up'!$A$2:$E$55,5,FALSE)</f>
        <v>Trsf</v>
      </c>
      <c r="S935" s="1" t="s">
        <v>1033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up'!$A$2:$C$55,2,FALSE)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up'!$A$2:$C$55,3,FALSE)</f>
        <v>Cash</v>
      </c>
      <c r="J936" s="5">
        <f>VLOOKUP(F936,'Set up'!$A$2:$D$55,4,FALSE)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up'!$A$2:$E$55,5,FALSE)</f>
        <v>Trsf</v>
      </c>
      <c r="S936" s="1" t="s">
        <v>1032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up'!$A$2:$C$55,2,FALSE)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up'!$A$2:$C$55,3,FALSE)</f>
        <v>Cash</v>
      </c>
      <c r="J937" s="5">
        <f>VLOOKUP(F937,'Set up'!$A$2:$D$55,4,FALSE)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up'!$A$2:$E$55,5,FALSE)</f>
        <v>Trsf</v>
      </c>
      <c r="S937" s="1" t="s">
        <v>1032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up'!$A$2:$C$55,2,FALSE)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up'!$A$2:$C$55,3,FALSE)</f>
        <v>Cash</v>
      </c>
      <c r="J938" s="5">
        <f>VLOOKUP(F938,'Set up'!$A$2:$D$55,4,FALSE)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up'!$A$2:$E$55,5,FALSE)</f>
        <v>Trsf</v>
      </c>
      <c r="S938" s="1" t="s">
        <v>1032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up'!$A$2:$C$55,2,FALSE)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up'!$A$2:$C$55,3,FALSE)</f>
        <v>Cash</v>
      </c>
      <c r="J939" s="5">
        <f>VLOOKUP(F939,'Set up'!$A$2:$D$55,4,FALSE)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up'!$A$2:$E$55,5,FALSE)</f>
        <v>Trsf</v>
      </c>
      <c r="S939" s="1" t="s">
        <v>1032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up'!$A$2:$C$55,2,FALSE)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up'!$A$2:$C$55,3,FALSE)</f>
        <v>Cash</v>
      </c>
      <c r="J940" s="5">
        <f>VLOOKUP(F940,'Set up'!$A$2:$D$55,4,FALSE)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up'!$A$2:$E$55,5,FALSE)</f>
        <v>Trsf</v>
      </c>
      <c r="S940" s="1" t="s">
        <v>1032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up'!$A$2:$C$55,2,FALSE)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up'!$A$2:$C$55,3,FALSE)</f>
        <v>Cash</v>
      </c>
      <c r="J941" s="5">
        <f>VLOOKUP(F941,'Set up'!$A$2:$D$55,4,FALSE)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up'!$A$2:$E$55,5,FALSE)</f>
        <v>Trsf</v>
      </c>
      <c r="S941" s="1" t="s">
        <v>1032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up'!$A$2:$C$55,2,FALSE)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up'!$A$2:$C$55,3,FALSE)</f>
        <v>Cash</v>
      </c>
      <c r="J942" s="5">
        <f>VLOOKUP(F942,'Set up'!$A$2:$D$55,4,FALSE)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up'!$A$2:$E$55,5,FALSE)</f>
        <v>Trsf</v>
      </c>
      <c r="S942" s="1" t="s">
        <v>1032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up'!$A$2:$C$55,2,FALSE)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up'!$A$2:$C$55,3,FALSE)</f>
        <v>Cash</v>
      </c>
      <c r="J943" s="5">
        <f>VLOOKUP(F943,'Set up'!$A$2:$D$55,4,FALSE)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up'!$A$2:$E$55,5,FALSE)</f>
        <v>Trsf</v>
      </c>
      <c r="S943" s="1" t="s">
        <v>1209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up'!$A$2:$C$55,2,FALSE)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up'!$A$2:$C$55,3,FALSE)</f>
        <v>Cash</v>
      </c>
      <c r="J944" s="5">
        <f>VLOOKUP(F944,'Set up'!$A$2:$D$55,4,FALSE)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up'!$A$2:$E$55,5,FALSE)</f>
        <v>Trsf</v>
      </c>
      <c r="S944" s="1" t="s">
        <v>1209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up'!$A$2:$C$55,2,FALSE)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up'!$A$2:$C$55,3,FALSE)</f>
        <v>Cash</v>
      </c>
      <c r="J945" s="5">
        <f>VLOOKUP(F945,'Set up'!$A$2:$D$55,4,FALSE)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up'!$A$2:$E$55,5,FALSE)</f>
        <v>Trsf</v>
      </c>
      <c r="S945" s="1" t="s">
        <v>1209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up'!$A$2:$C$55,2,FALSE)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up'!$A$2:$C$55,3,FALSE)</f>
        <v>Cash</v>
      </c>
      <c r="J946" s="5">
        <f>VLOOKUP(F946,'Set up'!$A$2:$D$55,4,FALSE)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up'!$A$2:$E$55,5,FALSE)</f>
        <v>Trsf</v>
      </c>
      <c r="S946" s="1" t="s">
        <v>1209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up'!$A$2:$C$55,2,FALSE)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up'!$A$2:$C$55,3,FALSE)</f>
        <v>Cash</v>
      </c>
      <c r="J947" s="5">
        <f>VLOOKUP(F947,'Set up'!$A$2:$D$55,4,FALSE)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up'!$A$2:$E$55,5,FALSE)</f>
        <v>Trsf</v>
      </c>
      <c r="S947" s="1" t="s">
        <v>919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up'!$A$2:$C$55,2,FALSE)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up'!$A$2:$C$55,3,FALSE)</f>
        <v>Cash</v>
      </c>
      <c r="J948" s="5">
        <f>VLOOKUP(F948,'Set up'!$A$2:$D$55,4,FALSE)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up'!$A$2:$E$55,5,FALSE)</f>
        <v>Trsf</v>
      </c>
      <c r="S948" s="1" t="s">
        <v>918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up'!$A$2:$C$55,2,FALSE)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up'!$A$2:$C$55,3,FALSE)</f>
        <v>Cash</v>
      </c>
      <c r="J949" s="5">
        <f>VLOOKUP(F949,'Set up'!$A$2:$D$55,4,FALSE)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up'!$A$2:$E$55,5,FALSE)</f>
        <v>Trsf</v>
      </c>
      <c r="S949" s="1" t="s">
        <v>1209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up'!$A$2:$C$55,2,FALSE)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up'!$A$2:$C$55,3,FALSE)</f>
        <v>Cash</v>
      </c>
      <c r="J950" s="5">
        <f>VLOOKUP(F950,'Set up'!$A$2:$D$55,4,FALSE)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up'!$A$2:$E$55,5,FALSE)</f>
        <v>Trsf</v>
      </c>
      <c r="S950" s="1" t="s">
        <v>1209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up'!$A$2:$C$55,2,FALSE)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up'!$A$2:$C$55,3,FALSE)</f>
        <v>Cash</v>
      </c>
      <c r="J951" s="5">
        <f>VLOOKUP(F951,'Set up'!$A$2:$D$55,4,FALSE)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up'!$A$2:$E$55,5,FALSE)</f>
        <v>Trsf</v>
      </c>
      <c r="S951" s="1" t="s">
        <v>1209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up'!$A$2:$C$55,2,FALSE)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up'!$A$2:$C$55,3,FALSE)</f>
        <v>Cash</v>
      </c>
      <c r="J952" s="5">
        <f>VLOOKUP(F952,'Set up'!$A$2:$D$55,4,FALSE)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up'!$A$2:$E$55,5,FALSE)</f>
        <v>Trsf</v>
      </c>
      <c r="S952" s="1" t="s">
        <v>1209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up'!$A$2:$C$55,2,FALSE)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up'!$A$2:$C$55,3,FALSE)</f>
        <v>Cash</v>
      </c>
      <c r="J953" s="5">
        <f>VLOOKUP(F953,'Set up'!$A$2:$D$55,4,FALSE)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up'!$A$2:$E$55,5,FALSE)</f>
        <v>Trsf</v>
      </c>
      <c r="S953" s="1" t="s">
        <v>1209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up'!$A$2:$C$55,2,FALSE)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up'!$A$2:$C$55,3,FALSE)</f>
        <v>#N/A</v>
      </c>
      <c r="J954" s="5" t="e">
        <f>VLOOKUP(F954,'Set up'!$A$2:$D$55,4,FALSE)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up'!$A$2:$E$55,5,FALSE)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up'!$A$2:$C$55,2,FALSE)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up'!$A$2:$C$55,3,FALSE)</f>
        <v>120</v>
      </c>
      <c r="J955" s="5">
        <f>VLOOKUP(F955,'Set up'!$A$2:$D$55,4,FALSE)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up'!$A$2:$E$55,5,FALSE)</f>
        <v>Chq</v>
      </c>
      <c r="S955" s="1" t="s">
        <v>1088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up'!$A$2:$C$55,2,FALSE)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up'!$A$2:$C$55,3,FALSE)</f>
        <v>120</v>
      </c>
      <c r="J956" s="5">
        <f>VLOOKUP(F956,'Set up'!$A$2:$D$55,4,FALSE)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up'!$A$2:$E$55,5,FALSE)</f>
        <v>Chq</v>
      </c>
      <c r="S956" s="1" t="s">
        <v>1088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up'!$A$2:$C$55,2,FALSE)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up'!$A$2:$C$55,3,FALSE)</f>
        <v>120</v>
      </c>
      <c r="J957" s="5">
        <f>VLOOKUP(F957,'Set up'!$A$2:$D$55,4,FALSE)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up'!$A$2:$E$55,5,FALSE)</f>
        <v>Chq</v>
      </c>
      <c r="S957" s="1" t="s">
        <v>1088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up'!$A$2:$C$55,2,FALSE)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up'!$A$2:$C$55,3,FALSE)</f>
        <v>120</v>
      </c>
      <c r="J958" s="5">
        <f>VLOOKUP(F958,'Set up'!$A$2:$D$55,4,FALSE)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up'!$A$2:$E$55,5,FALSE)</f>
        <v>Chq</v>
      </c>
      <c r="S958" s="1" t="s">
        <v>1088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up'!$A$2:$C$55,2,FALSE)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up'!$A$2:$C$55,3,FALSE)</f>
        <v>120</v>
      </c>
      <c r="J959" s="5">
        <f>VLOOKUP(F959,'Set up'!$A$2:$D$55,4,FALSE)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up'!$A$2:$E$55,5,FALSE)</f>
        <v>Chq</v>
      </c>
      <c r="S959" s="1" t="s">
        <v>1088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up'!$A$2:$C$55,2,FALSE)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up'!$A$2:$C$55,3,FALSE)</f>
        <v>120</v>
      </c>
      <c r="J960" s="5">
        <f>VLOOKUP(F960,'Set up'!$A$2:$D$55,4,FALSE)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up'!$A$2:$E$55,5,FALSE)</f>
        <v>Chq</v>
      </c>
      <c r="S960" s="1" t="s">
        <v>1088</v>
      </c>
    </row>
    <row r="961" spans="1:19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up'!$A$2:$C$55,2,FALSE)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up'!$A$2:$C$55,3,FALSE)</f>
        <v>45</v>
      </c>
      <c r="J961" s="5">
        <f>VLOOKUP(F961,'Set up'!$A$2:$D$55,4,FALSE)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up'!$A$2:$E$55,5,FALSE)</f>
        <v>PD Chq</v>
      </c>
      <c r="S961" s="40" t="s">
        <v>1029</v>
      </c>
    </row>
    <row r="962" spans="1:19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up'!$A$2:$C$55,2,FALSE)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up'!$A$2:$C$55,3,FALSE)</f>
        <v>45</v>
      </c>
      <c r="J962" s="5">
        <f>VLOOKUP(F962,'Set up'!$A$2:$D$55,4,FALSE)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up'!$A$2:$E$55,5,FALSE)</f>
        <v>PD Chq</v>
      </c>
      <c r="S962" s="1" t="s">
        <v>1030</v>
      </c>
    </row>
    <row r="963" spans="1:19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up'!$A$2:$C$55,2,FALSE)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up'!$A$2:$C$55,3,FALSE)</f>
        <v>45</v>
      </c>
      <c r="J963" s="5">
        <f>VLOOKUP(F963,'Set up'!$A$2:$D$55,4,FALSE)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up'!$A$2:$E$55,5,FALSE)</f>
        <v>PD Chq</v>
      </c>
      <c r="S963" s="1" t="s">
        <v>1030</v>
      </c>
    </row>
    <row r="964" spans="1:19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up'!$A$2:$C$55,2,FALSE)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up'!$A$2:$C$55,3,FALSE)</f>
        <v>45</v>
      </c>
      <c r="J964" s="5">
        <f>VLOOKUP(F964,'Set up'!$A$2:$D$55,4,FALSE)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up'!$A$2:$E$55,5,FALSE)</f>
        <v>PD Chq</v>
      </c>
      <c r="S964" s="1" t="s">
        <v>1030</v>
      </c>
    </row>
    <row r="965" spans="1:19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up'!$A$2:$C$55,2,FALSE)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up'!$A$2:$C$55,3,FALSE)</f>
        <v>45</v>
      </c>
      <c r="J965" s="5">
        <f>VLOOKUP(F965,'Set up'!$A$2:$D$55,4,FALSE)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up'!$A$2:$E$55,5,FALSE)</f>
        <v>PD Chq</v>
      </c>
      <c r="S965" s="1" t="s">
        <v>1030</v>
      </c>
    </row>
    <row r="966" spans="1:19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up'!$A$2:$C$55,2,FALSE)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up'!$A$2:$C$55,3,FALSE)</f>
        <v>Cash</v>
      </c>
      <c r="J966" s="5">
        <f>VLOOKUP(F966,'Set up'!$A$2:$D$55,4,FALSE)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up'!$A$2:$E$55,5,FALSE)</f>
        <v>PD Chq</v>
      </c>
      <c r="S966" s="1" t="s">
        <v>1026</v>
      </c>
    </row>
    <row r="967" spans="1:19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up'!$A$2:$C$55,2,FALSE)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up'!$A$2:$C$55,3,FALSE)</f>
        <v>Cash</v>
      </c>
      <c r="J967" s="5">
        <f>VLOOKUP(F967,'Set up'!$A$2:$D$55,4,FALSE)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up'!$A$2:$E$55,5,FALSE)</f>
        <v>PD Chq</v>
      </c>
      <c r="S967" s="1" t="s">
        <v>1026</v>
      </c>
    </row>
    <row r="968" spans="1:19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up'!$A$2:$C$55,2,FALSE)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up'!$A$2:$C$55,3,FALSE)</f>
        <v>Cash</v>
      </c>
      <c r="J968" s="5">
        <f>VLOOKUP(F968,'Set up'!$A$2:$D$55,4,FALSE)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up'!$A$2:$E$55,5,FALSE)</f>
        <v>PD Chq</v>
      </c>
      <c r="S968" s="1" t="s">
        <v>1026</v>
      </c>
    </row>
    <row r="969" spans="1:19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up'!$A$2:$C$55,2,FALSE)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up'!$A$2:$C$55,3,FALSE)</f>
        <v>Cash</v>
      </c>
      <c r="J969" s="5">
        <f>VLOOKUP(F969,'Set up'!$A$2:$D$55,4,FALSE)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up'!$A$2:$E$55,5,FALSE)</f>
        <v>PD Chq</v>
      </c>
      <c r="S969" s="1" t="s">
        <v>1026</v>
      </c>
    </row>
    <row r="970" spans="1:19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up'!$A$2:$C$55,2,FALSE)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up'!$A$2:$C$55,3,FALSE)</f>
        <v>Cash</v>
      </c>
      <c r="J970" s="5">
        <f>VLOOKUP(F970,'Set up'!$A$2:$D$55,4,FALSE)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up'!$A$2:$E$55,5,FALSE)</f>
        <v>Trsf</v>
      </c>
      <c r="S970" s="1" t="s">
        <v>1034</v>
      </c>
    </row>
    <row r="971" spans="1:19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up'!$A$2:$C$55,2,FALSE)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up'!$A$2:$C$55,3,FALSE)</f>
        <v>Cash</v>
      </c>
      <c r="J971" s="5">
        <f>VLOOKUP(F971,'Set up'!$A$2:$D$55,4,FALSE)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up'!$A$2:$E$55,5,FALSE)</f>
        <v>Trsf</v>
      </c>
      <c r="S971" s="1" t="s">
        <v>1034</v>
      </c>
    </row>
    <row r="972" spans="1:19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up'!$A$2:$C$55,2,FALSE)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up'!$A$2:$C$55,3,FALSE)</f>
        <v>Cash</v>
      </c>
      <c r="J972" s="5">
        <f>VLOOKUP(F972,'Set up'!$A$2:$D$55,4,FALSE)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up'!$A$2:$E$55,5,FALSE)</f>
        <v>Trsf</v>
      </c>
      <c r="S972" s="1" t="s">
        <v>1034</v>
      </c>
    </row>
    <row r="973" spans="1:19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up'!$A$2:$C$55,2,FALSE)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up'!$A$2:$C$55,3,FALSE)</f>
        <v>Cash</v>
      </c>
      <c r="J973" s="5">
        <f>VLOOKUP(F973,'Set up'!$A$2:$D$55,4,FALSE)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up'!$A$2:$E$55,5,FALSE)</f>
        <v>Trsf</v>
      </c>
      <c r="S973" s="1" t="s">
        <v>1034</v>
      </c>
    </row>
    <row r="974" spans="1:19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up'!$A$2:$C$55,2,FALSE)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up'!$A$2:$C$55,3,FALSE)</f>
        <v>Cash</v>
      </c>
      <c r="J974" s="5">
        <f>VLOOKUP(F974,'Set up'!$A$2:$D$55,4,FALSE)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up'!$A$2:$E$55,5,FALSE)</f>
        <v>Trsf</v>
      </c>
      <c r="S974" s="1" t="s">
        <v>1209</v>
      </c>
    </row>
    <row r="975" spans="1:19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up'!$A$2:$C$55,2,FALSE)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up'!$A$2:$C$55,3,FALSE)</f>
        <v>Cash</v>
      </c>
      <c r="J975" s="5">
        <f>VLOOKUP(F975,'Set up'!$A$2:$D$55,4,FALSE)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up'!$A$2:$E$55,5,FALSE)</f>
        <v>Trsf</v>
      </c>
      <c r="S975" s="1" t="s">
        <v>1209</v>
      </c>
    </row>
    <row r="976" spans="1:19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up'!$A$2:$C$55,2,FALSE)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up'!$A$2:$C$55,3,FALSE)</f>
        <v>Cash</v>
      </c>
      <c r="J976" s="5">
        <f>VLOOKUP(F976,'Set up'!$A$2:$D$55,4,FALSE)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up'!$A$2:$E$55,5,FALSE)</f>
        <v>Trsf</v>
      </c>
      <c r="S976" s="1" t="s">
        <v>1209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up'!$A$2:$C$55,2,FALSE)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up'!$A$2:$C$55,3,FALSE)</f>
        <v>Cash</v>
      </c>
      <c r="J977" s="5">
        <f>VLOOKUP(F977,'Set up'!$A$2:$D$55,4,FALSE)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up'!$A$2:$E$55,5,FALSE)</f>
        <v>Trsf</v>
      </c>
      <c r="S977" s="1" t="s">
        <v>1209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up'!$A$2:$C$55,2,FALSE)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up'!$A$2:$C$55,3,FALSE)</f>
        <v>60</v>
      </c>
      <c r="J978" s="5">
        <f>VLOOKUP(F978,'Set up'!$A$2:$D$55,4,FALSE)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up'!$A$2:$E$55,5,FALSE)</f>
        <v>Chq</v>
      </c>
      <c r="S978" s="1" t="s">
        <v>1223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up'!$A$2:$C$55,2,FALSE)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up'!$A$2:$C$55,3,FALSE)</f>
        <v>120</v>
      </c>
      <c r="J979" s="5">
        <f>VLOOKUP(F979,'Set up'!$A$2:$D$55,4,FALSE)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up'!$A$2:$E$55,5,FALSE)</f>
        <v>Trsf</v>
      </c>
      <c r="S979" s="1" t="s">
        <v>1096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up'!$A$2:$C$55,2,FALSE)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up'!$A$2:$C$55,3,FALSE)</f>
        <v>120</v>
      </c>
      <c r="J980" s="5">
        <f>VLOOKUP(F980,'Set up'!$A$2:$D$55,4,FALSE)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up'!$A$2:$E$55,5,FALSE)</f>
        <v>Trsf</v>
      </c>
      <c r="S980" s="1" t="s">
        <v>1096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up'!$A$2:$C$55,2,FALSE)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up'!$A$2:$C$55,3,FALSE)</f>
        <v>120</v>
      </c>
      <c r="J981" s="5">
        <f>VLOOKUP(F981,'Set up'!$A$2:$D$55,4,FALSE)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up'!$A$2:$E$55,5,FALSE)</f>
        <v>Trsf</v>
      </c>
      <c r="S981" s="1" t="s">
        <v>1096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up'!$A$2:$C$55,2,FALSE)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up'!$A$2:$C$55,3,FALSE)</f>
        <v>120</v>
      </c>
      <c r="J982" s="5">
        <f>VLOOKUP(F982,'Set up'!$A$2:$D$55,4,FALSE)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up'!$A$2:$E$55,5,FALSE)</f>
        <v>Trsf</v>
      </c>
      <c r="S982" s="1" t="s">
        <v>1096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up'!$A$2:$C$55,2,FALSE)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up'!$A$2:$C$55,3,FALSE)</f>
        <v>120</v>
      </c>
      <c r="J983" s="5">
        <f>VLOOKUP(F983,'Set up'!$A$2:$D$55,4,FALSE)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up'!$A$2:$E$55,5,FALSE)</f>
        <v>Trsf</v>
      </c>
      <c r="S983" s="1" t="s">
        <v>1096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up'!$A$2:$C$55,2,FALSE)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up'!$A$2:$C$55,3,FALSE)</f>
        <v>Cash</v>
      </c>
      <c r="J984" s="5">
        <f>VLOOKUP(F984,'Set up'!$A$2:$D$55,4,FALSE)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up'!$A$2:$E$55,5,FALSE)</f>
        <v>Trsf</v>
      </c>
      <c r="S984" s="1" t="s">
        <v>1034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up'!$A$2:$C$55,2,FALSE)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up'!$A$2:$C$55,3,FALSE)</f>
        <v>Cash</v>
      </c>
      <c r="J985" s="5">
        <f>VLOOKUP(F985,'Set up'!$A$2:$D$55,4,FALSE)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up'!$A$2:$E$55,5,FALSE)</f>
        <v>Trsf</v>
      </c>
      <c r="S985" s="1" t="s">
        <v>1019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up'!$A$2:$C$55,2,FALSE)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up'!$A$2:$C$55,3,FALSE)</f>
        <v>Cash</v>
      </c>
      <c r="J986" s="5">
        <f>VLOOKUP(F986,'Set up'!$A$2:$D$55,4,FALSE)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up'!$A$2:$E$55,5,FALSE)</f>
        <v>Trsf</v>
      </c>
      <c r="S986" s="1" t="s">
        <v>1020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up'!$A$2:$C$55,2,FALSE)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up'!$A$2:$C$55,3,FALSE)</f>
        <v>Cash</v>
      </c>
      <c r="J987" s="5">
        <f>VLOOKUP(F987,'Set up'!$A$2:$D$55,4,FALSE)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up'!$A$2:$E$55,5,FALSE)</f>
        <v>Trsf</v>
      </c>
      <c r="S987" s="1" t="s">
        <v>1021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up'!$A$2:$C$55,2,FALSE)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up'!$A$2:$C$55,3,FALSE)</f>
        <v>Cash</v>
      </c>
      <c r="J988" s="5">
        <f>VLOOKUP(F988,'Set up'!$A$2:$D$55,4,FALSE)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up'!$A$2:$E$55,5,FALSE)</f>
        <v>Trsf</v>
      </c>
      <c r="S988" s="1" t="s">
        <v>1022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up'!$A$2:$C$55,2,FALSE)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up'!$A$2:$C$55,3,FALSE)</f>
        <v>Cash</v>
      </c>
      <c r="J989" s="5">
        <f>VLOOKUP(F989,'Set up'!$A$2:$D$55,4,FALSE)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up'!$A$2:$E$55,5,FALSE)</f>
        <v>Trsf</v>
      </c>
      <c r="S989" s="1" t="s">
        <v>1023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925</v>
      </c>
      <c r="E990" s="5" t="str">
        <f>VLOOKUP(F990,'Set up'!$A$2:$C$55,2,FALSE)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up'!$A$2:$C$55,3,FALSE)</f>
        <v>Cash</v>
      </c>
      <c r="J990" s="5">
        <f>VLOOKUP(F990,'Set up'!$A$2:$D$55,4,FALSE)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up'!$A$2:$E$55,5,FALSE)</f>
        <v>Trsf</v>
      </c>
      <c r="S990" s="1" t="s">
        <v>1209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925</v>
      </c>
      <c r="E991" s="5" t="str">
        <f>VLOOKUP(F991,'Set up'!$A$2:$C$55,2,FALSE)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up'!$A$2:$C$55,3,FALSE)</f>
        <v>Cash</v>
      </c>
      <c r="J991" s="5">
        <f>VLOOKUP(F991,'Set up'!$A$2:$D$55,4,FALSE)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up'!$A$2:$E$55,5,FALSE)</f>
        <v>Trsf</v>
      </c>
      <c r="S991" s="1" t="s">
        <v>1209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925</v>
      </c>
      <c r="E992" s="5" t="str">
        <f>VLOOKUP(F992,'Set up'!$A$2:$C$55,2,FALSE)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up'!$A$2:$C$55,3,FALSE)</f>
        <v>Cash</v>
      </c>
      <c r="J992" s="5">
        <f>VLOOKUP(F992,'Set up'!$A$2:$D$55,4,FALSE)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up'!$A$2:$E$55,5,FALSE)</f>
        <v>Trsf</v>
      </c>
      <c r="S992" s="1" t="s">
        <v>1185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925</v>
      </c>
      <c r="E993" s="5" t="str">
        <f>VLOOKUP(F993,'Set up'!$A$2:$C$55,2,FALSE)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up'!$A$2:$C$55,3,FALSE)</f>
        <v>Cash</v>
      </c>
      <c r="J993" s="5">
        <f>VLOOKUP(F993,'Set up'!$A$2:$D$55,4,FALSE)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up'!$A$2:$E$55,5,FALSE)</f>
        <v>Trsf</v>
      </c>
      <c r="S993" s="1" t="s">
        <v>1186</v>
      </c>
    </row>
    <row r="994" spans="1:19" x14ac:dyDescent="0.35">
      <c r="A994" s="97" t="s">
        <v>927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926</v>
      </c>
      <c r="E994" s="5" t="str">
        <f>VLOOKUP(F994,'Set up'!$A$2:$C$55,2,FALSE)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up'!$A$2:$C$55,3,FALSE)</f>
        <v>60</v>
      </c>
      <c r="J994" s="5">
        <f>VLOOKUP(F994,'Set up'!$A$2:$D$55,4,FALSE)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up'!$A$2:$E$55,5,FALSE)</f>
        <v>Chq</v>
      </c>
      <c r="S994" s="1" t="s">
        <v>1223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928</v>
      </c>
      <c r="E995" s="5" t="str">
        <f>VLOOKUP(F995,'Set up'!$A$2:$C$55,2,FALSE)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up'!$A$2:$C$55,3,FALSE)</f>
        <v>Cash</v>
      </c>
      <c r="J995" s="5">
        <f>VLOOKUP(F995,'Set up'!$A$2:$D$55,4,FALSE)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up'!$A$2:$E$55,5,FALSE)</f>
        <v>Trsf</v>
      </c>
      <c r="S995" s="1" t="s">
        <v>1188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928</v>
      </c>
      <c r="E996" s="5" t="str">
        <f>VLOOKUP(F996,'Set up'!$A$2:$C$55,2,FALSE)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up'!$A$2:$C$55,3,FALSE)</f>
        <v>Cash</v>
      </c>
      <c r="J996" s="5">
        <f>VLOOKUP(F996,'Set up'!$A$2:$D$55,4,FALSE)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up'!$A$2:$E$55,5,FALSE)</f>
        <v>Trsf</v>
      </c>
      <c r="S996" s="1" t="s">
        <v>1187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928</v>
      </c>
      <c r="E997" s="5" t="str">
        <f>VLOOKUP(F997,'Set up'!$A$2:$C$55,2,FALSE)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up'!$A$2:$C$55,3,FALSE)</f>
        <v>Cash</v>
      </c>
      <c r="J997" s="5">
        <f>VLOOKUP(F997,'Set up'!$A$2:$D$55,4,FALSE)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up'!$A$2:$E$55,5,FALSE)</f>
        <v>Trsf</v>
      </c>
      <c r="S997" s="1" t="s">
        <v>1230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928</v>
      </c>
      <c r="E998" s="5" t="str">
        <f>VLOOKUP(F998,'Set up'!$A$2:$C$55,2,FALSE)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up'!$A$2:$C$55,3,FALSE)</f>
        <v>Cash</v>
      </c>
      <c r="J998" s="5">
        <f>VLOOKUP(F998,'Set up'!$A$2:$D$55,4,FALSE)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up'!$A$2:$E$55,5,FALSE)</f>
        <v>Trsf</v>
      </c>
      <c r="S998" s="1" t="s">
        <v>1231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928</v>
      </c>
      <c r="E999" s="5" t="str">
        <f>VLOOKUP(F999,'Set up'!$A$2:$C$55,2,FALSE)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up'!$A$2:$C$55,3,FALSE)</f>
        <v>Cash</v>
      </c>
      <c r="J999" s="5">
        <f>VLOOKUP(F999,'Set up'!$A$2:$D$55,4,FALSE)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up'!$A$2:$E$55,5,FALSE)</f>
        <v>Trsf</v>
      </c>
      <c r="S999" s="1" t="s">
        <v>1231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931</v>
      </c>
      <c r="E1000" s="5" t="str">
        <f>VLOOKUP(F1000,'Set up'!$A$2:$C$55,2,FALSE)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up'!$A$2:$C$55,3,FALSE)</f>
        <v>Cash</v>
      </c>
      <c r="J1000" s="5">
        <f>VLOOKUP(F1000,'Set up'!$A$2:$D$55,4,FALSE)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up'!$A$2:$E$55,5,FALSE)</f>
        <v>Trsf</v>
      </c>
      <c r="S1000" s="1" t="s">
        <v>974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931</v>
      </c>
      <c r="E1001" s="5" t="str">
        <f>VLOOKUP(F1001,'Set up'!$A$2:$C$55,2,FALSE)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up'!$A$2:$C$55,3,FALSE)</f>
        <v>Cash</v>
      </c>
      <c r="J1001" s="5">
        <f>VLOOKUP(F1001,'Set up'!$A$2:$D$55,4,FALSE)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up'!$A$2:$E$55,5,FALSE)</f>
        <v>Trsf</v>
      </c>
      <c r="S1001" s="1" t="s">
        <v>974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932</v>
      </c>
      <c r="E1002" s="5" t="str">
        <f>VLOOKUP(F1002,'Set up'!$A$2:$C$55,2,FALSE)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up'!$A$2:$C$55,3,FALSE)</f>
        <v>Cash</v>
      </c>
      <c r="J1002" s="5">
        <f>VLOOKUP(F1002,'Set up'!$A$2:$D$55,4,FALSE)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up'!$A$2:$E$55,5,FALSE)</f>
        <v>Trsf</v>
      </c>
      <c r="S1002" s="1" t="s">
        <v>1231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933</v>
      </c>
      <c r="E1003" s="5" t="str">
        <f>VLOOKUP(F1003,'Set up'!$A$2:$C$55,2,FALSE)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up'!$A$2:$C$55,3,FALSE)</f>
        <v>Cash</v>
      </c>
      <c r="J1003" s="5">
        <f>VLOOKUP(F1003,'Set up'!$A$2:$D$55,4,FALSE)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up'!$A$2:$E$55,5,FALSE)</f>
        <v>PD Chq</v>
      </c>
      <c r="S1003" s="1" t="s">
        <v>1086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933</v>
      </c>
      <c r="E1004" s="5" t="str">
        <f>VLOOKUP(F1004,'Set up'!$A$2:$C$55,2,FALSE)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up'!$A$2:$C$55,3,FALSE)</f>
        <v>Cash</v>
      </c>
      <c r="J1004" s="5">
        <f>VLOOKUP(F1004,'Set up'!$A$2:$D$55,4,FALSE)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up'!$A$2:$E$55,5,FALSE)</f>
        <v>PD Chq</v>
      </c>
      <c r="S1004" s="1" t="s">
        <v>1086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933</v>
      </c>
      <c r="E1005" s="5" t="str">
        <f>VLOOKUP(F1005,'Set up'!$A$2:$C$55,2,FALSE)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up'!$A$2:$C$55,3,FALSE)</f>
        <v>Cash</v>
      </c>
      <c r="J1005" s="5">
        <f>VLOOKUP(F1005,'Set up'!$A$2:$D$55,4,FALSE)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up'!$A$2:$E$55,5,FALSE)</f>
        <v>PD Chq</v>
      </c>
      <c r="S1005" s="1" t="s">
        <v>1086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934</v>
      </c>
      <c r="E1006" s="5" t="str">
        <f>VLOOKUP(F1006,'Set up'!$A$2:$C$55,2,FALSE)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up'!$A$2:$C$55,3,FALSE)</f>
        <v>Cash</v>
      </c>
      <c r="J1006" s="5">
        <f>VLOOKUP(F1006,'Set up'!$A$2:$D$55,4,FALSE)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up'!$A$2:$E$55,5,FALSE)</f>
        <v>Trsf</v>
      </c>
      <c r="S1006" s="1" t="s">
        <v>1232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934</v>
      </c>
      <c r="E1007" s="5" t="str">
        <f>VLOOKUP(F1007,'Set up'!$A$2:$C$55,2,FALSE)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up'!$A$2:$C$55,3,FALSE)</f>
        <v>Cash</v>
      </c>
      <c r="J1007" s="5">
        <f>VLOOKUP(F1007,'Set up'!$A$2:$D$55,4,FALSE)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up'!$A$2:$E$55,5,FALSE)</f>
        <v>Trsf</v>
      </c>
      <c r="S1007" s="1" t="s">
        <v>1210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934</v>
      </c>
      <c r="E1008" s="5" t="str">
        <f>VLOOKUP(F1008,'Set up'!$A$2:$C$55,2,FALSE)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up'!$A$2:$C$55,3,FALSE)</f>
        <v>Cash</v>
      </c>
      <c r="J1008" s="5">
        <f>VLOOKUP(F1008,'Set up'!$A$2:$D$55,4,FALSE)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up'!$A$2:$E$55,5,FALSE)</f>
        <v>Trsf</v>
      </c>
      <c r="S1008" s="1" t="s">
        <v>1210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934</v>
      </c>
      <c r="E1009" s="5" t="str">
        <f>VLOOKUP(F1009,'Set up'!$A$2:$C$55,2,FALSE)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up'!$A$2:$C$55,3,FALSE)</f>
        <v>Cash</v>
      </c>
      <c r="J1009" s="5">
        <f>VLOOKUP(F1009,'Set up'!$A$2:$D$55,4,FALSE)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up'!$A$2:$E$55,5,FALSE)</f>
        <v>Trsf</v>
      </c>
      <c r="S1009" s="1" t="s">
        <v>1210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934</v>
      </c>
      <c r="E1010" s="5" t="str">
        <f>VLOOKUP(F1010,'Set up'!$A$2:$C$55,2,FALSE)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up'!$A$2:$C$55,3,FALSE)</f>
        <v>Cash</v>
      </c>
      <c r="J1010" s="5">
        <f>VLOOKUP(F1010,'Set up'!$A$2:$D$55,4,FALSE)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up'!$A$2:$E$55,5,FALSE)</f>
        <v>Trsf</v>
      </c>
      <c r="S1010" s="1" t="s">
        <v>1210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934</v>
      </c>
      <c r="E1011" s="5" t="str">
        <f>VLOOKUP(F1011,'Set up'!$A$2:$C$55,2,FALSE)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up'!$A$2:$C$55,3,FALSE)</f>
        <v>Cash</v>
      </c>
      <c r="J1011" s="5">
        <f>VLOOKUP(F1011,'Set up'!$A$2:$D$55,4,FALSE)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up'!$A$2:$E$55,5,FALSE)</f>
        <v>Trsf</v>
      </c>
      <c r="S1011" s="1" t="s">
        <v>1210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935</v>
      </c>
      <c r="E1012" s="5" t="str">
        <f>VLOOKUP(F1012,'Set up'!$A$2:$C$55,2,FALSE)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up'!$A$2:$C$55,3,FALSE)</f>
        <v>Cash</v>
      </c>
      <c r="J1012" s="5">
        <f>VLOOKUP(F1012,'Set up'!$A$2:$D$55,4,FALSE)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up'!$A$2:$E$55,5,FALSE)</f>
        <v>Trsf</v>
      </c>
      <c r="S1012" s="1" t="s">
        <v>1210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935</v>
      </c>
      <c r="E1013" s="5" t="str">
        <f>VLOOKUP(F1013,'Set up'!$A$2:$C$55,2,FALSE)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up'!$A$2:$C$55,3,FALSE)</f>
        <v>Cash</v>
      </c>
      <c r="J1013" s="5">
        <f>VLOOKUP(F1013,'Set up'!$A$2:$D$55,4,FALSE)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up'!$A$2:$E$55,5,FALSE)</f>
        <v>Trsf</v>
      </c>
      <c r="S1013" s="1" t="s">
        <v>1210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935</v>
      </c>
      <c r="E1014" s="5" t="str">
        <f>VLOOKUP(F1014,'Set up'!$A$2:$C$55,2,FALSE)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up'!$A$2:$C$55,3,FALSE)</f>
        <v>Cash</v>
      </c>
      <c r="J1014" s="5">
        <f>VLOOKUP(F1014,'Set up'!$A$2:$D$55,4,FALSE)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up'!$A$2:$E$55,5,FALSE)</f>
        <v>Trsf</v>
      </c>
      <c r="S1014" s="1" t="s">
        <v>1210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935</v>
      </c>
      <c r="E1015" s="5" t="str">
        <f>VLOOKUP(F1015,'Set up'!$A$2:$C$55,2,FALSE)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up'!$A$2:$C$55,3,FALSE)</f>
        <v>Cash</v>
      </c>
      <c r="J1015" s="5">
        <f>VLOOKUP(F1015,'Set up'!$A$2:$D$55,4,FALSE)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up'!$A$2:$E$55,5,FALSE)</f>
        <v>Trsf</v>
      </c>
      <c r="S1015" s="1" t="s">
        <v>1210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937</v>
      </c>
      <c r="E1016" s="5" t="str">
        <f>VLOOKUP(F1016,'Set up'!$A$2:$C$55,2,FALSE)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up'!$A$2:$C$55,3,FALSE)</f>
        <v>Cash</v>
      </c>
      <c r="J1016" s="5">
        <f>VLOOKUP(F1016,'Set up'!$A$2:$D$55,4,FALSE)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up'!$A$2:$E$55,5,FALSE)</f>
        <v>Trsf</v>
      </c>
      <c r="S1016" s="1" t="s">
        <v>1018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938</v>
      </c>
      <c r="E1017" s="5" t="str">
        <f>VLOOKUP(F1017,'Set up'!$A$2:$C$55,2,FALSE)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up'!$A$2:$C$55,3,FALSE)</f>
        <v>Cash</v>
      </c>
      <c r="J1017" s="5">
        <f>VLOOKUP(F1017,'Set up'!$A$2:$D$55,4,FALSE)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up'!$A$2:$E$55,5,FALSE)</f>
        <v>PD Chq</v>
      </c>
      <c r="S1017" s="1" t="s">
        <v>1150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938</v>
      </c>
      <c r="E1018" s="5" t="str">
        <f>VLOOKUP(F1018,'Set up'!$A$2:$C$55,2,FALSE)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up'!$A$2:$C$55,3,FALSE)</f>
        <v>Cash</v>
      </c>
      <c r="J1018" s="5">
        <f>VLOOKUP(F1018,'Set up'!$A$2:$D$55,4,FALSE)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up'!$A$2:$E$55,5,FALSE)</f>
        <v>PD Chq</v>
      </c>
      <c r="S1018" s="1" t="s">
        <v>1150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938</v>
      </c>
      <c r="E1019" s="5" t="str">
        <f>VLOOKUP(F1019,'Set up'!$A$2:$C$55,2,FALSE)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up'!$A$2:$C$55,3,FALSE)</f>
        <v>Cash</v>
      </c>
      <c r="J1019" s="5">
        <f>VLOOKUP(F1019,'Set up'!$A$2:$D$55,4,FALSE)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up'!$A$2:$E$55,5,FALSE)</f>
        <v>PD Chq</v>
      </c>
      <c r="S1019" s="1" t="s">
        <v>1150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938</v>
      </c>
      <c r="E1020" s="5" t="str">
        <f>VLOOKUP(F1020,'Set up'!$A$2:$C$55,2,FALSE)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up'!$A$2:$C$55,3,FALSE)</f>
        <v>Cash</v>
      </c>
      <c r="J1020" s="5">
        <f>VLOOKUP(F1020,'Set up'!$A$2:$D$55,4,FALSE)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up'!$A$2:$E$55,5,FALSE)</f>
        <v>PD Chq</v>
      </c>
      <c r="S1020" s="1" t="s">
        <v>1150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944</v>
      </c>
      <c r="E1021" s="5" t="str">
        <f>VLOOKUP(F1021,'Set up'!$A$2:$C$55,2,FALSE)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up'!$A$2:$C$55,3,FALSE)</f>
        <v>Cash</v>
      </c>
      <c r="J1021" s="5">
        <f>VLOOKUP(F1021,'Set up'!$A$2:$D$55,4,FALSE)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up'!$A$2:$E$55,5,FALSE)</f>
        <v>Trsf</v>
      </c>
      <c r="S1021" s="1" t="s">
        <v>1078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944</v>
      </c>
      <c r="E1022" s="5" t="str">
        <f>VLOOKUP(F1022,'Set up'!$A$2:$C$55,2,FALSE)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up'!$A$2:$C$55,3,FALSE)</f>
        <v>Cash</v>
      </c>
      <c r="J1022" s="5">
        <f>VLOOKUP(F1022,'Set up'!$A$2:$D$55,4,FALSE)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up'!$A$2:$E$55,5,FALSE)</f>
        <v>Trsf</v>
      </c>
      <c r="S1022" s="1" t="s">
        <v>1078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944</v>
      </c>
      <c r="E1023" s="5" t="str">
        <f>VLOOKUP(F1023,'Set up'!$A$2:$C$55,2,FALSE)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up'!$A$2:$C$55,3,FALSE)</f>
        <v>Cash</v>
      </c>
      <c r="J1023" s="5">
        <f>VLOOKUP(F1023,'Set up'!$A$2:$D$55,4,FALSE)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up'!$A$2:$E$55,5,FALSE)</f>
        <v>Trsf</v>
      </c>
      <c r="S1023" s="1" t="s">
        <v>1078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944</v>
      </c>
      <c r="E1024" s="5" t="str">
        <f>VLOOKUP(F1024,'Set up'!$A$2:$C$55,2,FALSE)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up'!$A$2:$C$55,3,FALSE)</f>
        <v>Cash</v>
      </c>
      <c r="J1024" s="5">
        <f>VLOOKUP(F1024,'Set up'!$A$2:$D$55,4,FALSE)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up'!$A$2:$E$55,5,FALSE)</f>
        <v>Trsf</v>
      </c>
      <c r="S1024" s="1" t="s">
        <v>1078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948</v>
      </c>
      <c r="E1025" s="5" t="str">
        <f>VLOOKUP(F1025,'Set up'!$A$2:$C$55,2,FALSE)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up'!$A$2:$C$55,3,FALSE)</f>
        <v>120</v>
      </c>
      <c r="J1025" s="5">
        <f>VLOOKUP(F1025,'Set up'!$A$2:$D$55,4,FALSE)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up'!$A$2:$E$55,5,FALSE)</f>
        <v>Trsf</v>
      </c>
      <c r="S1025" s="1" t="s">
        <v>1149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948</v>
      </c>
      <c r="E1026" s="5" t="str">
        <f>VLOOKUP(F1026,'Set up'!$A$2:$C$55,2,FALSE)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up'!$A$2:$C$55,3,FALSE)</f>
        <v>120</v>
      </c>
      <c r="J1026" s="5">
        <f>VLOOKUP(F1026,'Set up'!$A$2:$D$55,4,FALSE)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up'!$A$2:$E$55,5,FALSE)</f>
        <v>Trsf</v>
      </c>
      <c r="S1026" s="1" t="s">
        <v>1149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948</v>
      </c>
      <c r="E1027" s="5" t="str">
        <f>VLOOKUP(F1027,'Set up'!$A$2:$C$55,2,FALSE)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up'!$A$2:$C$55,3,FALSE)</f>
        <v>120</v>
      </c>
      <c r="J1027" s="5">
        <f>VLOOKUP(F1027,'Set up'!$A$2:$D$55,4,FALSE)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up'!$A$2:$E$55,5,FALSE)</f>
        <v>Trsf</v>
      </c>
      <c r="S1027" s="1" t="s">
        <v>1149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948</v>
      </c>
      <c r="E1028" s="5" t="str">
        <f>VLOOKUP(F1028,'Set up'!$A$2:$C$55,2,FALSE)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up'!$A$2:$C$55,3,FALSE)</f>
        <v>120</v>
      </c>
      <c r="J1028" s="5">
        <f>VLOOKUP(F1028,'Set up'!$A$2:$D$55,4,FALSE)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up'!$A$2:$E$55,5,FALSE)</f>
        <v>Trsf</v>
      </c>
      <c r="S1028" s="1" t="s">
        <v>1149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948</v>
      </c>
      <c r="E1029" s="5" t="str">
        <f>VLOOKUP(F1029,'Set up'!$A$2:$C$55,2,FALSE)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up'!$A$2:$C$55,3,FALSE)</f>
        <v>120</v>
      </c>
      <c r="J1029" s="5">
        <f>VLOOKUP(F1029,'Set up'!$A$2:$D$55,4,FALSE)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up'!$A$2:$E$55,5,FALSE)</f>
        <v>Trsf</v>
      </c>
      <c r="S1029" s="1" t="s">
        <v>1149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948</v>
      </c>
      <c r="E1030" s="5" t="str">
        <f>VLOOKUP(F1030,'Set up'!$A$2:$C$55,2,FALSE)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up'!$A$2:$C$55,3,FALSE)</f>
        <v>120</v>
      </c>
      <c r="J1030" s="5">
        <f>VLOOKUP(F1030,'Set up'!$A$2:$D$55,4,FALSE)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up'!$A$2:$E$55,5,FALSE)</f>
        <v>Trsf</v>
      </c>
      <c r="S1030" s="1" t="s">
        <v>1149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951</v>
      </c>
      <c r="E1031" s="5" t="str">
        <f>VLOOKUP(F1031,'Set up'!$A$2:$C$55,2,FALSE)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up'!$A$2:$C$55,3,FALSE)</f>
        <v>Cash</v>
      </c>
      <c r="J1031" s="5">
        <f>VLOOKUP(F1031,'Set up'!$A$2:$D$55,4,FALSE)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up'!$A$2:$E$55,5,FALSE)</f>
        <v>PD Chq</v>
      </c>
      <c r="S1031" s="1" t="s">
        <v>1151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951</v>
      </c>
      <c r="E1032" s="5" t="str">
        <f>VLOOKUP(F1032,'Set up'!$A$2:$C$55,2,FALSE)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up'!$A$2:$C$55,3,FALSE)</f>
        <v>Cash</v>
      </c>
      <c r="J1032" s="5">
        <f>VLOOKUP(F1032,'Set up'!$A$2:$D$55,4,FALSE)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up'!$A$2:$E$55,5,FALSE)</f>
        <v>PD Chq</v>
      </c>
      <c r="S1032" s="1" t="s">
        <v>1151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951</v>
      </c>
      <c r="E1033" s="5" t="str">
        <f>VLOOKUP(F1033,'Set up'!$A$2:$C$55,2,FALSE)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up'!$A$2:$C$55,3,FALSE)</f>
        <v>Cash</v>
      </c>
      <c r="J1033" s="5">
        <f>VLOOKUP(F1033,'Set up'!$A$2:$D$55,4,FALSE)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up'!$A$2:$E$55,5,FALSE)</f>
        <v>PD Chq</v>
      </c>
      <c r="S1033" s="1" t="s">
        <v>1151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951</v>
      </c>
      <c r="E1034" s="5" t="str">
        <f>VLOOKUP(F1034,'Set up'!$A$2:$C$55,2,FALSE)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up'!$A$2:$C$55,3,FALSE)</f>
        <v>Cash</v>
      </c>
      <c r="J1034" s="5">
        <f>VLOOKUP(F1034,'Set up'!$A$2:$D$55,4,FALSE)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up'!$A$2:$E$55,5,FALSE)</f>
        <v>PD Chq</v>
      </c>
      <c r="S1034" s="1" t="s">
        <v>1151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951</v>
      </c>
      <c r="E1035" s="5" t="str">
        <f>VLOOKUP(F1035,'Set up'!$A$2:$C$55,2,FALSE)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up'!$A$2:$C$55,3,FALSE)</f>
        <v>Cash</v>
      </c>
      <c r="J1035" s="5">
        <f>VLOOKUP(F1035,'Set up'!$A$2:$D$55,4,FALSE)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up'!$A$2:$E$55,5,FALSE)</f>
        <v>PD Chq</v>
      </c>
      <c r="S1035" s="1" t="s">
        <v>1151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953</v>
      </c>
      <c r="E1036" s="5" t="str">
        <f>VLOOKUP(F1036,'Set up'!$A$2:$C$55,2,FALSE)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up'!$A$2:$C$55,3,FALSE)</f>
        <v>Cash</v>
      </c>
      <c r="J1036" s="5">
        <f>VLOOKUP(F1036,'Set up'!$A$2:$D$55,4,FALSE)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up'!$A$2:$E$55,5,FALSE)</f>
        <v>Trsf</v>
      </c>
      <c r="S1036" s="1" t="s">
        <v>983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953</v>
      </c>
      <c r="E1037" s="5" t="str">
        <f>VLOOKUP(F1037,'Set up'!$A$2:$C$55,2,FALSE)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up'!$A$2:$C$55,3,FALSE)</f>
        <v>Cash</v>
      </c>
      <c r="J1037" s="5">
        <f>VLOOKUP(F1037,'Set up'!$A$2:$D$55,4,FALSE)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up'!$A$2:$E$55,5,FALSE)</f>
        <v>Trsf</v>
      </c>
      <c r="S1037" s="1" t="s">
        <v>983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953</v>
      </c>
      <c r="E1038" s="5" t="str">
        <f>VLOOKUP(F1038,'Set up'!$A$2:$C$55,2,FALSE)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up'!$A$2:$C$55,3,FALSE)</f>
        <v>Cash</v>
      </c>
      <c r="J1038" s="5">
        <f>VLOOKUP(F1038,'Set up'!$A$2:$D$55,4,FALSE)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up'!$A$2:$E$55,5,FALSE)</f>
        <v>Trsf</v>
      </c>
      <c r="S1038" s="1" t="s">
        <v>983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954</v>
      </c>
      <c r="E1039" s="5" t="str">
        <f>VLOOKUP(F1039,'Set up'!$A$2:$C$55,2,FALSE)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up'!$A$2:$C$55,3,FALSE)</f>
        <v>Cash</v>
      </c>
      <c r="J1039" s="5">
        <f>VLOOKUP(F1039,'Set up'!$A$2:$D$55,4,FALSE)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up'!$A$2:$E$55,5,FALSE)</f>
        <v>Trsf</v>
      </c>
      <c r="S1039" s="1" t="s">
        <v>983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954</v>
      </c>
      <c r="E1040" s="5" t="str">
        <f>VLOOKUP(F1040,'Set up'!$A$2:$C$55,2,FALSE)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up'!$A$2:$C$55,3,FALSE)</f>
        <v>Cash</v>
      </c>
      <c r="J1040" s="5">
        <f>VLOOKUP(F1040,'Set up'!$A$2:$D$55,4,FALSE)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up'!$A$2:$E$55,5,FALSE)</f>
        <v>Trsf</v>
      </c>
      <c r="S1040" s="1" t="s">
        <v>983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954</v>
      </c>
      <c r="E1041" s="5" t="str">
        <f>VLOOKUP(F1041,'Set up'!$A$2:$C$55,2,FALSE)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up'!$A$2:$C$55,3,FALSE)</f>
        <v>Cash</v>
      </c>
      <c r="J1041" s="5">
        <f>VLOOKUP(F1041,'Set up'!$A$2:$D$55,4,FALSE)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up'!$A$2:$E$55,5,FALSE)</f>
        <v>Trsf</v>
      </c>
      <c r="S1041" s="1" t="s">
        <v>983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956</v>
      </c>
      <c r="E1042" s="5" t="str">
        <f>VLOOKUP(F1042,'Set up'!$A$2:$C$55,2,FALSE)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up'!$A$2:$C$55,3,FALSE)</f>
        <v>Cash</v>
      </c>
      <c r="J1042" s="5">
        <f>VLOOKUP(F1042,'Set up'!$A$2:$D$55,4,FALSE)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up'!$A$2:$E$55,5,FALSE)</f>
        <v>Trsf</v>
      </c>
      <c r="S1042" s="1" t="s">
        <v>1298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956</v>
      </c>
      <c r="E1043" s="5" t="str">
        <f>VLOOKUP(F1043,'Set up'!$A$2:$C$55,2,FALSE)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up'!$A$2:$C$55,3,FALSE)</f>
        <v>Cash</v>
      </c>
      <c r="J1043" s="5">
        <f>VLOOKUP(F1043,'Set up'!$A$2:$D$55,4,FALSE)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up'!$A$2:$E$55,5,FALSE)</f>
        <v>Trsf</v>
      </c>
      <c r="S1043" s="1" t="s">
        <v>1298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956</v>
      </c>
      <c r="E1044" s="5" t="str">
        <f>VLOOKUP(F1044,'Set up'!$A$2:$C$55,2,FALSE)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up'!$A$2:$C$55,3,FALSE)</f>
        <v>Cash</v>
      </c>
      <c r="J1044" s="5">
        <f>VLOOKUP(F1044,'Set up'!$A$2:$D$55,4,FALSE)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up'!$A$2:$E$55,5,FALSE)</f>
        <v>Trsf</v>
      </c>
      <c r="S1044" s="1" t="s">
        <v>1298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956</v>
      </c>
      <c r="E1045" s="5" t="str">
        <f>VLOOKUP(F1045,'Set up'!$A$2:$C$55,2,FALSE)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up'!$A$2:$C$55,3,FALSE)</f>
        <v>Cash</v>
      </c>
      <c r="J1045" s="5">
        <f>VLOOKUP(F1045,'Set up'!$A$2:$D$55,4,FALSE)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up'!$A$2:$E$55,5,FALSE)</f>
        <v>Trsf</v>
      </c>
      <c r="S1045" s="1" t="s">
        <v>1298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956</v>
      </c>
      <c r="E1046" s="5" t="str">
        <f>VLOOKUP(F1046,'Set up'!$A$2:$C$55,2,FALSE)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up'!$A$2:$C$55,3,FALSE)</f>
        <v>Cash</v>
      </c>
      <c r="J1046" s="5">
        <f>VLOOKUP(F1046,'Set up'!$A$2:$D$55,4,FALSE)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up'!$A$2:$E$55,5,FALSE)</f>
        <v>Trsf</v>
      </c>
      <c r="S1046" s="1" t="s">
        <v>1298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956</v>
      </c>
      <c r="E1047" s="5" t="str">
        <f>VLOOKUP(F1047,'Set up'!$A$2:$C$55,2,FALSE)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up'!$A$2:$C$55,3,FALSE)</f>
        <v>Cash</v>
      </c>
      <c r="J1047" s="5">
        <f>VLOOKUP(F1047,'Set up'!$A$2:$D$55,4,FALSE)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up'!$A$2:$E$55,5,FALSE)</f>
        <v>Trsf</v>
      </c>
      <c r="S1047" s="1" t="s">
        <v>1298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956</v>
      </c>
      <c r="E1048" s="5" t="str">
        <f>VLOOKUP(F1048,'Set up'!$A$2:$C$55,2,FALSE)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up'!$A$2:$C$55,3,FALSE)</f>
        <v>Cash</v>
      </c>
      <c r="J1048" s="5">
        <f>VLOOKUP(F1048,'Set up'!$A$2:$D$55,4,FALSE)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up'!$A$2:$E$55,5,FALSE)</f>
        <v>Trsf</v>
      </c>
      <c r="S1048" s="1" t="s">
        <v>1298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956</v>
      </c>
      <c r="E1049" s="5" t="str">
        <f>VLOOKUP(F1049,'Set up'!$A$2:$C$55,2,FALSE)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up'!$A$2:$C$55,3,FALSE)</f>
        <v>Cash</v>
      </c>
      <c r="J1049" s="5">
        <f>VLOOKUP(F1049,'Set up'!$A$2:$D$55,4,FALSE)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up'!$A$2:$E$55,5,FALSE)</f>
        <v>Trsf</v>
      </c>
      <c r="S1049" s="1" t="s">
        <v>1298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956</v>
      </c>
      <c r="E1050" s="5" t="str">
        <f>VLOOKUP(F1050,'Set up'!$A$2:$C$55,2,FALSE)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up'!$A$2:$C$55,3,FALSE)</f>
        <v>Cash</v>
      </c>
      <c r="J1050" s="5">
        <f>VLOOKUP(F1050,'Set up'!$A$2:$D$55,4,FALSE)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up'!$A$2:$E$55,5,FALSE)</f>
        <v>Trsf</v>
      </c>
      <c r="S1050" s="1" t="s">
        <v>1298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957</v>
      </c>
      <c r="E1051" s="5" t="str">
        <f>VLOOKUP(F1051,'Set up'!$A$2:$C$55,2,FALSE)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up'!$A$2:$C$55,3,FALSE)</f>
        <v>Cash</v>
      </c>
      <c r="J1051" s="5">
        <f>VLOOKUP(F1051,'Set up'!$A$2:$D$55,4,FALSE)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up'!$A$2:$E$55,5,FALSE)</f>
        <v>Trsf</v>
      </c>
      <c r="S1051" s="1" t="s">
        <v>975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957</v>
      </c>
      <c r="E1052" s="5" t="str">
        <f>VLOOKUP(F1052,'Set up'!$A$2:$C$55,2,FALSE)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up'!$A$2:$C$55,3,FALSE)</f>
        <v>Cash</v>
      </c>
      <c r="J1052" s="5">
        <f>VLOOKUP(F1052,'Set up'!$A$2:$D$55,4,FALSE)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up'!$A$2:$E$55,5,FALSE)</f>
        <v>Trsf</v>
      </c>
      <c r="S1052" s="1" t="s">
        <v>975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957</v>
      </c>
      <c r="E1053" s="5" t="str">
        <f>VLOOKUP(F1053,'Set up'!$A$2:$C$55,2,FALSE)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up'!$A$2:$C$55,3,FALSE)</f>
        <v>Cash</v>
      </c>
      <c r="J1053" s="5">
        <f>VLOOKUP(F1053,'Set up'!$A$2:$D$55,4,FALSE)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up'!$A$2:$E$55,5,FALSE)</f>
        <v>Trsf</v>
      </c>
      <c r="S1053" s="1" t="s">
        <v>975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987</v>
      </c>
      <c r="E1054" s="5" t="str">
        <f>VLOOKUP(F1054,'Set up'!$A$2:$C$55,2,FALSE)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up'!$A$2:$C$55,3,FALSE)</f>
        <v>120</v>
      </c>
      <c r="J1054" s="5">
        <f>VLOOKUP(F1054,'Set up'!$A$2:$D$55,4,FALSE)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up'!$A$2:$E$55,5,FALSE)</f>
        <v>Trsf</v>
      </c>
      <c r="S1054" s="1" t="s">
        <v>1227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987</v>
      </c>
      <c r="E1055" s="5" t="str">
        <f>VLOOKUP(F1055,'Set up'!$A$2:$C$55,2,FALSE)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up'!$A$2:$C$55,3,FALSE)</f>
        <v>120</v>
      </c>
      <c r="J1055" s="5">
        <f>VLOOKUP(F1055,'Set up'!$A$2:$D$55,4,FALSE)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up'!$A$2:$E$55,5,FALSE)</f>
        <v>Trsf</v>
      </c>
      <c r="S1055" s="1" t="s">
        <v>1227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987</v>
      </c>
      <c r="E1056" s="5" t="str">
        <f>VLOOKUP(F1056,'Set up'!$A$2:$C$55,2,FALSE)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up'!$A$2:$C$55,3,FALSE)</f>
        <v>120</v>
      </c>
      <c r="J1056" s="5">
        <f>VLOOKUP(F1056,'Set up'!$A$2:$D$55,4,FALSE)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up'!$A$2:$E$55,5,FALSE)</f>
        <v>Trsf</v>
      </c>
      <c r="S1056" s="1" t="s">
        <v>1227</v>
      </c>
    </row>
    <row r="1057" spans="1:19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987</v>
      </c>
      <c r="E1057" s="5" t="str">
        <f>VLOOKUP(F1057,'Set up'!$A$2:$C$55,2,FALSE)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up'!$A$2:$C$55,3,FALSE)</f>
        <v>120</v>
      </c>
      <c r="J1057" s="5">
        <f>VLOOKUP(F1057,'Set up'!$A$2:$D$55,4,FALSE)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up'!$A$2:$E$55,5,FALSE)</f>
        <v>Trsf</v>
      </c>
      <c r="S1057" s="1" t="s">
        <v>1227</v>
      </c>
    </row>
    <row r="1058" spans="1:19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987</v>
      </c>
      <c r="E1058" s="5" t="str">
        <f>VLOOKUP(F1058,'Set up'!$A$2:$C$55,2,FALSE)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up'!$A$2:$C$55,3,FALSE)</f>
        <v>120</v>
      </c>
      <c r="J1058" s="5">
        <f>VLOOKUP(F1058,'Set up'!$A$2:$D$55,4,FALSE)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up'!$A$2:$E$55,5,FALSE)</f>
        <v>Trsf</v>
      </c>
      <c r="S1058" s="1" t="s">
        <v>1227</v>
      </c>
    </row>
    <row r="1059" spans="1:19" x14ac:dyDescent="0.35">
      <c r="A1059" s="4" t="s">
        <v>993</v>
      </c>
      <c r="B1059" s="5">
        <f t="shared" si="248"/>
        <v>10</v>
      </c>
      <c r="C1059" s="5">
        <f t="shared" si="249"/>
        <v>2022</v>
      </c>
      <c r="D1059" s="5" t="s">
        <v>988</v>
      </c>
      <c r="E1059" s="5" t="str">
        <f>VLOOKUP(F1059,'Set up'!$A$2:$C$55,2,FALSE)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up'!$A$2:$C$55,3,FALSE)</f>
        <v>Cash</v>
      </c>
      <c r="J1059" s="5">
        <f>VLOOKUP(F1059,'Set up'!$A$2:$D$55,4,FALSE)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up'!$A$2:$E$55,5,FALSE)</f>
        <v>Trsf</v>
      </c>
      <c r="S1059" s="1" t="s">
        <v>1287</v>
      </c>
    </row>
    <row r="1060" spans="1:19" x14ac:dyDescent="0.35">
      <c r="A1060" s="4" t="s">
        <v>993</v>
      </c>
      <c r="B1060" s="5">
        <f t="shared" si="248"/>
        <v>10</v>
      </c>
      <c r="C1060" s="5">
        <f t="shared" si="249"/>
        <v>2022</v>
      </c>
      <c r="D1060" s="5" t="s">
        <v>988</v>
      </c>
      <c r="E1060" s="5" t="str">
        <f>VLOOKUP(F1060,'Set up'!$A$2:$C$55,2,FALSE)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up'!$A$2:$C$55,3,FALSE)</f>
        <v>Cash</v>
      </c>
      <c r="J1060" s="5">
        <f>VLOOKUP(F1060,'Set up'!$A$2:$D$55,4,FALSE)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up'!$A$2:$E$55,5,FALSE)</f>
        <v>Trsf</v>
      </c>
      <c r="S1060" s="1" t="s">
        <v>1288</v>
      </c>
    </row>
    <row r="1061" spans="1:19" x14ac:dyDescent="0.35">
      <c r="A1061" s="4" t="s">
        <v>993</v>
      </c>
      <c r="B1061" s="5">
        <f t="shared" si="248"/>
        <v>10</v>
      </c>
      <c r="C1061" s="5">
        <f t="shared" si="249"/>
        <v>2022</v>
      </c>
      <c r="D1061" s="5" t="s">
        <v>988</v>
      </c>
      <c r="E1061" s="5" t="str">
        <f>VLOOKUP(F1061,'Set up'!$A$2:$C$55,2,FALSE)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up'!$A$2:$C$55,3,FALSE)</f>
        <v>Cash</v>
      </c>
      <c r="J1061" s="5">
        <f>VLOOKUP(F1061,'Set up'!$A$2:$D$55,4,FALSE)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up'!$A$2:$E$55,5,FALSE)</f>
        <v>Trsf</v>
      </c>
      <c r="S1061" s="1" t="s">
        <v>1289</v>
      </c>
    </row>
    <row r="1062" spans="1:19" x14ac:dyDescent="0.35">
      <c r="A1062" s="4" t="s">
        <v>993</v>
      </c>
      <c r="B1062" s="5">
        <f t="shared" si="248"/>
        <v>10</v>
      </c>
      <c r="C1062" s="5">
        <f t="shared" si="249"/>
        <v>2022</v>
      </c>
      <c r="D1062" s="5" t="s">
        <v>988</v>
      </c>
      <c r="E1062" s="5" t="str">
        <f>VLOOKUP(F1062,'Set up'!$A$2:$C$55,2,FALSE)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up'!$A$2:$C$55,3,FALSE)</f>
        <v>Cash</v>
      </c>
      <c r="J1062" s="5">
        <f>VLOOKUP(F1062,'Set up'!$A$2:$D$55,4,FALSE)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up'!$A$2:$E$55,5,FALSE)</f>
        <v>Trsf</v>
      </c>
      <c r="S1062" s="1" t="s">
        <v>1289</v>
      </c>
    </row>
    <row r="1063" spans="1:19" x14ac:dyDescent="0.35">
      <c r="A1063" s="4" t="s">
        <v>993</v>
      </c>
      <c r="B1063" s="5">
        <f t="shared" si="248"/>
        <v>10</v>
      </c>
      <c r="C1063" s="5">
        <f t="shared" si="249"/>
        <v>2022</v>
      </c>
      <c r="D1063" s="5" t="s">
        <v>988</v>
      </c>
      <c r="E1063" s="5" t="str">
        <f>VLOOKUP(F1063,'Set up'!$A$2:$C$55,2,FALSE)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up'!$A$2:$C$55,3,FALSE)</f>
        <v>Cash</v>
      </c>
      <c r="J1063" s="5">
        <f>VLOOKUP(F1063,'Set up'!$A$2:$D$55,4,FALSE)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up'!$A$2:$E$55,5,FALSE)</f>
        <v>Trsf</v>
      </c>
      <c r="S1063" s="1" t="s">
        <v>1289</v>
      </c>
    </row>
    <row r="1064" spans="1:19" x14ac:dyDescent="0.35">
      <c r="A1064" s="4" t="s">
        <v>993</v>
      </c>
      <c r="B1064" s="5">
        <f t="shared" si="248"/>
        <v>10</v>
      </c>
      <c r="C1064" s="5">
        <f t="shared" si="249"/>
        <v>2022</v>
      </c>
      <c r="D1064" s="5" t="s">
        <v>988</v>
      </c>
      <c r="E1064" s="5" t="str">
        <f>VLOOKUP(F1064,'Set up'!$A$2:$C$55,2,FALSE)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up'!$A$2:$C$55,3,FALSE)</f>
        <v>Cash</v>
      </c>
      <c r="J1064" s="5">
        <f>VLOOKUP(F1064,'Set up'!$A$2:$D$55,4,FALSE)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up'!$A$2:$E$55,5,FALSE)</f>
        <v>Trsf</v>
      </c>
      <c r="S1064" s="1" t="s">
        <v>1289</v>
      </c>
    </row>
    <row r="1065" spans="1:19" x14ac:dyDescent="0.35">
      <c r="A1065" s="4" t="s">
        <v>995</v>
      </c>
      <c r="B1065" s="5">
        <f t="shared" si="248"/>
        <v>10</v>
      </c>
      <c r="C1065" s="5">
        <f t="shared" si="249"/>
        <v>2022</v>
      </c>
      <c r="D1065" s="5" t="s">
        <v>994</v>
      </c>
      <c r="E1065" s="5" t="str">
        <f>VLOOKUP(F1065,'Set up'!$A$2:$C$55,2,FALSE)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up'!$A$2:$C$55,3,FALSE)</f>
        <v>Cash</v>
      </c>
      <c r="J1065" s="5">
        <f>VLOOKUP(F1065,'Set up'!$A$2:$D$55,4,FALSE)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up'!$A$2:$E$55,5,FALSE)</f>
        <v>PD Chq</v>
      </c>
      <c r="S1065" s="1" t="s">
        <v>1225</v>
      </c>
    </row>
    <row r="1066" spans="1:19" x14ac:dyDescent="0.35">
      <c r="A1066" s="4" t="s">
        <v>995</v>
      </c>
      <c r="B1066" s="5">
        <f t="shared" si="248"/>
        <v>10</v>
      </c>
      <c r="C1066" s="5">
        <f t="shared" si="249"/>
        <v>2022</v>
      </c>
      <c r="D1066" s="5" t="s">
        <v>994</v>
      </c>
      <c r="E1066" s="5" t="str">
        <f>VLOOKUP(F1066,'Set up'!$A$2:$C$55,2,FALSE)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up'!$A$2:$C$55,3,FALSE)</f>
        <v>Cash</v>
      </c>
      <c r="J1066" s="5">
        <f>VLOOKUP(F1066,'Set up'!$A$2:$D$55,4,FALSE)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up'!$A$2:$E$55,5,FALSE)</f>
        <v>PD Chq</v>
      </c>
      <c r="S1066" s="1" t="s">
        <v>1225</v>
      </c>
    </row>
    <row r="1067" spans="1:19" x14ac:dyDescent="0.35">
      <c r="A1067" s="4" t="s">
        <v>995</v>
      </c>
      <c r="B1067" s="5">
        <f t="shared" si="248"/>
        <v>10</v>
      </c>
      <c r="C1067" s="5">
        <f t="shared" si="249"/>
        <v>2022</v>
      </c>
      <c r="D1067" s="5" t="s">
        <v>994</v>
      </c>
      <c r="E1067" s="5" t="str">
        <f>VLOOKUP(F1067,'Set up'!$A$2:$C$55,2,FALSE)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up'!$A$2:$C$55,3,FALSE)</f>
        <v>Cash</v>
      </c>
      <c r="J1067" s="5">
        <f>VLOOKUP(F1067,'Set up'!$A$2:$D$55,4,FALSE)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up'!$A$2:$E$55,5,FALSE)</f>
        <v>PD Chq</v>
      </c>
      <c r="S1067" s="1" t="s">
        <v>1225</v>
      </c>
    </row>
    <row r="1068" spans="1:19" x14ac:dyDescent="0.35">
      <c r="A1068" s="4" t="s">
        <v>995</v>
      </c>
      <c r="B1068" s="5">
        <f t="shared" si="248"/>
        <v>10</v>
      </c>
      <c r="C1068" s="5">
        <f t="shared" si="249"/>
        <v>2022</v>
      </c>
      <c r="D1068" s="5" t="s">
        <v>994</v>
      </c>
      <c r="E1068" s="5" t="str">
        <f>VLOOKUP(F1068,'Set up'!$A$2:$C$55,2,FALSE)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up'!$A$2:$C$55,3,FALSE)</f>
        <v>Cash</v>
      </c>
      <c r="J1068" s="5">
        <f>VLOOKUP(F1068,'Set up'!$A$2:$D$55,4,FALSE)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up'!$A$2:$E$55,5,FALSE)</f>
        <v>PD Chq</v>
      </c>
      <c r="S1068" s="1" t="s">
        <v>1225</v>
      </c>
    </row>
    <row r="1069" spans="1:19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996</v>
      </c>
      <c r="E1069" s="5" t="str">
        <f>VLOOKUP(F1069,'Set up'!$A$2:$C$55,2,FALSE)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up'!$A$2:$C$55,3,FALSE)</f>
        <v>45</v>
      </c>
      <c r="J1069" s="5">
        <f>VLOOKUP(F1069,'Set up'!$A$2:$D$55,4,FALSE)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up'!$A$2:$E$55,5,FALSE)</f>
        <v>PD Chq</v>
      </c>
      <c r="S1069" s="1" t="s">
        <v>1143</v>
      </c>
    </row>
    <row r="1070" spans="1:19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996</v>
      </c>
      <c r="E1070" s="5" t="str">
        <f>VLOOKUP(F1070,'Set up'!$A$2:$C$55,2,FALSE)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up'!$A$2:$C$55,3,FALSE)</f>
        <v>45</v>
      </c>
      <c r="J1070" s="5">
        <f>VLOOKUP(F1070,'Set up'!$A$2:$D$55,4,FALSE)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up'!$A$2:$E$55,5,FALSE)</f>
        <v>PD Chq</v>
      </c>
      <c r="S1070" s="1" t="s">
        <v>1144</v>
      </c>
    </row>
    <row r="1071" spans="1:19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996</v>
      </c>
      <c r="E1071" s="5" t="str">
        <f>VLOOKUP(F1071,'Set up'!$A$2:$C$55,2,FALSE)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up'!$A$2:$C$55,3,FALSE)</f>
        <v>45</v>
      </c>
      <c r="J1071" s="5">
        <f>VLOOKUP(F1071,'Set up'!$A$2:$D$55,4,FALSE)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up'!$A$2:$E$55,5,FALSE)</f>
        <v>PD Chq</v>
      </c>
      <c r="S1071" s="1" t="s">
        <v>1145</v>
      </c>
    </row>
    <row r="1072" spans="1:19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997</v>
      </c>
      <c r="E1072" s="5" t="str">
        <f>VLOOKUP(F1072,'Set up'!$A$2:$C$55,2,FALSE)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up'!$A$2:$C$55,3,FALSE)</f>
        <v>45</v>
      </c>
      <c r="J1072" s="5">
        <f>VLOOKUP(F1072,'Set up'!$A$2:$D$55,4,FALSE)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up'!$A$2:$E$55,5,FALSE)</f>
        <v>PD Chq</v>
      </c>
      <c r="S1072" s="1" t="s">
        <v>1208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998</v>
      </c>
      <c r="E1073" s="5" t="str">
        <f>VLOOKUP(F1073,'Set up'!$A$2:$C$55,2,FALSE)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up'!$A$2:$C$55,3,FALSE)</f>
        <v>Cash</v>
      </c>
      <c r="J1073" s="5">
        <f>VLOOKUP(F1073,'Set up'!$A$2:$D$55,4,FALSE)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up'!$A$2:$E$55,5,FALSE)</f>
        <v>Chq</v>
      </c>
      <c r="S1073" s="1" t="s">
        <v>1095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998</v>
      </c>
      <c r="E1074" s="5" t="str">
        <f>VLOOKUP(F1074,'Set up'!$A$2:$C$55,2,FALSE)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up'!$A$2:$C$55,3,FALSE)</f>
        <v>Cash</v>
      </c>
      <c r="J1074" s="5">
        <f>VLOOKUP(F1074,'Set up'!$A$2:$D$55,4,FALSE)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up'!$A$2:$E$55,5,FALSE)</f>
        <v>Chq</v>
      </c>
      <c r="S1074" s="1" t="s">
        <v>1095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999</v>
      </c>
      <c r="E1075" s="5" t="str">
        <f>VLOOKUP(F1075,'Set up'!$A$2:$C$55,2,FALSE)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up'!$A$2:$C$55,3,FALSE)</f>
        <v>Cash</v>
      </c>
      <c r="J1075" s="5">
        <f>VLOOKUP(F1075,'Set up'!$A$2:$D$55,4,FALSE)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up'!$A$2:$E$55,5,FALSE)</f>
        <v>Trsf</v>
      </c>
      <c r="S1075" s="1" t="s">
        <v>1083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999</v>
      </c>
      <c r="E1076" s="5" t="str">
        <f>VLOOKUP(F1076,'Set up'!$A$2:$C$55,2,FALSE)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up'!$A$2:$C$55,3,FALSE)</f>
        <v>Cash</v>
      </c>
      <c r="J1076" s="5">
        <f>VLOOKUP(F1076,'Set up'!$A$2:$D$55,4,FALSE)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up'!$A$2:$E$55,5,FALSE)</f>
        <v>Trsf</v>
      </c>
      <c r="S1076" s="1" t="s">
        <v>1083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999</v>
      </c>
      <c r="E1077" s="5" t="str">
        <f>VLOOKUP(F1077,'Set up'!$A$2:$C$55,2,FALSE)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up'!$A$2:$C$55,3,FALSE)</f>
        <v>Cash</v>
      </c>
      <c r="J1077" s="5">
        <f>VLOOKUP(F1077,'Set up'!$A$2:$D$55,4,FALSE)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up'!$A$2:$E$55,5,FALSE)</f>
        <v>Trsf</v>
      </c>
      <c r="S1077" s="1" t="s">
        <v>1083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999</v>
      </c>
      <c r="E1078" s="5" t="str">
        <f>VLOOKUP(F1078,'Set up'!$A$2:$C$55,2,FALSE)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up'!$A$2:$C$55,3,FALSE)</f>
        <v>Cash</v>
      </c>
      <c r="J1078" s="5">
        <f>VLOOKUP(F1078,'Set up'!$A$2:$D$55,4,FALSE)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up'!$A$2:$E$55,5,FALSE)</f>
        <v>Trsf</v>
      </c>
      <c r="S1078" s="1" t="s">
        <v>1083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999</v>
      </c>
      <c r="E1079" s="5" t="str">
        <f>VLOOKUP(F1079,'Set up'!$A$2:$C$55,2,FALSE)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up'!$A$2:$C$55,3,FALSE)</f>
        <v>Cash</v>
      </c>
      <c r="J1079" s="5">
        <f>VLOOKUP(F1079,'Set up'!$A$2:$D$55,4,FALSE)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up'!$A$2:$E$55,5,FALSE)</f>
        <v>Trsf</v>
      </c>
      <c r="S1079" s="1" t="s">
        <v>1083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1000</v>
      </c>
      <c r="E1080" s="5" t="str">
        <f>VLOOKUP(F1080,'Set up'!$A$2:$C$55,2,FALSE)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up'!$A$2:$C$55,3,FALSE)</f>
        <v>Cash</v>
      </c>
      <c r="J1080" s="5">
        <f>VLOOKUP(F1080,'Set up'!$A$2:$D$55,4,FALSE)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up'!$A$2:$E$55,5,FALSE)</f>
        <v>Trsf</v>
      </c>
      <c r="S1080" s="1" t="s">
        <v>1289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1000</v>
      </c>
      <c r="E1081" s="5" t="str">
        <f>VLOOKUP(F1081,'Set up'!$A$2:$C$55,2,FALSE)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up'!$A$2:$C$55,3,FALSE)</f>
        <v>Cash</v>
      </c>
      <c r="J1081" s="5">
        <f>VLOOKUP(F1081,'Set up'!$A$2:$D$55,4,FALSE)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up'!$A$2:$E$55,5,FALSE)</f>
        <v>Trsf</v>
      </c>
      <c r="S1081" s="1" t="s">
        <v>1289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1000</v>
      </c>
      <c r="E1082" s="5" t="str">
        <f>VLOOKUP(F1082,'Set up'!$A$2:$C$55,2,FALSE)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up'!$A$2:$C$55,3,FALSE)</f>
        <v>Cash</v>
      </c>
      <c r="J1082" s="5">
        <f>VLOOKUP(F1082,'Set up'!$A$2:$D$55,4,FALSE)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up'!$A$2:$E$55,5,FALSE)</f>
        <v>Trsf</v>
      </c>
      <c r="S1082" s="1" t="s">
        <v>1289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1000</v>
      </c>
      <c r="E1083" s="5" t="str">
        <f>VLOOKUP(F1083,'Set up'!$A$2:$C$55,2,FALSE)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up'!$A$2:$C$55,3,FALSE)</f>
        <v>Cash</v>
      </c>
      <c r="J1083" s="5">
        <f>VLOOKUP(F1083,'Set up'!$A$2:$D$55,4,FALSE)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up'!$A$2:$E$55,5,FALSE)</f>
        <v>Trsf</v>
      </c>
      <c r="S1083" s="1" t="s">
        <v>1289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1000</v>
      </c>
      <c r="E1084" s="5" t="str">
        <f>VLOOKUP(F1084,'Set up'!$A$2:$C$55,2,FALSE)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up'!$A$2:$C$55,3,FALSE)</f>
        <v>Cash</v>
      </c>
      <c r="J1084" s="5">
        <f>VLOOKUP(F1084,'Set up'!$A$2:$D$55,4,FALSE)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up'!$A$2:$E$55,5,FALSE)</f>
        <v>Trsf</v>
      </c>
      <c r="S1084" s="1" t="s">
        <v>1289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1000</v>
      </c>
      <c r="E1085" s="5" t="str">
        <f>VLOOKUP(F1085,'Set up'!$A$2:$C$55,2,FALSE)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up'!$A$2:$C$55,3,FALSE)</f>
        <v>Cash</v>
      </c>
      <c r="J1085" s="5">
        <f>VLOOKUP(F1085,'Set up'!$A$2:$D$55,4,FALSE)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up'!$A$2:$E$55,5,FALSE)</f>
        <v>Trsf</v>
      </c>
      <c r="S1085" s="1" t="s">
        <v>1289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1000</v>
      </c>
      <c r="E1086" s="5" t="str">
        <f>VLOOKUP(F1086,'Set up'!$A$2:$C$55,2,FALSE)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up'!$A$2:$C$55,3,FALSE)</f>
        <v>Cash</v>
      </c>
      <c r="J1086" s="5">
        <f>VLOOKUP(F1086,'Set up'!$A$2:$D$55,4,FALSE)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up'!$A$2:$E$55,5,FALSE)</f>
        <v>Trsf</v>
      </c>
      <c r="S1086" s="1" t="s">
        <v>1289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1001</v>
      </c>
      <c r="E1087" s="5" t="str">
        <f>VLOOKUP(F1087,'Set up'!$A$2:$C$55,2,FALSE)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up'!$A$2:$C$55,3,FALSE)</f>
        <v>Cash</v>
      </c>
      <c r="J1087" s="5">
        <f>VLOOKUP(F1087,'Set up'!$A$2:$D$55,4,FALSE)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up'!$A$2:$E$55,5,FALSE)</f>
        <v>PD Chq</v>
      </c>
      <c r="S1087" s="1" t="s">
        <v>1226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1001</v>
      </c>
      <c r="E1088" s="5" t="str">
        <f>VLOOKUP(F1088,'Set up'!$A$2:$C$55,2,FALSE)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up'!$A$2:$C$55,3,FALSE)</f>
        <v>Cash</v>
      </c>
      <c r="J1088" s="5">
        <f>VLOOKUP(F1088,'Set up'!$A$2:$D$55,4,FALSE)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up'!$A$2:$E$55,5,FALSE)</f>
        <v>PD Chq</v>
      </c>
      <c r="S1088" s="1" t="s">
        <v>1226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1001</v>
      </c>
      <c r="E1089" s="5" t="str">
        <f>VLOOKUP(F1089,'Set up'!$A$2:$C$55,2,FALSE)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up'!$A$2:$C$55,3,FALSE)</f>
        <v>Cash</v>
      </c>
      <c r="J1089" s="5">
        <f>VLOOKUP(F1089,'Set up'!$A$2:$D$55,4,FALSE)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up'!$A$2:$E$55,5,FALSE)</f>
        <v>PD Chq</v>
      </c>
      <c r="S1089" s="1" t="s">
        <v>1226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1002</v>
      </c>
      <c r="E1090" s="5" t="str">
        <f>VLOOKUP(F1090,'Set up'!$A$2:$C$55,2,FALSE)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up'!$A$2:$C$55,3,FALSE)</f>
        <v>120</v>
      </c>
      <c r="J1090" s="5">
        <f>VLOOKUP(F1090,'Set up'!$A$2:$D$55,4,FALSE)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up'!$A$2:$E$55,5,FALSE)</f>
        <v>Trsf</v>
      </c>
      <c r="S1090" s="1" t="s">
        <v>1227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1002</v>
      </c>
      <c r="E1091" s="5" t="str">
        <f>VLOOKUP(F1091,'Set up'!$A$2:$C$55,2,FALSE)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up'!$A$2:$C$55,3,FALSE)</f>
        <v>120</v>
      </c>
      <c r="J1091" s="5">
        <f>VLOOKUP(F1091,'Set up'!$A$2:$D$55,4,FALSE)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up'!$A$2:$E$55,5,FALSE)</f>
        <v>Trsf</v>
      </c>
      <c r="S1091" s="1" t="s">
        <v>1227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1002</v>
      </c>
      <c r="E1092" s="5" t="str">
        <f>VLOOKUP(F1092,'Set up'!$A$2:$C$55,2,FALSE)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up'!$A$2:$C$55,3,FALSE)</f>
        <v>120</v>
      </c>
      <c r="J1092" s="5">
        <f>VLOOKUP(F1092,'Set up'!$A$2:$D$55,4,FALSE)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up'!$A$2:$E$55,5,FALSE)</f>
        <v>Trsf</v>
      </c>
      <c r="S1092" s="1" t="s">
        <v>1227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1002</v>
      </c>
      <c r="E1093" s="5" t="str">
        <f>VLOOKUP(F1093,'Set up'!$A$2:$C$55,2,FALSE)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up'!$A$2:$C$55,3,FALSE)</f>
        <v>120</v>
      </c>
      <c r="J1093" s="5">
        <f>VLOOKUP(F1093,'Set up'!$A$2:$D$55,4,FALSE)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up'!$A$2:$E$55,5,FALSE)</f>
        <v>Trsf</v>
      </c>
      <c r="S1093" s="1" t="s">
        <v>1227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1002</v>
      </c>
      <c r="E1094" s="5" t="str">
        <f>VLOOKUP(F1094,'Set up'!$A$2:$C$55,2,FALSE)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up'!$A$2:$C$55,3,FALSE)</f>
        <v>120</v>
      </c>
      <c r="J1094" s="5">
        <f>VLOOKUP(F1094,'Set up'!$A$2:$D$55,4,FALSE)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up'!$A$2:$E$55,5,FALSE)</f>
        <v>Trsf</v>
      </c>
      <c r="S1094" s="1" t="s">
        <v>1227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1005</v>
      </c>
      <c r="E1095" s="5" t="str">
        <f>VLOOKUP(F1095,'Set up'!$A$2:$C$55,2,FALSE)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up'!$A$2:$C$55,3,FALSE)</f>
        <v>Cash</v>
      </c>
      <c r="J1095" s="5">
        <f>VLOOKUP(F1095,'Set up'!$A$2:$D$55,4,FALSE)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up'!$A$2:$E$55,5,FALSE)</f>
        <v>Trsf</v>
      </c>
      <c r="S1095" s="1" t="s">
        <v>1027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1005</v>
      </c>
      <c r="E1096" s="5" t="str">
        <f>VLOOKUP(F1096,'Set up'!$A$2:$C$55,2,FALSE)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up'!$A$2:$C$55,3,FALSE)</f>
        <v>Cash</v>
      </c>
      <c r="J1096" s="5">
        <f>VLOOKUP(F1096,'Set up'!$A$2:$D$55,4,FALSE)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up'!$A$2:$E$55,5,FALSE)</f>
        <v>Trsf</v>
      </c>
      <c r="S1096" s="1" t="s">
        <v>1027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1005</v>
      </c>
      <c r="E1097" s="5" t="str">
        <f>VLOOKUP(F1097,'Set up'!$A$2:$C$55,2,FALSE)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up'!$A$2:$C$55,3,FALSE)</f>
        <v>Cash</v>
      </c>
      <c r="J1097" s="5">
        <f>VLOOKUP(F1097,'Set up'!$A$2:$D$55,4,FALSE)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up'!$A$2:$E$55,5,FALSE)</f>
        <v>Trsf</v>
      </c>
      <c r="S1097" s="1" t="s">
        <v>1027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1005</v>
      </c>
      <c r="E1098" s="5" t="str">
        <f>VLOOKUP(F1098,'Set up'!$A$2:$C$55,2,FALSE)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up'!$A$2:$C$55,3,FALSE)</f>
        <v>Cash</v>
      </c>
      <c r="J1098" s="5">
        <f>VLOOKUP(F1098,'Set up'!$A$2:$D$55,4,FALSE)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up'!$A$2:$E$55,5,FALSE)</f>
        <v>Trsf</v>
      </c>
      <c r="S1098" s="1" t="s">
        <v>1027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1005</v>
      </c>
      <c r="E1099" s="5" t="str">
        <f>VLOOKUP(F1099,'Set up'!$A$2:$C$55,2,FALSE)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up'!$A$2:$C$55,3,FALSE)</f>
        <v>Cash</v>
      </c>
      <c r="J1099" s="5">
        <f>VLOOKUP(F1099,'Set up'!$A$2:$D$55,4,FALSE)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up'!$A$2:$E$55,5,FALSE)</f>
        <v>Trsf</v>
      </c>
      <c r="S1099" s="1" t="s">
        <v>1027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1005</v>
      </c>
      <c r="E1100" s="5" t="str">
        <f>VLOOKUP(F1100,'Set up'!$A$2:$C$55,2,FALSE)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up'!$A$2:$C$55,3,FALSE)</f>
        <v>Cash</v>
      </c>
      <c r="J1100" s="5">
        <f>VLOOKUP(F1100,'Set up'!$A$2:$D$55,4,FALSE)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up'!$A$2:$E$55,5,FALSE)</f>
        <v>Trsf</v>
      </c>
      <c r="S1100" s="1" t="s">
        <v>1027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1005</v>
      </c>
      <c r="E1101" s="5" t="str">
        <f>VLOOKUP(F1101,'Set up'!$A$2:$C$55,2,FALSE)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up'!$A$2:$C$55,3,FALSE)</f>
        <v>Cash</v>
      </c>
      <c r="J1101" s="5">
        <f>VLOOKUP(F1101,'Set up'!$A$2:$D$55,4,FALSE)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up'!$A$2:$E$55,5,FALSE)</f>
        <v>Trsf</v>
      </c>
      <c r="S1101" s="1" t="s">
        <v>1027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1005</v>
      </c>
      <c r="E1102" s="5" t="str">
        <f>VLOOKUP(F1102,'Set up'!$A$2:$C$55,2,FALSE)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up'!$A$2:$C$55,3,FALSE)</f>
        <v>Cash</v>
      </c>
      <c r="J1102" s="5">
        <f>VLOOKUP(F1102,'Set up'!$A$2:$D$55,4,FALSE)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up'!$A$2:$E$55,5,FALSE)</f>
        <v>Trsf</v>
      </c>
      <c r="S1102" s="1" t="s">
        <v>1027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1005</v>
      </c>
      <c r="E1103" s="5" t="str">
        <f>VLOOKUP(F1103,'Set up'!$A$2:$C$55,2,FALSE)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up'!$A$2:$C$55,3,FALSE)</f>
        <v>Cash</v>
      </c>
      <c r="J1103" s="5">
        <f>VLOOKUP(F1103,'Set up'!$A$2:$D$55,4,FALSE)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up'!$A$2:$E$55,5,FALSE)</f>
        <v>Trsf</v>
      </c>
      <c r="S1103" s="1" t="s">
        <v>1027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1006</v>
      </c>
      <c r="E1104" s="5" t="str">
        <f>VLOOKUP(F1104,'Set up'!$A$2:$C$55,2,FALSE)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up'!$A$2:$C$55,3,FALSE)</f>
        <v>120</v>
      </c>
      <c r="J1104" s="5">
        <f>VLOOKUP(F1104,'Set up'!$A$2:$D$55,4,FALSE)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up'!$A$2:$E$55,5,FALSE)</f>
        <v>Trsf</v>
      </c>
      <c r="S1104" s="1" t="s">
        <v>1227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1007</v>
      </c>
      <c r="E1105" s="5" t="str">
        <f>VLOOKUP(F1105,'Set up'!$A$2:$C$55,2,FALSE)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up'!$A$2:$C$55,3,FALSE)</f>
        <v>60</v>
      </c>
      <c r="J1105" s="5">
        <f>VLOOKUP(F1105,'Set up'!$A$2:$D$55,4,FALSE)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up'!$A$2:$E$55,5,FALSE)</f>
        <v>Chq</v>
      </c>
      <c r="S1105" s="1" t="s">
        <v>1383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1007</v>
      </c>
      <c r="E1106" s="5" t="str">
        <f>VLOOKUP(F1106,'Set up'!$A$2:$C$55,2,FALSE)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up'!$A$2:$C$55,3,FALSE)</f>
        <v>60</v>
      </c>
      <c r="J1106" s="5">
        <f>VLOOKUP(F1106,'Set up'!$A$2:$D$55,4,FALSE)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up'!$A$2:$E$55,5,FALSE)</f>
        <v>Chq</v>
      </c>
      <c r="S1106" s="1" t="s">
        <v>1383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1009</v>
      </c>
      <c r="E1107" s="5" t="str">
        <f>VLOOKUP(F1107,'Set up'!$A$2:$C$55,2,FALSE)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up'!$A$2:$C$55,3,FALSE)</f>
        <v>120</v>
      </c>
      <c r="J1107" s="5">
        <f>VLOOKUP(F1107,'Set up'!$A$2:$D$55,4,FALSE)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up'!$A$2:$E$55,5,FALSE)</f>
        <v>Chq</v>
      </c>
      <c r="S1107" s="1" t="s">
        <v>1297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1009</v>
      </c>
      <c r="E1108" s="5" t="str">
        <f>VLOOKUP(F1108,'Set up'!$A$2:$C$55,2,FALSE)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up'!$A$2:$C$55,3,FALSE)</f>
        <v>120</v>
      </c>
      <c r="J1108" s="5">
        <f>VLOOKUP(F1108,'Set up'!$A$2:$D$55,4,FALSE)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up'!$A$2:$E$55,5,FALSE)</f>
        <v>Chq</v>
      </c>
      <c r="S1108" s="1" t="s">
        <v>1297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1009</v>
      </c>
      <c r="E1109" s="5" t="str">
        <f>VLOOKUP(F1109,'Set up'!$A$2:$C$55,2,FALSE)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up'!$A$2:$C$55,3,FALSE)</f>
        <v>120</v>
      </c>
      <c r="J1109" s="5">
        <f>VLOOKUP(F1109,'Set up'!$A$2:$D$55,4,FALSE)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up'!$A$2:$E$55,5,FALSE)</f>
        <v>Chq</v>
      </c>
      <c r="S1109" s="1" t="s">
        <v>1297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1009</v>
      </c>
      <c r="E1110" s="5" t="str">
        <f>VLOOKUP(F1110,'Set up'!$A$2:$C$55,2,FALSE)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up'!$A$2:$C$55,3,FALSE)</f>
        <v>120</v>
      </c>
      <c r="J1110" s="5">
        <f>VLOOKUP(F1110,'Set up'!$A$2:$D$55,4,FALSE)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up'!$A$2:$E$55,5,FALSE)</f>
        <v>Chq</v>
      </c>
      <c r="S1110" s="1" t="s">
        <v>1297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1009</v>
      </c>
      <c r="E1111" s="5" t="str">
        <f>VLOOKUP(F1111,'Set up'!$A$2:$C$55,2,FALSE)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up'!$A$2:$C$55,3,FALSE)</f>
        <v>120</v>
      </c>
      <c r="J1111" s="5">
        <f>VLOOKUP(F1111,'Set up'!$A$2:$D$55,4,FALSE)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up'!$A$2:$E$55,5,FALSE)</f>
        <v>Chq</v>
      </c>
      <c r="S1111" s="1" t="s">
        <v>1297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1010</v>
      </c>
      <c r="E1112" s="5" t="str">
        <f>VLOOKUP(F1112,'Set up'!$A$2:$C$55,2,FALSE)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up'!$A$2:$C$55,3,FALSE)</f>
        <v>Cash</v>
      </c>
      <c r="J1112" s="5">
        <f>VLOOKUP(F1112,'Set up'!$A$2:$D$55,4,FALSE)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up'!$A$2:$E$55,5,FALSE)</f>
        <v>Trsf</v>
      </c>
      <c r="S1112" s="1" t="s">
        <v>1077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1010</v>
      </c>
      <c r="E1113" s="5" t="str">
        <f>VLOOKUP(F1113,'Set up'!$A$2:$C$55,2,FALSE)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up'!$A$2:$C$55,3,FALSE)</f>
        <v>Cash</v>
      </c>
      <c r="J1113" s="5">
        <f>VLOOKUP(F1113,'Set up'!$A$2:$D$55,4,FALSE)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up'!$A$2:$E$55,5,FALSE)</f>
        <v>Trsf</v>
      </c>
      <c r="S1113" s="1" t="s">
        <v>1077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1011</v>
      </c>
      <c r="E1114" s="5" t="str">
        <f>VLOOKUP(F1114,'Set up'!$A$2:$C$55,2,FALSE)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up'!$A$2:$C$55,3,FALSE)</f>
        <v>Cash</v>
      </c>
      <c r="J1114" s="5">
        <f>VLOOKUP(F1114,'Set up'!$A$2:$D$55,4,FALSE)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up'!$A$2:$E$55,5,FALSE)</f>
        <v>Trsf</v>
      </c>
      <c r="S1114" s="1" t="s">
        <v>1035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1011</v>
      </c>
      <c r="E1115" s="5" t="str">
        <f>VLOOKUP(F1115,'Set up'!$A$2:$C$55,2,FALSE)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up'!$A$2:$C$55,3,FALSE)</f>
        <v>Cash</v>
      </c>
      <c r="J1115" s="5">
        <f>VLOOKUP(F1115,'Set up'!$A$2:$D$55,4,FALSE)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up'!$A$2:$E$55,5,FALSE)</f>
        <v>Trsf</v>
      </c>
      <c r="S1115" s="1" t="s">
        <v>1035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1011</v>
      </c>
      <c r="E1116" s="5" t="str">
        <f>VLOOKUP(F1116,'Set up'!$A$2:$C$55,2,FALSE)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up'!$A$2:$C$55,3,FALSE)</f>
        <v>Cash</v>
      </c>
      <c r="J1116" s="5">
        <f>VLOOKUP(F1116,'Set up'!$A$2:$D$55,4,FALSE)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up'!$A$2:$E$55,5,FALSE)</f>
        <v>Trsf</v>
      </c>
      <c r="S1116" s="1" t="s">
        <v>1035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1012</v>
      </c>
      <c r="E1117" s="5" t="str">
        <f>VLOOKUP(F1117,'Set up'!$A$2:$C$55,2,FALSE)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up'!$A$2:$C$55,3,FALSE)</f>
        <v>Cash</v>
      </c>
      <c r="J1117" s="5">
        <f>VLOOKUP(F1117,'Set up'!$A$2:$D$55,4,FALSE)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up'!$A$2:$E$55,5,FALSE)</f>
        <v>PD Chq</v>
      </c>
      <c r="S1117" s="1" t="s">
        <v>1286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1012</v>
      </c>
      <c r="E1118" s="5" t="str">
        <f>VLOOKUP(F1118,'Set up'!$A$2:$C$55,2,FALSE)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up'!$A$2:$C$55,3,FALSE)</f>
        <v>Cash</v>
      </c>
      <c r="J1118" s="5">
        <f>VLOOKUP(F1118,'Set up'!$A$2:$D$55,4,FALSE)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up'!$A$2:$E$55,5,FALSE)</f>
        <v>PD Chq</v>
      </c>
      <c r="S1118" s="1" t="s">
        <v>1286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1012</v>
      </c>
      <c r="E1119" s="5" t="str">
        <f>VLOOKUP(F1119,'Set up'!$A$2:$C$55,2,FALSE)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up'!$A$2:$C$55,3,FALSE)</f>
        <v>Cash</v>
      </c>
      <c r="J1119" s="5">
        <f>VLOOKUP(F1119,'Set up'!$A$2:$D$55,4,FALSE)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up'!$A$2:$E$55,5,FALSE)</f>
        <v>PD Chq</v>
      </c>
      <c r="S1119" s="1" t="s">
        <v>1286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1013</v>
      </c>
      <c r="E1120" s="5" t="str">
        <f>VLOOKUP(F1120,'Set up'!$A$2:$C$55,2,FALSE)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up'!$A$2:$C$55,3,FALSE)</f>
        <v>Cash</v>
      </c>
      <c r="J1120" s="5">
        <f>VLOOKUP(F1120,'Set up'!$A$2:$D$55,4,FALSE)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up'!$A$2:$E$55,5,FALSE)</f>
        <v>Trsf</v>
      </c>
      <c r="S1120" s="1" t="s">
        <v>1041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1015</v>
      </c>
      <c r="E1121" s="5" t="str">
        <f>VLOOKUP(F1121,'Set up'!$A$2:$C$55,2,FALSE)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up'!$A$2:$C$55,3,FALSE)</f>
        <v>Cash</v>
      </c>
      <c r="J1121" s="5">
        <f>VLOOKUP(F1121,'Set up'!$A$2:$D$55,4,FALSE)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up'!$A$2:$E$55,5,FALSE)</f>
        <v>Trsf</v>
      </c>
      <c r="S1121" s="1" t="s">
        <v>1375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1015</v>
      </c>
      <c r="E1122" s="5" t="str">
        <f>VLOOKUP(F1122,'Set up'!$A$2:$C$55,2,FALSE)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up'!$A$2:$C$55,3,FALSE)</f>
        <v>Cash</v>
      </c>
      <c r="J1122" s="5">
        <f>VLOOKUP(F1122,'Set up'!$A$2:$D$55,4,FALSE)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up'!$A$2:$E$55,5,FALSE)</f>
        <v>Trsf</v>
      </c>
      <c r="S1122" s="1" t="s">
        <v>1376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1015</v>
      </c>
      <c r="E1123" s="5" t="str">
        <f>VLOOKUP(F1123,'Set up'!$A$2:$C$55,2,FALSE)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up'!$A$2:$C$55,3,FALSE)</f>
        <v>Cash</v>
      </c>
      <c r="J1123" s="5">
        <f>VLOOKUP(F1123,'Set up'!$A$2:$D$55,4,FALSE)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up'!$A$2:$E$55,5,FALSE)</f>
        <v>Trsf</v>
      </c>
      <c r="S1123" s="1" t="s">
        <v>1376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1015</v>
      </c>
      <c r="E1124" s="5" t="str">
        <f>VLOOKUP(F1124,'Set up'!$A$2:$C$55,2,FALSE)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up'!$A$2:$C$55,3,FALSE)</f>
        <v>Cash</v>
      </c>
      <c r="J1124" s="5">
        <f>VLOOKUP(F1124,'Set up'!$A$2:$D$55,4,FALSE)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up'!$A$2:$E$55,5,FALSE)</f>
        <v>Trsf</v>
      </c>
      <c r="S1124" s="1" t="s">
        <v>1376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1015</v>
      </c>
      <c r="E1125" s="5" t="str">
        <f>VLOOKUP(F1125,'Set up'!$A$2:$C$55,2,FALSE)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up'!$A$2:$C$55,3,FALSE)</f>
        <v>Cash</v>
      </c>
      <c r="J1125" s="5">
        <f>VLOOKUP(F1125,'Set up'!$A$2:$D$55,4,FALSE)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up'!$A$2:$E$55,5,FALSE)</f>
        <v>Trsf</v>
      </c>
      <c r="S1125" s="1" t="s">
        <v>1376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1015</v>
      </c>
      <c r="E1126" s="5" t="str">
        <f>VLOOKUP(F1126,'Set up'!$A$2:$C$55,2,FALSE)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up'!$A$2:$C$55,3,FALSE)</f>
        <v>Cash</v>
      </c>
      <c r="J1126" s="5">
        <f>VLOOKUP(F1126,'Set up'!$A$2:$D$55,4,FALSE)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up'!$A$2:$E$55,5,FALSE)</f>
        <v>Trsf</v>
      </c>
      <c r="S1126" s="1" t="s">
        <v>1376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1015</v>
      </c>
      <c r="E1127" s="5" t="str">
        <f>VLOOKUP(F1127,'Set up'!$A$2:$C$55,2,FALSE)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up'!$A$2:$C$55,3,FALSE)</f>
        <v>Cash</v>
      </c>
      <c r="J1127" s="5">
        <f>VLOOKUP(F1127,'Set up'!$A$2:$D$55,4,FALSE)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up'!$A$2:$E$55,5,FALSE)</f>
        <v>Trsf</v>
      </c>
      <c r="S1127" s="1" t="s">
        <v>1376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1016</v>
      </c>
      <c r="E1128" s="5" t="str">
        <f>VLOOKUP(F1128,'Set up'!$A$2:$C$55,2,FALSE)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up'!$A$2:$C$55,3,FALSE)</f>
        <v>Cash</v>
      </c>
      <c r="J1128" s="5">
        <f>VLOOKUP(F1128,'Set up'!$A$2:$D$55,4,FALSE)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up'!$A$2:$E$55,5,FALSE)</f>
        <v>PD Chq</v>
      </c>
      <c r="S1128" s="1" t="s">
        <v>1296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1016</v>
      </c>
      <c r="E1129" s="5" t="str">
        <f>VLOOKUP(F1129,'Set up'!$A$2:$C$55,2,FALSE)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up'!$A$2:$C$55,3,FALSE)</f>
        <v>Cash</v>
      </c>
      <c r="J1129" s="5">
        <f>VLOOKUP(F1129,'Set up'!$A$2:$D$55,4,FALSE)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up'!$A$2:$E$55,5,FALSE)</f>
        <v>PD Chq</v>
      </c>
      <c r="S1129" s="1" t="s">
        <v>1296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1016</v>
      </c>
      <c r="E1130" s="5" t="str">
        <f>VLOOKUP(F1130,'Set up'!$A$2:$C$55,2,FALSE)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up'!$A$2:$C$55,3,FALSE)</f>
        <v>Cash</v>
      </c>
      <c r="J1130" s="5">
        <f>VLOOKUP(F1130,'Set up'!$A$2:$D$55,4,FALSE)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up'!$A$2:$E$55,5,FALSE)</f>
        <v>PD Chq</v>
      </c>
      <c r="S1130" s="1" t="s">
        <v>1296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1016</v>
      </c>
      <c r="E1131" s="5" t="str">
        <f>VLOOKUP(F1131,'Set up'!$A$2:$C$55,2,FALSE)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up'!$A$2:$C$55,3,FALSE)</f>
        <v>Cash</v>
      </c>
      <c r="J1131" s="5">
        <f>VLOOKUP(F1131,'Set up'!$A$2:$D$55,4,FALSE)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up'!$A$2:$E$55,5,FALSE)</f>
        <v>PD Chq</v>
      </c>
      <c r="S1131" s="1" t="s">
        <v>1296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1047</v>
      </c>
      <c r="E1132" s="5" t="str">
        <f>VLOOKUP(F1132,'Set up'!$A$2:$C$55,2,FALSE)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up'!$A$2:$C$55,3,FALSE)</f>
        <v>120</v>
      </c>
      <c r="J1132" s="5">
        <f>VLOOKUP(F1132,'Set up'!$A$2:$D$55,4,FALSE)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up'!$A$2:$E$55,5,FALSE)</f>
        <v>Chq</v>
      </c>
      <c r="S1132" s="1" t="s">
        <v>1786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1047</v>
      </c>
      <c r="E1133" s="5" t="str">
        <f>VLOOKUP(F1133,'Set up'!$A$2:$C$55,2,FALSE)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up'!$A$2:$C$55,3,FALSE)</f>
        <v>120</v>
      </c>
      <c r="J1133" s="5">
        <f>VLOOKUP(F1133,'Set up'!$A$2:$D$55,4,FALSE)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up'!$A$2:$E$55,5,FALSE)</f>
        <v>Chq</v>
      </c>
      <c r="S1133" s="1" t="s">
        <v>1786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1048</v>
      </c>
      <c r="E1134" s="5" t="str">
        <f>VLOOKUP(F1134,'Set up'!$A$2:$C$55,2,FALSE)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up'!$A$2:$C$55,3,FALSE)</f>
        <v>120</v>
      </c>
      <c r="J1134" s="5">
        <f>VLOOKUP(F1134,'Set up'!$A$2:$D$55,4,FALSE)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up'!$A$2:$E$55,5,FALSE)</f>
        <v>Trsf</v>
      </c>
      <c r="S1134" s="1" t="s">
        <v>1299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1048</v>
      </c>
      <c r="E1135" s="5" t="str">
        <f>VLOOKUP(F1135,'Set up'!$A$2:$C$55,2,FALSE)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up'!$A$2:$C$55,3,FALSE)</f>
        <v>120</v>
      </c>
      <c r="J1135" s="5">
        <f>VLOOKUP(F1135,'Set up'!$A$2:$D$55,4,FALSE)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up'!$A$2:$E$55,5,FALSE)</f>
        <v>Trsf</v>
      </c>
      <c r="S1135" s="1" t="s">
        <v>1299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1048</v>
      </c>
      <c r="E1136" s="5" t="str">
        <f>VLOOKUP(F1136,'Set up'!$A$2:$C$55,2,FALSE)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up'!$A$2:$C$55,3,FALSE)</f>
        <v>120</v>
      </c>
      <c r="J1136" s="5">
        <f>VLOOKUP(F1136,'Set up'!$A$2:$D$55,4,FALSE)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up'!$A$2:$E$55,5,FALSE)</f>
        <v>Trsf</v>
      </c>
      <c r="S1136" s="1" t="s">
        <v>1299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1048</v>
      </c>
      <c r="E1137" s="5" t="str">
        <f>VLOOKUP(F1137,'Set up'!$A$2:$C$55,2,FALSE)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up'!$A$2:$C$55,3,FALSE)</f>
        <v>120</v>
      </c>
      <c r="J1137" s="5">
        <f>VLOOKUP(F1137,'Set up'!$A$2:$D$55,4,FALSE)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up'!$A$2:$E$55,5,FALSE)</f>
        <v>Trsf</v>
      </c>
      <c r="S1137" s="1" t="s">
        <v>1299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1049</v>
      </c>
      <c r="E1138" s="5" t="str">
        <f>VLOOKUP(F1138,'Set up'!$A$2:$C$55,2,FALSE)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up'!$A$2:$C$55,3,FALSE)</f>
        <v>60</v>
      </c>
      <c r="J1138" s="5">
        <f>VLOOKUP(F1138,'Set up'!$A$2:$D$55,4,FALSE)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up'!$A$2:$E$55,5,FALSE)</f>
        <v>Chq</v>
      </c>
      <c r="S1138" s="1" t="s">
        <v>1383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1049</v>
      </c>
      <c r="E1139" s="5" t="str">
        <f>VLOOKUP(F1139,'Set up'!$A$2:$C$55,2,FALSE)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up'!$A$2:$C$55,3,FALSE)</f>
        <v>60</v>
      </c>
      <c r="J1139" s="5">
        <f>VLOOKUP(F1139,'Set up'!$A$2:$D$55,4,FALSE)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up'!$A$2:$E$55,5,FALSE)</f>
        <v>Chq</v>
      </c>
      <c r="S1139" s="1" t="s">
        <v>1383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1049</v>
      </c>
      <c r="E1140" s="5" t="str">
        <f>VLOOKUP(F1140,'Set up'!$A$2:$C$55,2,FALSE)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up'!$A$2:$C$55,3,FALSE)</f>
        <v>60</v>
      </c>
      <c r="J1140" s="5">
        <f>VLOOKUP(F1140,'Set up'!$A$2:$D$55,4,FALSE)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up'!$A$2:$E$55,5,FALSE)</f>
        <v>Chq</v>
      </c>
      <c r="S1140" s="1" t="s">
        <v>1383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1051</v>
      </c>
      <c r="E1141" s="5" t="str">
        <f>VLOOKUP(F1141,'Set up'!$A$2:$C$55,2,FALSE)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up'!$A$2:$C$55,3,FALSE)</f>
        <v>Cash</v>
      </c>
      <c r="J1141" s="5">
        <f>VLOOKUP(F1141,'Set up'!$A$2:$D$55,4,FALSE)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up'!$A$2:$E$55,5,FALSE)</f>
        <v>Trsf</v>
      </c>
      <c r="S1141" s="1" t="s">
        <v>1079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1051</v>
      </c>
      <c r="E1142" s="5" t="str">
        <f>VLOOKUP(F1142,'Set up'!$A$2:$C$55,2,FALSE)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up'!$A$2:$C$55,3,FALSE)</f>
        <v>Cash</v>
      </c>
      <c r="J1142" s="5">
        <f>VLOOKUP(F1142,'Set up'!$A$2:$D$55,4,FALSE)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up'!$A$2:$E$55,5,FALSE)</f>
        <v>Trsf</v>
      </c>
      <c r="S1142" s="1" t="s">
        <v>1079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1054</v>
      </c>
      <c r="E1143" s="5" t="str">
        <f>VLOOKUP(F1143,'Set up'!$A$2:$C$55,2,FALSE)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up'!$A$2:$C$55,3,FALSE)</f>
        <v>Cash</v>
      </c>
      <c r="J1143" s="5">
        <f>VLOOKUP(F1143,'Set up'!$A$2:$D$55,4,FALSE)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up'!$A$2:$E$55,5,FALSE)</f>
        <v>Trsf</v>
      </c>
      <c r="S1143" s="1" t="s">
        <v>1084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1054</v>
      </c>
      <c r="E1144" s="5" t="str">
        <f>VLOOKUP(F1144,'Set up'!$A$2:$C$55,2,FALSE)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up'!$A$2:$C$55,3,FALSE)</f>
        <v>Cash</v>
      </c>
      <c r="J1144" s="5">
        <f>VLOOKUP(F1144,'Set up'!$A$2:$D$55,4,FALSE)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up'!$A$2:$E$55,5,FALSE)</f>
        <v>Trsf</v>
      </c>
      <c r="S1144" s="1" t="s">
        <v>1084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1054</v>
      </c>
      <c r="E1145" s="5" t="str">
        <f>VLOOKUP(F1145,'Set up'!$A$2:$C$55,2,FALSE)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up'!$A$2:$C$55,3,FALSE)</f>
        <v>Cash</v>
      </c>
      <c r="J1145" s="5">
        <f>VLOOKUP(F1145,'Set up'!$A$2:$D$55,4,FALSE)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up'!$A$2:$E$55,5,FALSE)</f>
        <v>Trsf</v>
      </c>
      <c r="S1145" s="1" t="s">
        <v>1084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1056</v>
      </c>
      <c r="E1146" s="5" t="str">
        <f>VLOOKUP(F1146,'Set up'!$A$2:$C$55,2,FALSE)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up'!$A$2:$C$55,3,FALSE)</f>
        <v>Cash</v>
      </c>
      <c r="J1146" s="5">
        <f>VLOOKUP(F1146,'Set up'!$A$2:$D$55,4,FALSE)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up'!$A$2:$E$55,5,FALSE)</f>
        <v>Trsf</v>
      </c>
      <c r="S1146" s="1" t="s">
        <v>1152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1056</v>
      </c>
      <c r="E1147" s="5" t="str">
        <f>VLOOKUP(F1147,'Set up'!$A$2:$C$55,2,FALSE)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up'!$A$2:$C$55,3,FALSE)</f>
        <v>Cash</v>
      </c>
      <c r="J1147" s="5">
        <f>VLOOKUP(F1147,'Set up'!$A$2:$D$55,4,FALSE)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up'!$A$2:$E$55,5,FALSE)</f>
        <v>Trsf</v>
      </c>
      <c r="S1147" s="1" t="s">
        <v>1152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1063</v>
      </c>
      <c r="E1148" s="5" t="str">
        <f>VLOOKUP(F1148,'Set up'!$A$2:$C$55,2,FALSE)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up'!$A$2:$C$55,3,FALSE)</f>
        <v>Cash</v>
      </c>
      <c r="J1148" s="5">
        <f>VLOOKUP(F1148,'Set up'!$A$2:$D$55,4,FALSE)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up'!$A$2:$E$55,5,FALSE)</f>
        <v>Trsf</v>
      </c>
      <c r="S1148" s="1" t="s">
        <v>1085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1063</v>
      </c>
      <c r="E1149" s="5" t="str">
        <f>VLOOKUP(F1149,'Set up'!$A$2:$C$55,2,FALSE)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up'!$A$2:$C$55,3,FALSE)</f>
        <v>Cash</v>
      </c>
      <c r="J1149" s="5">
        <f>VLOOKUP(F1149,'Set up'!$A$2:$D$55,4,FALSE)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up'!$A$2:$E$55,5,FALSE)</f>
        <v>Trsf</v>
      </c>
      <c r="S1149" s="1" t="s">
        <v>1085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1063</v>
      </c>
      <c r="E1150" s="5" t="str">
        <f>VLOOKUP(F1150,'Set up'!$A$2:$C$55,2,FALSE)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up'!$A$2:$C$55,3,FALSE)</f>
        <v>Cash</v>
      </c>
      <c r="J1150" s="5">
        <f>VLOOKUP(F1150,'Set up'!$A$2:$D$55,4,FALSE)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up'!$A$2:$E$55,5,FALSE)</f>
        <v>Trsf</v>
      </c>
      <c r="S1150" s="1" t="s">
        <v>1085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1063</v>
      </c>
      <c r="E1151" s="5" t="str">
        <f>VLOOKUP(F1151,'Set up'!$A$2:$C$55,2,FALSE)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up'!$A$2:$C$55,3,FALSE)</f>
        <v>Cash</v>
      </c>
      <c r="J1151" s="5">
        <f>VLOOKUP(F1151,'Set up'!$A$2:$D$55,4,FALSE)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up'!$A$2:$E$55,5,FALSE)</f>
        <v>Trsf</v>
      </c>
      <c r="S1151" s="1" t="s">
        <v>1085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1064</v>
      </c>
      <c r="E1152" s="5" t="str">
        <f>VLOOKUP(F1152,'Set up'!$A$2:$C$55,2,FALSE)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up'!$A$2:$C$55,3,FALSE)</f>
        <v>Cash</v>
      </c>
      <c r="J1152" s="5">
        <f>VLOOKUP(F1152,'Set up'!$A$2:$D$55,4,FALSE)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up'!$A$2:$E$55,5,FALSE)</f>
        <v>PD Chq</v>
      </c>
      <c r="S1152" s="1" t="s">
        <v>1373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1064</v>
      </c>
      <c r="E1153" s="5" t="str">
        <f>VLOOKUP(F1153,'Set up'!$A$2:$C$55,2,FALSE)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up'!$A$2:$C$55,3,FALSE)</f>
        <v>Cash</v>
      </c>
      <c r="J1153" s="5">
        <f>VLOOKUP(F1153,'Set up'!$A$2:$D$55,4,FALSE)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up'!$A$2:$E$55,5,FALSE)</f>
        <v>PD Chq</v>
      </c>
      <c r="S1153" s="1" t="s">
        <v>1373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1064</v>
      </c>
      <c r="E1154" s="5" t="str">
        <f>VLOOKUP(F1154,'Set up'!$A$2:$C$55,2,FALSE)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up'!$A$2:$C$55,3,FALSE)</f>
        <v>Cash</v>
      </c>
      <c r="J1154" s="5">
        <f>VLOOKUP(F1154,'Set up'!$A$2:$D$55,4,FALSE)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up'!$A$2:$E$55,5,FALSE)</f>
        <v>PD Chq</v>
      </c>
      <c r="S1154" s="1" t="s">
        <v>1373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1065</v>
      </c>
      <c r="E1155" s="5" t="str">
        <f>VLOOKUP(F1155,'Set up'!$A$2:$C$55,2,FALSE)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up'!$A$2:$C$55,3,FALSE)</f>
        <v>Cash</v>
      </c>
      <c r="J1155" s="5">
        <f>VLOOKUP(F1155,'Set up'!$A$2:$D$55,4,FALSE)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up'!$A$2:$E$55,5,FALSE)</f>
        <v>Trsf</v>
      </c>
      <c r="S1155" s="1" t="s">
        <v>1501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1065</v>
      </c>
      <c r="E1156" s="5" t="str">
        <f>VLOOKUP(F1156,'Set up'!$A$2:$C$55,2,FALSE)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up'!$A$2:$C$55,3,FALSE)</f>
        <v>Cash</v>
      </c>
      <c r="J1156" s="5">
        <f>VLOOKUP(F1156,'Set up'!$A$2:$D$55,4,FALSE)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up'!$A$2:$E$55,5,FALSE)</f>
        <v>Trsf</v>
      </c>
      <c r="S1156" s="1" t="s">
        <v>1502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1065</v>
      </c>
      <c r="E1157" s="5" t="str">
        <f>VLOOKUP(F1157,'Set up'!$A$2:$C$55,2,FALSE)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up'!$A$2:$C$55,3,FALSE)</f>
        <v>Cash</v>
      </c>
      <c r="J1157" s="5">
        <f>VLOOKUP(F1157,'Set up'!$A$2:$D$55,4,FALSE)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up'!$A$2:$E$55,5,FALSE)</f>
        <v>Trsf</v>
      </c>
      <c r="S1157" s="1" t="s">
        <v>1503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1065</v>
      </c>
      <c r="E1158" s="5" t="str">
        <f>VLOOKUP(F1158,'Set up'!$A$2:$C$55,2,FALSE)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up'!$A$2:$C$55,3,FALSE)</f>
        <v>Cash</v>
      </c>
      <c r="J1158" s="5">
        <f>VLOOKUP(F1158,'Set up'!$A$2:$D$55,4,FALSE)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up'!$A$2:$E$55,5,FALSE)</f>
        <v>Trsf</v>
      </c>
      <c r="S1158" s="1" t="s">
        <v>1504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1065</v>
      </c>
      <c r="E1159" s="5" t="str">
        <f>VLOOKUP(F1159,'Set up'!$A$2:$C$55,2,FALSE)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up'!$A$2:$C$55,3,FALSE)</f>
        <v>Cash</v>
      </c>
      <c r="J1159" s="5">
        <f>VLOOKUP(F1159,'Set up'!$A$2:$D$55,4,FALSE)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up'!$A$2:$E$55,5,FALSE)</f>
        <v>Trsf</v>
      </c>
      <c r="S1159" s="1" t="s">
        <v>1505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1065</v>
      </c>
      <c r="E1160" s="5" t="str">
        <f>VLOOKUP(F1160,'Set up'!$A$2:$C$55,2,FALSE)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up'!$A$2:$C$55,3,FALSE)</f>
        <v>Cash</v>
      </c>
      <c r="J1160" s="5">
        <f>VLOOKUP(F1160,'Set up'!$A$2:$D$55,4,FALSE)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up'!$A$2:$E$55,5,FALSE)</f>
        <v>Trsf</v>
      </c>
      <c r="S1160" s="1" t="s">
        <v>1506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1066</v>
      </c>
      <c r="E1161" s="5" t="str">
        <f>VLOOKUP(F1161,'Set up'!$A$2:$C$55,2,FALSE)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up'!$A$2:$C$55,3,FALSE)</f>
        <v>Cash</v>
      </c>
      <c r="J1161" s="5">
        <f>VLOOKUP(F1161,'Set up'!$A$2:$D$55,4,FALSE)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up'!$A$2:$E$55,5,FALSE)</f>
        <v>Trsf</v>
      </c>
      <c r="S1161" s="1" t="s">
        <v>1478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1066</v>
      </c>
      <c r="E1162" s="5" t="str">
        <f>VLOOKUP(F1162,'Set up'!$A$2:$C$55,2,FALSE)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up'!$A$2:$C$55,3,FALSE)</f>
        <v>Cash</v>
      </c>
      <c r="J1162" s="5">
        <f>VLOOKUP(F1162,'Set up'!$A$2:$D$55,4,FALSE)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up'!$A$2:$E$55,5,FALSE)</f>
        <v>Trsf</v>
      </c>
      <c r="S1162" s="1" t="s">
        <v>1478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1066</v>
      </c>
      <c r="E1163" s="5" t="str">
        <f>VLOOKUP(F1163,'Set up'!$A$2:$C$55,2,FALSE)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up'!$A$2:$C$55,3,FALSE)</f>
        <v>Cash</v>
      </c>
      <c r="J1163" s="5">
        <f>VLOOKUP(F1163,'Set up'!$A$2:$D$55,4,FALSE)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up'!$A$2:$E$55,5,FALSE)</f>
        <v>Trsf</v>
      </c>
      <c r="S1163" s="1" t="s">
        <v>1478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1066</v>
      </c>
      <c r="E1164" s="5" t="str">
        <f>VLOOKUP(F1164,'Set up'!$A$2:$C$55,2,FALSE)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up'!$A$2:$C$55,3,FALSE)</f>
        <v>Cash</v>
      </c>
      <c r="J1164" s="5">
        <f>VLOOKUP(F1164,'Set up'!$A$2:$D$55,4,FALSE)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up'!$A$2:$E$55,5,FALSE)</f>
        <v>Trsf</v>
      </c>
      <c r="S1164" s="1" t="s">
        <v>1478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1066</v>
      </c>
      <c r="E1165" s="5" t="str">
        <f>VLOOKUP(F1165,'Set up'!$A$2:$C$55,2,FALSE)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up'!$A$2:$C$55,3,FALSE)</f>
        <v>Cash</v>
      </c>
      <c r="J1165" s="5">
        <f>VLOOKUP(F1165,'Set up'!$A$2:$D$55,4,FALSE)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up'!$A$2:$E$55,5,FALSE)</f>
        <v>Trsf</v>
      </c>
      <c r="S1165" s="1" t="s">
        <v>1478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1066</v>
      </c>
      <c r="E1166" s="5" t="str">
        <f>VLOOKUP(F1166,'Set up'!$A$2:$C$55,2,FALSE)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up'!$A$2:$C$55,3,FALSE)</f>
        <v>Cash</v>
      </c>
      <c r="J1166" s="5">
        <f>VLOOKUP(F1166,'Set up'!$A$2:$D$55,4,FALSE)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up'!$A$2:$E$55,5,FALSE)</f>
        <v>Trsf</v>
      </c>
      <c r="S1166" s="1" t="s">
        <v>1478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1066</v>
      </c>
      <c r="E1167" s="5" t="str">
        <f>VLOOKUP(F1167,'Set up'!$A$2:$C$55,2,FALSE)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up'!$A$2:$C$55,3,FALSE)</f>
        <v>Cash</v>
      </c>
      <c r="J1167" s="5">
        <f>VLOOKUP(F1167,'Set up'!$A$2:$D$55,4,FALSE)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up'!$A$2:$E$55,5,FALSE)</f>
        <v>Trsf</v>
      </c>
      <c r="S1167" s="1" t="s">
        <v>1478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1066</v>
      </c>
      <c r="E1168" s="5" t="str">
        <f>VLOOKUP(F1168,'Set up'!$A$2:$C$55,2,FALSE)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up'!$A$2:$C$55,3,FALSE)</f>
        <v>Cash</v>
      </c>
      <c r="J1168" s="5">
        <f>VLOOKUP(F1168,'Set up'!$A$2:$D$55,4,FALSE)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up'!$A$2:$E$55,5,FALSE)</f>
        <v>Trsf</v>
      </c>
      <c r="S1168" s="1" t="s">
        <v>1478</v>
      </c>
    </row>
    <row r="1169" spans="1:19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1066</v>
      </c>
      <c r="E1169" s="5" t="str">
        <f>VLOOKUP(F1169,'Set up'!$A$2:$C$55,2,FALSE)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up'!$A$2:$C$55,3,FALSE)</f>
        <v>Cash</v>
      </c>
      <c r="J1169" s="5">
        <f>VLOOKUP(F1169,'Set up'!$A$2:$D$55,4,FALSE)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up'!$A$2:$E$55,5,FALSE)</f>
        <v>Trsf</v>
      </c>
      <c r="S1169" s="1" t="s">
        <v>1478</v>
      </c>
    </row>
    <row r="1170" spans="1:19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1066</v>
      </c>
      <c r="E1170" s="5" t="str">
        <f>VLOOKUP(F1170,'Set up'!$A$2:$C$55,2,FALSE)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up'!$A$2:$C$55,3,FALSE)</f>
        <v>Cash</v>
      </c>
      <c r="J1170" s="5">
        <f>VLOOKUP(F1170,'Set up'!$A$2:$D$55,4,FALSE)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up'!$A$2:$E$55,5,FALSE)</f>
        <v>Trsf</v>
      </c>
      <c r="S1170" s="1" t="s">
        <v>1478</v>
      </c>
    </row>
    <row r="1171" spans="1:19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1067</v>
      </c>
      <c r="E1171" s="5" t="str">
        <f>VLOOKUP(F1171,'Set up'!$A$2:$C$55,2,FALSE)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up'!$A$2:$C$55,3,FALSE)</f>
        <v>Cash</v>
      </c>
      <c r="J1171" s="5">
        <f>VLOOKUP(F1171,'Set up'!$A$2:$D$55,4,FALSE)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up'!$A$2:$E$55,5,FALSE)</f>
        <v>Trsf</v>
      </c>
      <c r="S1171" s="1" t="s">
        <v>1217</v>
      </c>
    </row>
    <row r="1172" spans="1:19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1067</v>
      </c>
      <c r="E1172" s="5" t="str">
        <f>VLOOKUP(F1172,'Set up'!$A$2:$C$55,2,FALSE)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up'!$A$2:$C$55,3,FALSE)</f>
        <v>Cash</v>
      </c>
      <c r="J1172" s="5">
        <f>VLOOKUP(F1172,'Set up'!$A$2:$D$55,4,FALSE)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up'!$A$2:$E$55,5,FALSE)</f>
        <v>Trsf</v>
      </c>
      <c r="S1172" s="1" t="s">
        <v>1216</v>
      </c>
    </row>
    <row r="1173" spans="1:19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1067</v>
      </c>
      <c r="E1173" s="5" t="str">
        <f>VLOOKUP(F1173,'Set up'!$A$2:$C$55,2,FALSE)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up'!$A$2:$C$55,3,FALSE)</f>
        <v>Cash</v>
      </c>
      <c r="J1173" s="5">
        <f>VLOOKUP(F1173,'Set up'!$A$2:$D$55,4,FALSE)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up'!$A$2:$E$55,5,FALSE)</f>
        <v>Trsf</v>
      </c>
      <c r="S1173" s="1" t="s">
        <v>1218</v>
      </c>
    </row>
    <row r="1174" spans="1:19" x14ac:dyDescent="0.35">
      <c r="A1174" s="97" t="s">
        <v>1070</v>
      </c>
      <c r="B1174" s="5">
        <f t="shared" si="280"/>
        <v>11</v>
      </c>
      <c r="C1174" s="5">
        <f t="shared" si="281"/>
        <v>2022</v>
      </c>
      <c r="D1174" s="5" t="s">
        <v>1068</v>
      </c>
      <c r="E1174" s="5" t="str">
        <f>VLOOKUP(F1174,'Set up'!$A$2:$C$55,2,FALSE)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up'!$A$2:$C$55,3,FALSE)</f>
        <v>Cash</v>
      </c>
      <c r="J1174" s="5">
        <f>VLOOKUP(F1174,'Set up'!$A$2:$D$55,4,FALSE)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up'!$A$2:$E$55,5,FALSE)</f>
        <v>Trsf</v>
      </c>
      <c r="S1174" s="1" t="s">
        <v>1219</v>
      </c>
    </row>
    <row r="1175" spans="1:19" x14ac:dyDescent="0.35">
      <c r="A1175" s="97" t="s">
        <v>1071</v>
      </c>
      <c r="B1175" s="5">
        <f t="shared" si="280"/>
        <v>11</v>
      </c>
      <c r="C1175" s="5">
        <f t="shared" si="281"/>
        <v>2022</v>
      </c>
      <c r="D1175" s="5" t="s">
        <v>1069</v>
      </c>
      <c r="E1175" s="5" t="str">
        <f>VLOOKUP(F1175,'Set up'!$A$2:$C$55,2,FALSE)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up'!$A$2:$C$55,3,FALSE)</f>
        <v>Cash</v>
      </c>
      <c r="J1175" s="5">
        <f>VLOOKUP(F1175,'Set up'!$A$2:$D$55,4,FALSE)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up'!$A$2:$E$55,5,FALSE)</f>
        <v>Trsf</v>
      </c>
      <c r="S1175" s="1" t="s">
        <v>1142</v>
      </c>
    </row>
    <row r="1176" spans="1:19" x14ac:dyDescent="0.35">
      <c r="A1176" s="97" t="s">
        <v>1071</v>
      </c>
      <c r="B1176" s="5">
        <f t="shared" si="280"/>
        <v>11</v>
      </c>
      <c r="C1176" s="5">
        <f t="shared" si="281"/>
        <v>2022</v>
      </c>
      <c r="D1176" s="5" t="s">
        <v>1072</v>
      </c>
      <c r="E1176" s="5" t="str">
        <f>VLOOKUP(F1176,'Set up'!$A$2:$C$55,2,FALSE)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up'!$A$2:$C$55,3,FALSE)</f>
        <v>Cash</v>
      </c>
      <c r="J1176" s="5">
        <f>VLOOKUP(F1176,'Set up'!$A$2:$D$55,4,FALSE)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up'!$A$2:$E$55,5,FALSE)</f>
        <v>Trsf</v>
      </c>
      <c r="S1176" s="1" t="s">
        <v>1091</v>
      </c>
    </row>
    <row r="1177" spans="1:19" x14ac:dyDescent="0.35">
      <c r="A1177" s="97" t="s">
        <v>1071</v>
      </c>
      <c r="B1177" s="5">
        <f t="shared" si="280"/>
        <v>11</v>
      </c>
      <c r="C1177" s="5">
        <f t="shared" si="281"/>
        <v>2022</v>
      </c>
      <c r="D1177" s="5" t="s">
        <v>1076</v>
      </c>
      <c r="E1177" s="5" t="str">
        <f>VLOOKUP(F1177,'Set up'!$A$2:$C$55,2,FALSE)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up'!$A$2:$C$55,3,FALSE)</f>
        <v>Cash</v>
      </c>
      <c r="J1177" s="5">
        <f>VLOOKUP(F1177,'Set up'!$A$2:$D$55,4,FALSE)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up'!$A$2:$E$55,5,FALSE)</f>
        <v>Trsf</v>
      </c>
      <c r="S1177" s="1" t="s">
        <v>1507</v>
      </c>
    </row>
    <row r="1178" spans="1:19" x14ac:dyDescent="0.35">
      <c r="A1178" s="97" t="s">
        <v>1071</v>
      </c>
      <c r="B1178" s="5">
        <f t="shared" si="280"/>
        <v>11</v>
      </c>
      <c r="C1178" s="5">
        <f t="shared" si="281"/>
        <v>2022</v>
      </c>
      <c r="D1178" s="5" t="s">
        <v>1076</v>
      </c>
      <c r="E1178" s="5" t="str">
        <f>VLOOKUP(F1178,'Set up'!$A$2:$C$55,2,FALSE)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up'!$A$2:$C$55,3,FALSE)</f>
        <v>Cash</v>
      </c>
      <c r="J1178" s="5">
        <f>VLOOKUP(F1178,'Set up'!$A$2:$D$55,4,FALSE)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up'!$A$2:$E$55,5,FALSE)</f>
        <v>Trsf</v>
      </c>
      <c r="S1178" s="1" t="s">
        <v>1508</v>
      </c>
    </row>
    <row r="1179" spans="1:19" x14ac:dyDescent="0.35">
      <c r="A1179" s="97" t="s">
        <v>1071</v>
      </c>
      <c r="B1179" s="5">
        <f t="shared" si="280"/>
        <v>11</v>
      </c>
      <c r="C1179" s="5">
        <f t="shared" si="281"/>
        <v>2022</v>
      </c>
      <c r="D1179" s="5" t="s">
        <v>1076</v>
      </c>
      <c r="E1179" s="5" t="str">
        <f>VLOOKUP(F1179,'Set up'!$A$2:$C$55,2,FALSE)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up'!$A$2:$C$55,3,FALSE)</f>
        <v>Cash</v>
      </c>
      <c r="J1179" s="5">
        <f>VLOOKUP(F1179,'Set up'!$A$2:$D$55,4,FALSE)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up'!$A$2:$E$55,5,FALSE)</f>
        <v>Trsf</v>
      </c>
      <c r="S1179" s="1" t="s">
        <v>1509</v>
      </c>
    </row>
    <row r="1180" spans="1:19" x14ac:dyDescent="0.35">
      <c r="A1180" s="97" t="s">
        <v>1071</v>
      </c>
      <c r="B1180" s="5">
        <f t="shared" si="280"/>
        <v>11</v>
      </c>
      <c r="C1180" s="5">
        <f t="shared" si="281"/>
        <v>2022</v>
      </c>
      <c r="D1180" s="5" t="s">
        <v>1076</v>
      </c>
      <c r="E1180" s="5" t="str">
        <f>VLOOKUP(F1180,'Set up'!$A$2:$C$55,2,FALSE)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up'!$A$2:$C$55,3,FALSE)</f>
        <v>Cash</v>
      </c>
      <c r="J1180" s="5">
        <f>VLOOKUP(F1180,'Set up'!$A$2:$D$55,4,FALSE)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up'!$A$2:$E$55,5,FALSE)</f>
        <v>Trsf</v>
      </c>
      <c r="S1180" s="1" t="s">
        <v>1510</v>
      </c>
    </row>
    <row r="1181" spans="1:19" x14ac:dyDescent="0.35">
      <c r="A1181" s="97" t="s">
        <v>1071</v>
      </c>
      <c r="B1181" s="5">
        <f t="shared" si="280"/>
        <v>11</v>
      </c>
      <c r="C1181" s="5">
        <f t="shared" si="281"/>
        <v>2022</v>
      </c>
      <c r="D1181" s="5" t="s">
        <v>1076</v>
      </c>
      <c r="E1181" s="5" t="str">
        <f>VLOOKUP(F1181,'Set up'!$A$2:$C$55,2,FALSE)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up'!$A$2:$C$55,3,FALSE)</f>
        <v>Cash</v>
      </c>
      <c r="J1181" s="5">
        <f>VLOOKUP(F1181,'Set up'!$A$2:$D$55,4,FALSE)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up'!$A$2:$E$55,5,FALSE)</f>
        <v>Trsf</v>
      </c>
      <c r="S1181" s="1" t="s">
        <v>1512</v>
      </c>
    </row>
    <row r="1182" spans="1:19" x14ac:dyDescent="0.35">
      <c r="A1182" s="97" t="s">
        <v>1071</v>
      </c>
      <c r="B1182" s="5">
        <f t="shared" si="280"/>
        <v>11</v>
      </c>
      <c r="C1182" s="5">
        <f t="shared" si="281"/>
        <v>2022</v>
      </c>
      <c r="D1182" s="5" t="s">
        <v>1076</v>
      </c>
      <c r="E1182" s="5" t="str">
        <f>VLOOKUP(F1182,'Set up'!$A$2:$C$55,2,FALSE)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up'!$A$2:$C$55,3,FALSE)</f>
        <v>Cash</v>
      </c>
      <c r="J1182" s="5">
        <f>VLOOKUP(F1182,'Set up'!$A$2:$D$55,4,FALSE)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up'!$A$2:$E$55,5,FALSE)</f>
        <v>Trsf</v>
      </c>
      <c r="S1182" s="1" t="s">
        <v>1513</v>
      </c>
    </row>
    <row r="1183" spans="1:19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1092</v>
      </c>
      <c r="E1183" s="5" t="str">
        <f>VLOOKUP(F1183,'Set up'!$A$2:$C$55,2,FALSE)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up'!$A$2:$C$55,3,FALSE)</f>
        <v>45</v>
      </c>
      <c r="J1183" s="5">
        <f>VLOOKUP(F1183,'Set up'!$A$2:$D$55,4,FALSE)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up'!$A$2:$E$55,5,FALSE)</f>
        <v>PD Chq</v>
      </c>
      <c r="S1183" s="1" t="s">
        <v>1224</v>
      </c>
    </row>
    <row r="1184" spans="1:19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1092</v>
      </c>
      <c r="E1184" s="5" t="str">
        <f>VLOOKUP(F1184,'Set up'!$A$2:$C$55,2,FALSE)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up'!$A$2:$C$55,3,FALSE)</f>
        <v>45</v>
      </c>
      <c r="J1184" s="5">
        <f>VLOOKUP(F1184,'Set up'!$A$2:$D$55,4,FALSE)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up'!$A$2:$E$55,5,FALSE)</f>
        <v>PD Chq</v>
      </c>
      <c r="S1184" s="1" t="s">
        <v>1291</v>
      </c>
    </row>
    <row r="1185" spans="1:19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1092</v>
      </c>
      <c r="E1185" s="5" t="str">
        <f>VLOOKUP(F1185,'Set up'!$A$2:$C$55,2,FALSE)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up'!$A$2:$C$55,3,FALSE)</f>
        <v>45</v>
      </c>
      <c r="J1185" s="5">
        <f>VLOOKUP(F1185,'Set up'!$A$2:$D$55,4,FALSE)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up'!$A$2:$E$55,5,FALSE)</f>
        <v>PD Chq</v>
      </c>
      <c r="S1185" s="1" t="s">
        <v>1292</v>
      </c>
    </row>
    <row r="1186" spans="1:19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1092</v>
      </c>
      <c r="E1186" s="5" t="str">
        <f>VLOOKUP(F1186,'Set up'!$A$2:$C$55,2,FALSE)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up'!$A$2:$C$55,3,FALSE)</f>
        <v>45</v>
      </c>
      <c r="J1186" s="5">
        <f>VLOOKUP(F1186,'Set up'!$A$2:$D$55,4,FALSE)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up'!$A$2:$E$55,5,FALSE)</f>
        <v>PD Chq</v>
      </c>
      <c r="S1186" s="1" t="s">
        <v>1293</v>
      </c>
    </row>
    <row r="1187" spans="1:19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1092</v>
      </c>
      <c r="E1187" s="5" t="str">
        <f>VLOOKUP(F1187,'Set up'!$A$2:$C$55,2,FALSE)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up'!$A$2:$C$55,3,FALSE)</f>
        <v>45</v>
      </c>
      <c r="J1187" s="5">
        <f>VLOOKUP(F1187,'Set up'!$A$2:$D$55,4,FALSE)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up'!$A$2:$E$55,5,FALSE)</f>
        <v>PD Chq</v>
      </c>
      <c r="S1187" s="1" t="s">
        <v>1294</v>
      </c>
    </row>
    <row r="1188" spans="1:19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1093</v>
      </c>
      <c r="E1188" s="5" t="str">
        <f>VLOOKUP(F1188,'Set up'!$A$2:$C$55,2,FALSE)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up'!$A$2:$C$55,3,FALSE)</f>
        <v>120</v>
      </c>
      <c r="J1188" s="5">
        <f>VLOOKUP(F1188,'Set up'!$A$2:$D$55,4,FALSE)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up'!$A$2:$E$55,5,FALSE)</f>
        <v>Trsf</v>
      </c>
      <c r="S1188" s="1" t="s">
        <v>1299</v>
      </c>
    </row>
    <row r="1189" spans="1:19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1093</v>
      </c>
      <c r="E1189" s="5" t="str">
        <f>VLOOKUP(F1189,'Set up'!$A$2:$C$55,2,FALSE)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up'!$A$2:$C$55,3,FALSE)</f>
        <v>120</v>
      </c>
      <c r="J1189" s="5">
        <f>VLOOKUP(F1189,'Set up'!$A$2:$D$55,4,FALSE)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up'!$A$2:$E$55,5,FALSE)</f>
        <v>Trsf</v>
      </c>
      <c r="S1189" s="1" t="s">
        <v>1299</v>
      </c>
    </row>
    <row r="1190" spans="1:19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1093</v>
      </c>
      <c r="E1190" s="5" t="str">
        <f>VLOOKUP(F1190,'Set up'!$A$2:$C$55,2,FALSE)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up'!$A$2:$C$55,3,FALSE)</f>
        <v>120</v>
      </c>
      <c r="J1190" s="5">
        <f>VLOOKUP(F1190,'Set up'!$A$2:$D$55,4,FALSE)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up'!$A$2:$E$55,5,FALSE)</f>
        <v>Trsf</v>
      </c>
      <c r="S1190" s="1" t="s">
        <v>1299</v>
      </c>
    </row>
    <row r="1191" spans="1:19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1093</v>
      </c>
      <c r="E1191" s="5" t="str">
        <f>VLOOKUP(F1191,'Set up'!$A$2:$C$55,2,FALSE)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up'!$A$2:$C$55,3,FALSE)</f>
        <v>120</v>
      </c>
      <c r="J1191" s="5">
        <f>VLOOKUP(F1191,'Set up'!$A$2:$D$55,4,FALSE)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up'!$A$2:$E$55,5,FALSE)</f>
        <v>Trsf</v>
      </c>
      <c r="S1191" s="1" t="s">
        <v>1299</v>
      </c>
    </row>
    <row r="1192" spans="1:19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1093</v>
      </c>
      <c r="E1192" s="5" t="str">
        <f>VLOOKUP(F1192,'Set up'!$A$2:$C$55,2,FALSE)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up'!$A$2:$C$55,3,FALSE)</f>
        <v>120</v>
      </c>
      <c r="J1192" s="5">
        <f>VLOOKUP(F1192,'Set up'!$A$2:$D$55,4,FALSE)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up'!$A$2:$E$55,5,FALSE)</f>
        <v>Trsf</v>
      </c>
      <c r="S1192" s="1" t="s">
        <v>1299</v>
      </c>
    </row>
    <row r="1193" spans="1:19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1093</v>
      </c>
      <c r="E1193" s="5" t="str">
        <f>VLOOKUP(F1193,'Set up'!$A$2:$C$55,2,FALSE)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up'!$A$2:$C$55,3,FALSE)</f>
        <v>120</v>
      </c>
      <c r="J1193" s="5">
        <f>VLOOKUP(F1193,'Set up'!$A$2:$D$55,4,FALSE)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up'!$A$2:$E$55,5,FALSE)</f>
        <v>Trsf</v>
      </c>
      <c r="S1193" s="1" t="s">
        <v>1299</v>
      </c>
    </row>
    <row r="1194" spans="1:19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1097</v>
      </c>
      <c r="E1194" s="5" t="str">
        <f>VLOOKUP(F1194,'Set up'!$A$2:$C$55,2,FALSE)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up'!$A$2:$C$55,3,FALSE)</f>
        <v>Cash</v>
      </c>
      <c r="J1194" s="5">
        <f>VLOOKUP(F1194,'Set up'!$A$2:$D$55,4,FALSE)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up'!$A$2:$E$55,5,FALSE)</f>
        <v>Trsf</v>
      </c>
      <c r="S1194" s="1" t="s">
        <v>1103</v>
      </c>
    </row>
    <row r="1195" spans="1:19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1098</v>
      </c>
      <c r="E1195" s="5" t="str">
        <f>VLOOKUP(F1195,'Set up'!$A$2:$C$55,2,FALSE)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up'!$A$2:$C$55,3,FALSE)</f>
        <v>Cash</v>
      </c>
      <c r="J1195" s="5">
        <f>VLOOKUP(F1195,'Set up'!$A$2:$D$55,4,FALSE)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up'!$A$2:$E$55,5,FALSE)</f>
        <v>Trsf</v>
      </c>
      <c r="S1195" s="1" t="s">
        <v>1104</v>
      </c>
    </row>
    <row r="1196" spans="1:19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1098</v>
      </c>
      <c r="E1196" s="5" t="str">
        <f>VLOOKUP(F1196,'Set up'!$A$2:$C$55,2,FALSE)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up'!$A$2:$C$55,3,FALSE)</f>
        <v>Cash</v>
      </c>
      <c r="J1196" s="5">
        <f>VLOOKUP(F1196,'Set up'!$A$2:$D$55,4,FALSE)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up'!$A$2:$E$55,5,FALSE)</f>
        <v>Trsf</v>
      </c>
      <c r="S1196" s="1" t="s">
        <v>1104</v>
      </c>
    </row>
    <row r="1197" spans="1:19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1107</v>
      </c>
      <c r="E1197" s="5" t="str">
        <f>VLOOKUP(F1197,'Set up'!$A$2:$C$55,2,FALSE)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up'!$A$2:$C$55,3,FALSE)</f>
        <v>Cash</v>
      </c>
      <c r="J1197" s="5">
        <f>VLOOKUP(F1197,'Set up'!$A$2:$D$55,4,FALSE)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up'!$A$2:$E$55,5,FALSE)</f>
        <v>Trsf</v>
      </c>
    </row>
    <row r="1198" spans="1:19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1109</v>
      </c>
      <c r="E1198" s="5" t="str">
        <f>VLOOKUP(F1198,'Set up'!$A$2:$C$55,2,FALSE)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up'!$A$2:$C$55,3,FALSE)</f>
        <v>Cash</v>
      </c>
      <c r="J1198" s="5">
        <f>VLOOKUP(F1198,'Set up'!$A$2:$D$55,4,FALSE)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up'!$A$2:$E$55,5,FALSE)</f>
        <v>Trsf</v>
      </c>
      <c r="S1198" s="1" t="s">
        <v>1215</v>
      </c>
    </row>
    <row r="1199" spans="1:19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1110</v>
      </c>
      <c r="E1199" s="5" t="str">
        <f>VLOOKUP(F1199,'Set up'!$A$2:$C$55,2,FALSE)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up'!$A$2:$C$55,3,FALSE)</f>
        <v>Cash</v>
      </c>
      <c r="J1199" s="5">
        <f>VLOOKUP(F1199,'Set up'!$A$2:$D$55,4,FALSE)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up'!$A$2:$E$55,5,FALSE)</f>
        <v>Trsf</v>
      </c>
      <c r="S1199" s="1" t="s">
        <v>1514</v>
      </c>
    </row>
    <row r="1200" spans="1:19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1110</v>
      </c>
      <c r="E1200" s="5" t="str">
        <f>VLOOKUP(F1200,'Set up'!$A$2:$C$55,2,FALSE)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up'!$A$2:$C$55,3,FALSE)</f>
        <v>Cash</v>
      </c>
      <c r="J1200" s="5">
        <f>VLOOKUP(F1200,'Set up'!$A$2:$D$55,4,FALSE)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up'!$A$2:$E$55,5,FALSE)</f>
        <v>Trsf</v>
      </c>
      <c r="S1200" s="1" t="s">
        <v>1511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1110</v>
      </c>
      <c r="E1201" s="5" t="str">
        <f>VLOOKUP(F1201,'Set up'!$A$2:$C$55,2,FALSE)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up'!$A$2:$C$55,3,FALSE)</f>
        <v>Cash</v>
      </c>
      <c r="J1201" s="5">
        <f>VLOOKUP(F1201,'Set up'!$A$2:$D$55,4,FALSE)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up'!$A$2:$E$55,5,FALSE)</f>
        <v>Trsf</v>
      </c>
      <c r="S1201" s="1" t="s">
        <v>1515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1112</v>
      </c>
      <c r="E1202" s="5" t="str">
        <f>VLOOKUP(F1202,'Set up'!$A$2:$C$55,2,FALSE)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up'!$A$2:$C$55,3,FALSE)</f>
        <v>Cash</v>
      </c>
      <c r="J1202" s="5">
        <f>VLOOKUP(F1202,'Set up'!$A$2:$D$55,4,FALSE)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up'!$A$2:$E$55,5,FALSE)</f>
        <v>Trsf</v>
      </c>
      <c r="S1202" s="1" t="s">
        <v>1516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1112</v>
      </c>
      <c r="E1203" s="5" t="str">
        <f>VLOOKUP(F1203,'Set up'!$A$2:$C$55,2,FALSE)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up'!$A$2:$C$55,3,FALSE)</f>
        <v>Cash</v>
      </c>
      <c r="J1203" s="5">
        <f>VLOOKUP(F1203,'Set up'!$A$2:$D$55,4,FALSE)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up'!$A$2:$E$55,5,FALSE)</f>
        <v>Trsf</v>
      </c>
      <c r="S1203" s="1" t="s">
        <v>1517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1112</v>
      </c>
      <c r="E1204" s="5" t="str">
        <f>VLOOKUP(F1204,'Set up'!$A$2:$C$55,2,FALSE)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up'!$A$2:$C$55,3,FALSE)</f>
        <v>Cash</v>
      </c>
      <c r="J1204" s="5">
        <f>VLOOKUP(F1204,'Set up'!$A$2:$D$55,4,FALSE)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up'!$A$2:$E$55,5,FALSE)</f>
        <v>Trsf</v>
      </c>
      <c r="S1204" s="1" t="s">
        <v>1518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1112</v>
      </c>
      <c r="E1205" s="5" t="str">
        <f>VLOOKUP(F1205,'Set up'!$A$2:$C$55,2,FALSE)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up'!$A$2:$C$55,3,FALSE)</f>
        <v>Cash</v>
      </c>
      <c r="J1205" s="5">
        <f>VLOOKUP(F1205,'Set up'!$A$2:$D$55,4,FALSE)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up'!$A$2:$E$55,5,FALSE)</f>
        <v>Trsf</v>
      </c>
      <c r="S1205" s="1" t="s">
        <v>1519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1112</v>
      </c>
      <c r="E1206" s="5" t="str">
        <f>VLOOKUP(F1206,'Set up'!$A$2:$C$55,2,FALSE)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up'!$A$2:$C$55,3,FALSE)</f>
        <v>Cash</v>
      </c>
      <c r="J1206" s="5">
        <f>VLOOKUP(F1206,'Set up'!$A$2:$D$55,4,FALSE)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up'!$A$2:$E$55,5,FALSE)</f>
        <v>Trsf</v>
      </c>
      <c r="S1206" s="1" t="s">
        <v>1520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1114</v>
      </c>
      <c r="E1207" s="5" t="str">
        <f>VLOOKUP(F1207,'Set up'!$A$2:$C$55,2,FALSE)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up'!$A$2:$C$55,3,FALSE)</f>
        <v>60</v>
      </c>
      <c r="J1207" s="5">
        <f>VLOOKUP(F1207,'Set up'!$A$2:$D$55,4,FALSE)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up'!$A$2:$E$55,5,FALSE)</f>
        <v>Chq</v>
      </c>
      <c r="S1207" s="1" t="s">
        <v>1683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1114</v>
      </c>
      <c r="E1208" s="5" t="str">
        <f>VLOOKUP(F1208,'Set up'!$A$2:$C$55,2,FALSE)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up'!$A$2:$C$55,3,FALSE)</f>
        <v>60</v>
      </c>
      <c r="J1208" s="5">
        <f>VLOOKUP(F1208,'Set up'!$A$2:$D$55,4,FALSE)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up'!$A$2:$E$55,5,FALSE)</f>
        <v>Chq</v>
      </c>
      <c r="S1208" s="1" t="s">
        <v>1683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1114</v>
      </c>
      <c r="E1209" s="5" t="str">
        <f>VLOOKUP(F1209,'Set up'!$A$2:$C$55,2,FALSE)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up'!$A$2:$C$55,3,FALSE)</f>
        <v>60</v>
      </c>
      <c r="J1209" s="5">
        <f>VLOOKUP(F1209,'Set up'!$A$2:$D$55,4,FALSE)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up'!$A$2:$E$55,5,FALSE)</f>
        <v>Chq</v>
      </c>
      <c r="S1209" s="1" t="s">
        <v>1683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1114</v>
      </c>
      <c r="E1210" s="5" t="str">
        <f>VLOOKUP(F1210,'Set up'!$A$2:$C$55,2,FALSE)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up'!$A$2:$C$55,3,FALSE)</f>
        <v>60</v>
      </c>
      <c r="J1210" s="5">
        <f>VLOOKUP(F1210,'Set up'!$A$2:$D$55,4,FALSE)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up'!$A$2:$E$55,5,FALSE)</f>
        <v>Chq</v>
      </c>
      <c r="S1210" s="1" t="s">
        <v>1683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1116</v>
      </c>
      <c r="E1211" s="5" t="str">
        <f>VLOOKUP(F1211,'Set up'!$A$2:$C$55,2,FALSE)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up'!$A$2:$C$55,3,FALSE)</f>
        <v>Cash</v>
      </c>
      <c r="J1211" s="5">
        <f>VLOOKUP(F1211,'Set up'!$A$2:$D$55,4,FALSE)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up'!$A$2:$E$55,5,FALSE)</f>
        <v>Trsf</v>
      </c>
      <c r="S1211" s="1" t="s">
        <v>1521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1116</v>
      </c>
      <c r="E1212" s="5" t="str">
        <f>VLOOKUP(F1212,'Set up'!$A$2:$C$55,2,FALSE)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up'!$A$2:$C$55,3,FALSE)</f>
        <v>Cash</v>
      </c>
      <c r="J1212" s="5">
        <f>VLOOKUP(F1212,'Set up'!$A$2:$D$55,4,FALSE)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up'!$A$2:$E$55,5,FALSE)</f>
        <v>Trsf</v>
      </c>
      <c r="S1212" s="1" t="s">
        <v>1517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1116</v>
      </c>
      <c r="E1213" s="5" t="str">
        <f>VLOOKUP(F1213,'Set up'!$A$2:$C$55,2,FALSE)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up'!$A$2:$C$55,3,FALSE)</f>
        <v>Cash</v>
      </c>
      <c r="J1213" s="5">
        <f>VLOOKUP(F1213,'Set up'!$A$2:$D$55,4,FALSE)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up'!$A$2:$E$55,5,FALSE)</f>
        <v>Trsf</v>
      </c>
      <c r="S1213" s="1" t="s">
        <v>1522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1116</v>
      </c>
      <c r="E1214" s="5" t="str">
        <f>VLOOKUP(F1214,'Set up'!$A$2:$C$55,2,FALSE)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up'!$A$2:$C$55,3,FALSE)</f>
        <v>Cash</v>
      </c>
      <c r="J1214" s="5">
        <f>VLOOKUP(F1214,'Set up'!$A$2:$D$55,4,FALSE)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up'!$A$2:$E$55,5,FALSE)</f>
        <v>Trsf</v>
      </c>
      <c r="S1214" s="1" t="s">
        <v>1523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1117</v>
      </c>
      <c r="E1215" s="5" t="str">
        <f>VLOOKUP(F1215,'Set up'!$A$2:$C$55,2,FALSE)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up'!$A$2:$C$55,3,FALSE)</f>
        <v>Cash</v>
      </c>
      <c r="J1215" s="5">
        <f>VLOOKUP(F1215,'Set up'!$A$2:$D$55,4,FALSE)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up'!$A$2:$E$55,5,FALSE)</f>
        <v>Trsf</v>
      </c>
      <c r="S1215" s="1" t="s">
        <v>1152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1117</v>
      </c>
      <c r="E1216" s="5" t="str">
        <f>VLOOKUP(F1216,'Set up'!$A$2:$C$55,2,FALSE)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up'!$A$2:$C$55,3,FALSE)</f>
        <v>Cash</v>
      </c>
      <c r="J1216" s="5">
        <f>VLOOKUP(F1216,'Set up'!$A$2:$D$55,4,FALSE)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up'!$A$2:$E$55,5,FALSE)</f>
        <v>Trsf</v>
      </c>
      <c r="S1216" s="1" t="s">
        <v>1152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1120</v>
      </c>
      <c r="E1217" s="5" t="str">
        <f>VLOOKUP(F1217,'Set up'!$A$2:$C$55,2,FALSE)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up'!$A$2:$C$55,3,FALSE)</f>
        <v>Cash</v>
      </c>
      <c r="J1217" s="5">
        <f>VLOOKUP(F1217,'Set up'!$A$2:$D$55,4,FALSE)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up'!$A$2:$E$55,5,FALSE)</f>
        <v>PD Chq</v>
      </c>
      <c r="S1217" s="1" t="s">
        <v>1374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1120</v>
      </c>
      <c r="E1218" s="5" t="str">
        <f>VLOOKUP(F1218,'Set up'!$A$2:$C$55,2,FALSE)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up'!$A$2:$C$55,3,FALSE)</f>
        <v>Cash</v>
      </c>
      <c r="J1218" s="5">
        <f>VLOOKUP(F1218,'Set up'!$A$2:$D$55,4,FALSE)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up'!$A$2:$E$55,5,FALSE)</f>
        <v>PD Chq</v>
      </c>
      <c r="S1218" s="1" t="s">
        <v>1374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1120</v>
      </c>
      <c r="E1219" s="5" t="str">
        <f>VLOOKUP(F1219,'Set up'!$A$2:$C$55,2,FALSE)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up'!$A$2:$C$55,3,FALSE)</f>
        <v>Cash</v>
      </c>
      <c r="J1219" s="5">
        <f>VLOOKUP(F1219,'Set up'!$A$2:$D$55,4,FALSE)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up'!$A$2:$E$55,5,FALSE)</f>
        <v>PD Chq</v>
      </c>
      <c r="S1219" s="1" t="s">
        <v>1374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1120</v>
      </c>
      <c r="E1220" s="5" t="str">
        <f>VLOOKUP(F1220,'Set up'!$A$2:$C$55,2,FALSE)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up'!$A$2:$C$55,3,FALSE)</f>
        <v>Cash</v>
      </c>
      <c r="J1220" s="5">
        <f>VLOOKUP(F1220,'Set up'!$A$2:$D$55,4,FALSE)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up'!$A$2:$E$55,5,FALSE)</f>
        <v>PD Chq</v>
      </c>
      <c r="S1220" s="1" t="s">
        <v>1374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1121</v>
      </c>
      <c r="E1221" s="5" t="str">
        <f>VLOOKUP(F1221,'Set up'!$A$2:$C$55,2,FALSE)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up'!$A$2:$C$55,3,FALSE)</f>
        <v>Cash</v>
      </c>
      <c r="J1221" s="5">
        <f>VLOOKUP(F1221,'Set up'!$A$2:$D$55,4,FALSE)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up'!$A$2:$E$55,5,FALSE)</f>
        <v>Trsf</v>
      </c>
      <c r="S1221" s="1" t="s">
        <v>1300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1123</v>
      </c>
      <c r="E1222" s="5" t="str">
        <f>VLOOKUP(F1222,'Set up'!$A$2:$C$55,2,FALSE)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up'!$A$2:$C$55,3,FALSE)</f>
        <v>Cash</v>
      </c>
      <c r="J1222" s="5">
        <f>VLOOKUP(F1222,'Set up'!$A$2:$D$55,4,FALSE)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up'!$A$2:$E$55,5,FALSE)</f>
        <v>Trsf</v>
      </c>
      <c r="S1222" s="1" t="s">
        <v>1524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1123</v>
      </c>
      <c r="E1223" s="5" t="str">
        <f>VLOOKUP(F1223,'Set up'!$A$2:$C$55,2,FALSE)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up'!$A$2:$C$55,3,FALSE)</f>
        <v>Cash</v>
      </c>
      <c r="J1223" s="5">
        <f>VLOOKUP(F1223,'Set up'!$A$2:$D$55,4,FALSE)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up'!$A$2:$E$55,5,FALSE)</f>
        <v>Trsf</v>
      </c>
      <c r="S1223" s="1" t="s">
        <v>1571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1123</v>
      </c>
      <c r="E1224" s="5" t="str">
        <f>VLOOKUP(F1224,'Set up'!$A$2:$C$55,2,FALSE)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up'!$A$2:$C$55,3,FALSE)</f>
        <v>Cash</v>
      </c>
      <c r="J1224" s="5">
        <f>VLOOKUP(F1224,'Set up'!$A$2:$D$55,4,FALSE)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up'!$A$2:$E$55,5,FALSE)</f>
        <v>Trsf</v>
      </c>
      <c r="S1224" s="1" t="s">
        <v>1572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1123</v>
      </c>
      <c r="E1225" s="5" t="str">
        <f>VLOOKUP(F1225,'Set up'!$A$2:$C$55,2,FALSE)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up'!$A$2:$C$55,3,FALSE)</f>
        <v>Cash</v>
      </c>
      <c r="J1225" s="5">
        <f>VLOOKUP(F1225,'Set up'!$A$2:$D$55,4,FALSE)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up'!$A$2:$E$55,5,FALSE)</f>
        <v>Trsf</v>
      </c>
      <c r="S1225" s="1" t="s">
        <v>1693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1123</v>
      </c>
      <c r="E1226" s="5" t="str">
        <f>VLOOKUP(F1226,'Set up'!$A$2:$C$55,2,FALSE)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up'!$A$2:$C$55,3,FALSE)</f>
        <v>Cash</v>
      </c>
      <c r="J1226" s="5">
        <f>VLOOKUP(F1226,'Set up'!$A$2:$D$55,4,FALSE)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up'!$A$2:$E$55,5,FALSE)</f>
        <v>Trsf</v>
      </c>
      <c r="S1226" s="1" t="s">
        <v>1694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1123</v>
      </c>
      <c r="E1227" s="5" t="str">
        <f>VLOOKUP(F1227,'Set up'!$A$2:$C$55,2,FALSE)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up'!$A$2:$C$55,3,FALSE)</f>
        <v>Cash</v>
      </c>
      <c r="J1227" s="5">
        <f>VLOOKUP(F1227,'Set up'!$A$2:$D$55,4,FALSE)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up'!$A$2:$E$55,5,FALSE)</f>
        <v>Trsf</v>
      </c>
      <c r="S1227" s="1" t="s">
        <v>1694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1123</v>
      </c>
      <c r="E1228" s="5" t="str">
        <f>VLOOKUP(F1228,'Set up'!$A$2:$C$55,2,FALSE)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up'!$A$2:$C$55,3,FALSE)</f>
        <v>Cash</v>
      </c>
      <c r="J1228" s="5">
        <f>VLOOKUP(F1228,'Set up'!$A$2:$D$55,4,FALSE)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up'!$A$2:$E$55,5,FALSE)</f>
        <v>Trsf</v>
      </c>
      <c r="S1228" s="1" t="s">
        <v>1694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1123</v>
      </c>
      <c r="E1229" s="5" t="str">
        <f>VLOOKUP(F1229,'Set up'!$A$2:$C$55,2,FALSE)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up'!$A$2:$C$55,3,FALSE)</f>
        <v>Cash</v>
      </c>
      <c r="J1229" s="5">
        <f>VLOOKUP(F1229,'Set up'!$A$2:$D$55,4,FALSE)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up'!$A$2:$E$55,5,FALSE)</f>
        <v>Trsf</v>
      </c>
      <c r="S1229" s="1" t="s">
        <v>1694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1124</v>
      </c>
      <c r="E1230" s="5" t="str">
        <f>VLOOKUP(F1230,'Set up'!$A$2:$C$55,2,FALSE)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up'!$A$2:$C$55,3,FALSE)</f>
        <v>Cash</v>
      </c>
      <c r="J1230" s="5">
        <f>VLOOKUP(F1230,'Set up'!$A$2:$D$55,4,FALSE)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up'!$A$2:$E$55,5,FALSE)</f>
        <v>PD Chq</v>
      </c>
      <c r="S1230" s="1" t="s">
        <v>1479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1124</v>
      </c>
      <c r="E1231" s="5" t="str">
        <f>VLOOKUP(F1231,'Set up'!$A$2:$C$55,2,FALSE)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up'!$A$2:$C$55,3,FALSE)</f>
        <v>Cash</v>
      </c>
      <c r="J1231" s="5">
        <f>VLOOKUP(F1231,'Set up'!$A$2:$D$55,4,FALSE)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up'!$A$2:$E$55,5,FALSE)</f>
        <v>PD Chq</v>
      </c>
      <c r="S1231" s="1" t="s">
        <v>1479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1124</v>
      </c>
      <c r="E1232" s="5" t="str">
        <f>VLOOKUP(F1232,'Set up'!$A$2:$C$55,2,FALSE)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up'!$A$2:$C$55,3,FALSE)</f>
        <v>Cash</v>
      </c>
      <c r="J1232" s="5">
        <f>VLOOKUP(F1232,'Set up'!$A$2:$D$55,4,FALSE)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up'!$A$2:$E$55,5,FALSE)</f>
        <v>PD Chq</v>
      </c>
      <c r="S1232" s="1" t="s">
        <v>1479</v>
      </c>
    </row>
    <row r="1233" spans="1:19" x14ac:dyDescent="0.35">
      <c r="A1233" s="4" t="s">
        <v>1125</v>
      </c>
      <c r="B1233" s="5">
        <f t="shared" si="312"/>
        <v>12</v>
      </c>
      <c r="C1233" s="5">
        <f t="shared" si="313"/>
        <v>2022</v>
      </c>
      <c r="D1233" s="5" t="s">
        <v>1126</v>
      </c>
      <c r="E1233" s="5" t="str">
        <f>VLOOKUP(F1233,'Set up'!$A$2:$C$55,2,FALSE)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up'!$A$2:$C$55,3,FALSE)</f>
        <v>Cash</v>
      </c>
      <c r="J1233" s="5">
        <f>VLOOKUP(F1233,'Set up'!$A$2:$D$55,4,FALSE)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up'!$A$2:$E$55,5,FALSE)</f>
        <v>Trsf</v>
      </c>
      <c r="S1233" s="1" t="s">
        <v>1147</v>
      </c>
    </row>
    <row r="1234" spans="1:19" x14ac:dyDescent="0.35">
      <c r="A1234" s="4" t="s">
        <v>1125</v>
      </c>
      <c r="B1234" s="5">
        <f t="shared" si="312"/>
        <v>12</v>
      </c>
      <c r="C1234" s="5">
        <f t="shared" si="313"/>
        <v>2022</v>
      </c>
      <c r="D1234" s="5" t="s">
        <v>1126</v>
      </c>
      <c r="E1234" s="5" t="str">
        <f>VLOOKUP(F1234,'Set up'!$A$2:$C$55,2,FALSE)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up'!$A$2:$C$55,3,FALSE)</f>
        <v>Cash</v>
      </c>
      <c r="J1234" s="5">
        <f>VLOOKUP(F1234,'Set up'!$A$2:$D$55,4,FALSE)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up'!$A$2:$E$55,5,FALSE)</f>
        <v>Trsf</v>
      </c>
      <c r="S1234" s="1" t="s">
        <v>1147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1128</v>
      </c>
      <c r="E1235" s="5" t="str">
        <f>VLOOKUP(F1235,'Set up'!$A$2:$C$55,2,FALSE)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up'!$A$2:$C$55,3,FALSE)</f>
        <v>Cash</v>
      </c>
      <c r="J1235" s="5">
        <f>VLOOKUP(F1235,'Set up'!$A$2:$D$55,4,FALSE)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up'!$A$2:$E$55,5,FALSE)</f>
        <v>Trsf</v>
      </c>
      <c r="S1235" s="1" t="s">
        <v>1761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1128</v>
      </c>
      <c r="E1236" s="5" t="str">
        <f>VLOOKUP(F1236,'Set up'!$A$2:$C$55,2,FALSE)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up'!$A$2:$C$55,3,FALSE)</f>
        <v>Cash</v>
      </c>
      <c r="J1236" s="5">
        <f>VLOOKUP(F1236,'Set up'!$A$2:$D$55,4,FALSE)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up'!$A$2:$E$55,5,FALSE)</f>
        <v>Trsf</v>
      </c>
      <c r="S1236" s="1" t="s">
        <v>1762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1128</v>
      </c>
      <c r="E1237" s="5" t="str">
        <f>VLOOKUP(F1237,'Set up'!$A$2:$C$55,2,FALSE)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up'!$A$2:$C$55,3,FALSE)</f>
        <v>Cash</v>
      </c>
      <c r="J1237" s="5">
        <f>VLOOKUP(F1237,'Set up'!$A$2:$D$55,4,FALSE)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up'!$A$2:$E$55,5,FALSE)</f>
        <v>Trsf</v>
      </c>
      <c r="S1237" s="1" t="s">
        <v>1763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1128</v>
      </c>
      <c r="E1238" s="5" t="str">
        <f>VLOOKUP(F1238,'Set up'!$A$2:$C$55,2,FALSE)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up'!$A$2:$C$55,3,FALSE)</f>
        <v>Cash</v>
      </c>
      <c r="J1238" s="5">
        <f>VLOOKUP(F1238,'Set up'!$A$2:$D$55,4,FALSE)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up'!$A$2:$E$55,5,FALSE)</f>
        <v>Trsf</v>
      </c>
      <c r="S1238" s="1" t="s">
        <v>1765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1128</v>
      </c>
      <c r="E1239" s="5" t="str">
        <f>VLOOKUP(F1239,'Set up'!$A$2:$C$55,2,FALSE)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up'!$A$2:$C$55,3,FALSE)</f>
        <v>Cash</v>
      </c>
      <c r="J1239" s="5">
        <f>VLOOKUP(F1239,'Set up'!$A$2:$D$55,4,FALSE)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up'!$A$2:$E$55,5,FALSE)</f>
        <v>Trsf</v>
      </c>
      <c r="S1239" s="1" t="s">
        <v>1766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1128</v>
      </c>
      <c r="E1240" s="5" t="str">
        <f>VLOOKUP(F1240,'Set up'!$A$2:$C$55,2,FALSE)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up'!$A$2:$C$55,3,FALSE)</f>
        <v>Cash</v>
      </c>
      <c r="J1240" s="5">
        <f>VLOOKUP(F1240,'Set up'!$A$2:$D$55,4,FALSE)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up'!$A$2:$E$55,5,FALSE)</f>
        <v>Trsf</v>
      </c>
      <c r="S1240" s="1" t="s">
        <v>1767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1128</v>
      </c>
      <c r="E1241" s="5" t="str">
        <f>VLOOKUP(F1241,'Set up'!$A$2:$C$55,2,FALSE)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up'!$A$2:$C$55,3,FALSE)</f>
        <v>Cash</v>
      </c>
      <c r="J1241" s="5">
        <f>VLOOKUP(F1241,'Set up'!$A$2:$D$55,4,FALSE)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up'!$A$2:$E$55,5,FALSE)</f>
        <v>Trsf</v>
      </c>
      <c r="S1241" s="1" t="s">
        <v>1768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1128</v>
      </c>
      <c r="E1242" s="5" t="str">
        <f>VLOOKUP(F1242,'Set up'!$A$2:$C$55,2,FALSE)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up'!$A$2:$C$55,3,FALSE)</f>
        <v>Cash</v>
      </c>
      <c r="J1242" s="5">
        <f>VLOOKUP(F1242,'Set up'!$A$2:$D$55,4,FALSE)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up'!$A$2:$E$55,5,FALSE)</f>
        <v>Trsf</v>
      </c>
      <c r="S1242" s="1" t="s">
        <v>1769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1129</v>
      </c>
      <c r="E1243" s="5" t="str">
        <f>VLOOKUP(F1243,'Set up'!$A$2:$C$55,2,FALSE)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up'!$A$2:$C$55,3,FALSE)</f>
        <v>Cash</v>
      </c>
      <c r="J1243" s="5">
        <f>VLOOKUP(F1243,'Set up'!$A$2:$D$55,4,FALSE)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up'!$A$2:$E$55,5,FALSE)</f>
        <v>Trsf</v>
      </c>
      <c r="S1243" s="1" t="s">
        <v>1146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1129</v>
      </c>
      <c r="E1244" s="5" t="str">
        <f>VLOOKUP(F1244,'Set up'!$A$2:$C$55,2,FALSE)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up'!$A$2:$C$55,3,FALSE)</f>
        <v>Cash</v>
      </c>
      <c r="J1244" s="5">
        <f>VLOOKUP(F1244,'Set up'!$A$2:$D$55,4,FALSE)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up'!$A$2:$E$55,5,FALSE)</f>
        <v>Trsf</v>
      </c>
      <c r="S1244" s="1" t="s">
        <v>1146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1129</v>
      </c>
      <c r="E1245" s="5" t="str">
        <f>VLOOKUP(F1245,'Set up'!$A$2:$C$55,2,FALSE)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up'!$A$2:$C$55,3,FALSE)</f>
        <v>Cash</v>
      </c>
      <c r="J1245" s="5">
        <f>VLOOKUP(F1245,'Set up'!$A$2:$D$55,4,FALSE)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up'!$A$2:$E$55,5,FALSE)</f>
        <v>Trsf</v>
      </c>
      <c r="S1245" s="1" t="s">
        <v>1146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1131</v>
      </c>
      <c r="E1246" s="5" t="str">
        <f>VLOOKUP(F1246,'Set up'!$A$2:$C$55,2,FALSE)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up'!$A$2:$C$55,3,FALSE)</f>
        <v>Cash</v>
      </c>
      <c r="J1246" s="5">
        <f>VLOOKUP(F1246,'Set up'!$A$2:$D$55,4,FALSE)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up'!$A$2:$E$55,5,FALSE)</f>
        <v>Trsf</v>
      </c>
      <c r="S1246" s="1" t="s">
        <v>1215</v>
      </c>
    </row>
    <row r="1247" spans="1:19" x14ac:dyDescent="0.35">
      <c r="A1247" s="4" t="s">
        <v>1135</v>
      </c>
      <c r="B1247" s="5">
        <f t="shared" si="317"/>
        <v>12</v>
      </c>
      <c r="C1247" s="5">
        <f t="shared" si="318"/>
        <v>2022</v>
      </c>
      <c r="D1247" s="5" t="s">
        <v>1134</v>
      </c>
      <c r="E1247" s="5" t="str">
        <f>VLOOKUP(F1247,'Set up'!$A$2:$C$55,2,FALSE)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up'!$A$2:$C$55,3,FALSE)</f>
        <v>Cash</v>
      </c>
      <c r="J1247" s="5">
        <f>VLOOKUP(F1247,'Set up'!$A$2:$D$55,4,FALSE)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up'!$A$2:$E$55,5,FALSE)</f>
        <v>Trsf</v>
      </c>
      <c r="S1247" s="1" t="s">
        <v>1368</v>
      </c>
    </row>
    <row r="1248" spans="1:19" x14ac:dyDescent="0.35">
      <c r="A1248" s="4" t="s">
        <v>1135</v>
      </c>
      <c r="B1248" s="5">
        <f t="shared" si="317"/>
        <v>12</v>
      </c>
      <c r="C1248" s="5">
        <f t="shared" si="318"/>
        <v>2022</v>
      </c>
      <c r="D1248" s="5" t="s">
        <v>1134</v>
      </c>
      <c r="E1248" s="5" t="str">
        <f>VLOOKUP(F1248,'Set up'!$A$2:$C$55,2,FALSE)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up'!$A$2:$C$55,3,FALSE)</f>
        <v>Cash</v>
      </c>
      <c r="J1248" s="5">
        <f>VLOOKUP(F1248,'Set up'!$A$2:$D$55,4,FALSE)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up'!$A$2:$E$55,5,FALSE)</f>
        <v>Trsf</v>
      </c>
      <c r="S1248" s="1" t="s">
        <v>1484</v>
      </c>
    </row>
    <row r="1249" spans="1:19" x14ac:dyDescent="0.35">
      <c r="A1249" s="4" t="s">
        <v>1135</v>
      </c>
      <c r="B1249" s="5">
        <f t="shared" si="317"/>
        <v>12</v>
      </c>
      <c r="C1249" s="5">
        <f t="shared" si="318"/>
        <v>2022</v>
      </c>
      <c r="D1249" s="5" t="s">
        <v>1134</v>
      </c>
      <c r="E1249" s="5" t="str">
        <f>VLOOKUP(F1249,'Set up'!$A$2:$C$55,2,FALSE)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up'!$A$2:$C$55,3,FALSE)</f>
        <v>Cash</v>
      </c>
      <c r="J1249" s="5">
        <f>VLOOKUP(F1249,'Set up'!$A$2:$D$55,4,FALSE)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up'!$A$2:$E$55,5,FALSE)</f>
        <v>Trsf</v>
      </c>
      <c r="S1249" s="1" t="s">
        <v>1485</v>
      </c>
    </row>
    <row r="1250" spans="1:19" x14ac:dyDescent="0.35">
      <c r="A1250" s="4" t="s">
        <v>1135</v>
      </c>
      <c r="B1250" s="5">
        <f t="shared" si="317"/>
        <v>12</v>
      </c>
      <c r="C1250" s="5">
        <f t="shared" si="318"/>
        <v>2022</v>
      </c>
      <c r="D1250" s="5" t="s">
        <v>1134</v>
      </c>
      <c r="E1250" s="5" t="str">
        <f>VLOOKUP(F1250,'Set up'!$A$2:$C$55,2,FALSE)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up'!$A$2:$C$55,3,FALSE)</f>
        <v>Cash</v>
      </c>
      <c r="J1250" s="5">
        <f>VLOOKUP(F1250,'Set up'!$A$2:$D$55,4,FALSE)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up'!$A$2:$E$55,5,FALSE)</f>
        <v>Trsf</v>
      </c>
      <c r="S1250" s="1" t="s">
        <v>1485</v>
      </c>
    </row>
    <row r="1251" spans="1:19" x14ac:dyDescent="0.35">
      <c r="A1251" s="4" t="s">
        <v>1135</v>
      </c>
      <c r="B1251" s="5">
        <f t="shared" si="317"/>
        <v>12</v>
      </c>
      <c r="C1251" s="5">
        <f t="shared" si="318"/>
        <v>2022</v>
      </c>
      <c r="D1251" s="5" t="s">
        <v>1134</v>
      </c>
      <c r="E1251" s="5" t="str">
        <f>VLOOKUP(F1251,'Set up'!$A$2:$C$55,2,FALSE)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up'!$A$2:$C$55,3,FALSE)</f>
        <v>Cash</v>
      </c>
      <c r="J1251" s="5">
        <f>VLOOKUP(F1251,'Set up'!$A$2:$D$55,4,FALSE)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up'!$A$2:$E$55,5,FALSE)</f>
        <v>Trsf</v>
      </c>
      <c r="S1251" s="1" t="s">
        <v>1485</v>
      </c>
    </row>
    <row r="1252" spans="1:19" x14ac:dyDescent="0.35">
      <c r="A1252" s="4" t="s">
        <v>1135</v>
      </c>
      <c r="B1252" s="5">
        <f t="shared" si="317"/>
        <v>12</v>
      </c>
      <c r="C1252" s="5">
        <f t="shared" si="318"/>
        <v>2022</v>
      </c>
      <c r="D1252" s="5" t="s">
        <v>1134</v>
      </c>
      <c r="E1252" s="5" t="str">
        <f>VLOOKUP(F1252,'Set up'!$A$2:$C$55,2,FALSE)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up'!$A$2:$C$55,3,FALSE)</f>
        <v>Cash</v>
      </c>
      <c r="J1252" s="5">
        <f>VLOOKUP(F1252,'Set up'!$A$2:$D$55,4,FALSE)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up'!$A$2:$E$55,5,FALSE)</f>
        <v>Trsf</v>
      </c>
      <c r="S1252" s="1" t="s">
        <v>1485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1136</v>
      </c>
      <c r="E1253" s="5" t="str">
        <f>VLOOKUP(F1253,'Set up'!$A$2:$C$55,2,FALSE)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up'!$A$2:$C$55,3,FALSE)</f>
        <v>Cash</v>
      </c>
      <c r="J1253" s="5">
        <f>VLOOKUP(F1253,'Set up'!$A$2:$D$55,4,FALSE)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up'!$A$2:$E$55,5,FALSE)</f>
        <v>PD Chq</v>
      </c>
      <c r="S1253" s="1" t="s">
        <v>1526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1136</v>
      </c>
      <c r="E1254" s="5" t="str">
        <f>VLOOKUP(F1254,'Set up'!$A$2:$C$55,2,FALSE)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up'!$A$2:$C$55,3,FALSE)</f>
        <v>Cash</v>
      </c>
      <c r="J1254" s="5">
        <f>VLOOKUP(F1254,'Set up'!$A$2:$D$55,4,FALSE)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up'!$A$2:$E$55,5,FALSE)</f>
        <v>PD Chq</v>
      </c>
      <c r="S1254" s="1" t="s">
        <v>1526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1136</v>
      </c>
      <c r="E1255" s="5" t="str">
        <f>VLOOKUP(F1255,'Set up'!$A$2:$C$55,2,FALSE)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up'!$A$2:$C$55,3,FALSE)</f>
        <v>Cash</v>
      </c>
      <c r="J1255" s="5">
        <f>VLOOKUP(F1255,'Set up'!$A$2:$D$55,4,FALSE)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up'!$A$2:$E$55,5,FALSE)</f>
        <v>PD Chq</v>
      </c>
      <c r="S1255" s="1" t="s">
        <v>1526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1138</v>
      </c>
      <c r="E1256" s="5" t="str">
        <f>VLOOKUP(F1256,'Set up'!$A$2:$C$55,2,FALSE)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up'!$A$2:$C$55,3,FALSE)</f>
        <v>120</v>
      </c>
      <c r="J1256" s="5">
        <f>VLOOKUP(F1256,'Set up'!$A$2:$D$55,4,FALSE)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up'!$A$2:$E$55,5,FALSE)</f>
        <v>Trsf</v>
      </c>
      <c r="S1256" s="1" t="s">
        <v>1384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1138</v>
      </c>
      <c r="E1257" s="5" t="str">
        <f>VLOOKUP(F1257,'Set up'!$A$2:$C$55,2,FALSE)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up'!$A$2:$C$55,3,FALSE)</f>
        <v>120</v>
      </c>
      <c r="J1257" s="5">
        <f>VLOOKUP(F1257,'Set up'!$A$2:$D$55,4,FALSE)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up'!$A$2:$E$55,5,FALSE)</f>
        <v>Trsf</v>
      </c>
      <c r="S1257" s="1" t="s">
        <v>1384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1138</v>
      </c>
      <c r="E1258" s="5" t="str">
        <f>VLOOKUP(F1258,'Set up'!$A$2:$C$55,2,FALSE)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up'!$A$2:$C$55,3,FALSE)</f>
        <v>120</v>
      </c>
      <c r="J1258" s="5">
        <f>VLOOKUP(F1258,'Set up'!$A$2:$D$55,4,FALSE)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up'!$A$2:$E$55,5,FALSE)</f>
        <v>Trsf</v>
      </c>
      <c r="S1258" s="1" t="s">
        <v>1384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1138</v>
      </c>
      <c r="E1259" s="5" t="str">
        <f>VLOOKUP(F1259,'Set up'!$A$2:$C$55,2,FALSE)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up'!$A$2:$C$55,3,FALSE)</f>
        <v>120</v>
      </c>
      <c r="J1259" s="5">
        <f>VLOOKUP(F1259,'Set up'!$A$2:$D$55,4,FALSE)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up'!$A$2:$E$55,5,FALSE)</f>
        <v>Trsf</v>
      </c>
      <c r="S1259" s="1" t="s">
        <v>1384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1138</v>
      </c>
      <c r="E1260" s="5" t="str">
        <f>VLOOKUP(F1260,'Set up'!$A$2:$C$55,2,FALSE)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up'!$A$2:$C$55,3,FALSE)</f>
        <v>120</v>
      </c>
      <c r="J1260" s="5">
        <f>VLOOKUP(F1260,'Set up'!$A$2:$D$55,4,FALSE)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up'!$A$2:$E$55,5,FALSE)</f>
        <v>Trsf</v>
      </c>
      <c r="S1260" s="1" t="s">
        <v>1384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1138</v>
      </c>
      <c r="E1261" s="5" t="str">
        <f>VLOOKUP(F1261,'Set up'!$A$2:$C$55,2,FALSE)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up'!$A$2:$C$55,3,FALSE)</f>
        <v>120</v>
      </c>
      <c r="J1261" s="5">
        <f>VLOOKUP(F1261,'Set up'!$A$2:$D$55,4,FALSE)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up'!$A$2:$E$55,5,FALSE)</f>
        <v>Trsf</v>
      </c>
      <c r="S1261" s="1" t="s">
        <v>1384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1138</v>
      </c>
      <c r="E1262" s="5" t="str">
        <f>VLOOKUP(F1262,'Set up'!$A$2:$C$55,2,FALSE)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up'!$A$2:$C$55,3,FALSE)</f>
        <v>120</v>
      </c>
      <c r="J1262" s="5">
        <f>VLOOKUP(F1262,'Set up'!$A$2:$D$55,4,FALSE)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up'!$A$2:$E$55,5,FALSE)</f>
        <v>Trsf</v>
      </c>
      <c r="S1262" s="1" t="s">
        <v>1384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1139</v>
      </c>
      <c r="E1263" s="5" t="str">
        <f>VLOOKUP(F1263,'Set up'!$A$2:$C$55,2,FALSE)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up'!$A$2:$C$55,3,FALSE)</f>
        <v>Cash</v>
      </c>
      <c r="J1263" s="5">
        <f>VLOOKUP(F1263,'Set up'!$A$2:$D$55,4,FALSE)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up'!$A$2:$E$55,5,FALSE)</f>
        <v>Trsf</v>
      </c>
      <c r="S1263" s="1" t="s">
        <v>1167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1140</v>
      </c>
      <c r="E1264" s="5" t="str">
        <f>VLOOKUP(F1264,'Set up'!$A$2:$C$55,2,FALSE)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up'!$A$2:$C$55,3,FALSE)</f>
        <v>Cash</v>
      </c>
      <c r="J1264" s="5">
        <f>VLOOKUP(F1264,'Set up'!$A$2:$D$55,4,FALSE)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up'!$A$2:$E$55,5,FALSE)</f>
        <v>Trsf</v>
      </c>
      <c r="S1264" s="1" t="s">
        <v>1861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1140</v>
      </c>
      <c r="E1265" s="5" t="str">
        <f>VLOOKUP(F1265,'Set up'!$A$2:$C$55,2,FALSE)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up'!$A$2:$C$55,3,FALSE)</f>
        <v>Cash</v>
      </c>
      <c r="J1265" s="5">
        <f>VLOOKUP(F1265,'Set up'!$A$2:$D$55,4,FALSE)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up'!$A$2:$E$55,5,FALSE)</f>
        <v>Trsf</v>
      </c>
      <c r="S1265" s="1" t="s">
        <v>1863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1140</v>
      </c>
      <c r="E1266" s="5" t="str">
        <f>VLOOKUP(F1266,'Set up'!$A$2:$C$55,2,FALSE)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up'!$A$2:$C$55,3,FALSE)</f>
        <v>Cash</v>
      </c>
      <c r="J1266" s="5">
        <f>VLOOKUP(F1266,'Set up'!$A$2:$D$55,4,FALSE)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up'!$A$2:$E$55,5,FALSE)</f>
        <v>Trsf</v>
      </c>
      <c r="S1266" s="1" t="s">
        <v>1864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1140</v>
      </c>
      <c r="E1267" s="5" t="str">
        <f>VLOOKUP(F1267,'Set up'!$A$2:$C$55,2,FALSE)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up'!$A$2:$C$55,3,FALSE)</f>
        <v>Cash</v>
      </c>
      <c r="J1267" s="5">
        <f>VLOOKUP(F1267,'Set up'!$A$2:$D$55,4,FALSE)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up'!$A$2:$E$55,5,FALSE)</f>
        <v>Trsf</v>
      </c>
      <c r="S1267" s="1" t="s">
        <v>1865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1140</v>
      </c>
      <c r="E1268" s="5" t="str">
        <f>VLOOKUP(F1268,'Set up'!$A$2:$C$55,2,FALSE)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up'!$A$2:$C$55,3,FALSE)</f>
        <v>Cash</v>
      </c>
      <c r="J1268" s="5">
        <f>VLOOKUP(F1268,'Set up'!$A$2:$D$55,4,FALSE)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up'!$A$2:$E$55,5,FALSE)</f>
        <v>Trsf</v>
      </c>
      <c r="S1268" s="1" t="s">
        <v>1866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1140</v>
      </c>
      <c r="E1269" s="5" t="str">
        <f>VLOOKUP(F1269,'Set up'!$A$2:$C$55,2,FALSE)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up'!$A$2:$C$55,3,FALSE)</f>
        <v>Cash</v>
      </c>
      <c r="J1269" s="5">
        <f>VLOOKUP(F1269,'Set up'!$A$2:$D$55,4,FALSE)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up'!$A$2:$E$55,5,FALSE)</f>
        <v>Trsf</v>
      </c>
      <c r="S1269" s="1" t="s">
        <v>1862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1168</v>
      </c>
      <c r="E1270" s="5" t="str">
        <f>VLOOKUP(F1270,'Set up'!$A$2:$C$55,2,FALSE)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up'!$A$2:$C$55,3,FALSE)</f>
        <v>Cash</v>
      </c>
      <c r="J1270" s="5">
        <f>VLOOKUP(F1270,'Set up'!$A$2:$D$55,4,FALSE)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up'!$A$2:$E$55,5,FALSE)</f>
        <v>Trsf</v>
      </c>
      <c r="S1270" s="1" t="s">
        <v>1867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1168</v>
      </c>
      <c r="E1271" s="5" t="str">
        <f>VLOOKUP(F1271,'Set up'!$A$2:$C$55,2,FALSE)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up'!$A$2:$C$55,3,FALSE)</f>
        <v>Cash</v>
      </c>
      <c r="J1271" s="5">
        <f>VLOOKUP(F1271,'Set up'!$A$2:$D$55,4,FALSE)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up'!$A$2:$E$55,5,FALSE)</f>
        <v>Trsf</v>
      </c>
      <c r="S1271" s="1" t="s">
        <v>1868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1168</v>
      </c>
      <c r="E1272" s="5" t="str">
        <f>VLOOKUP(F1272,'Set up'!$A$2:$C$55,2,FALSE)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up'!$A$2:$C$55,3,FALSE)</f>
        <v>Cash</v>
      </c>
      <c r="J1272" s="5">
        <f>VLOOKUP(F1272,'Set up'!$A$2:$D$55,4,FALSE)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up'!$A$2:$E$55,5,FALSE)</f>
        <v>Trsf</v>
      </c>
      <c r="S1272" s="1" t="s">
        <v>1928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1168</v>
      </c>
      <c r="E1273" s="5" t="str">
        <f>VLOOKUP(F1273,'Set up'!$A$2:$C$55,2,FALSE)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up'!$A$2:$C$55,3,FALSE)</f>
        <v>Cash</v>
      </c>
      <c r="J1273" s="5">
        <f>VLOOKUP(F1273,'Set up'!$A$2:$D$55,4,FALSE)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up'!$A$2:$E$55,5,FALSE)</f>
        <v>Trsf</v>
      </c>
      <c r="S1273" s="1" t="s">
        <v>1929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1168</v>
      </c>
      <c r="E1274" s="5" t="str">
        <f>VLOOKUP(F1274,'Set up'!$A$2:$C$55,2,FALSE)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up'!$A$2:$C$55,3,FALSE)</f>
        <v>Cash</v>
      </c>
      <c r="J1274" s="5">
        <f>VLOOKUP(F1274,'Set up'!$A$2:$D$55,4,FALSE)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up'!$A$2:$E$55,5,FALSE)</f>
        <v>Trsf</v>
      </c>
      <c r="S1274" s="1" t="s">
        <v>1930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1168</v>
      </c>
      <c r="E1275" s="5" t="str">
        <f>VLOOKUP(F1275,'Set up'!$A$2:$C$55,2,FALSE)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up'!$A$2:$C$55,3,FALSE)</f>
        <v>Cash</v>
      </c>
      <c r="J1275" s="5">
        <f>VLOOKUP(F1275,'Set up'!$A$2:$D$55,4,FALSE)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up'!$A$2:$E$55,5,FALSE)</f>
        <v>Trsf</v>
      </c>
      <c r="S1275" s="1" t="s">
        <v>1931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1171</v>
      </c>
      <c r="E1276" s="5" t="str">
        <f>VLOOKUP(F1276,'Set up'!$A$2:$C$55,2,FALSE)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up'!$A$2:$C$55,3,FALSE)</f>
        <v>Cash</v>
      </c>
      <c r="J1276" s="5">
        <f>VLOOKUP(F1276,'Set up'!$A$2:$D$55,4,FALSE)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up'!$A$2:$E$55,5,FALSE)</f>
        <v>Trsf</v>
      </c>
      <c r="S1276" s="1" t="s">
        <v>1214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1171</v>
      </c>
      <c r="E1277" s="5" t="str">
        <f>VLOOKUP(F1277,'Set up'!$A$2:$C$55,2,FALSE)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up'!$A$2:$C$55,3,FALSE)</f>
        <v>Cash</v>
      </c>
      <c r="J1277" s="5">
        <f>VLOOKUP(F1277,'Set up'!$A$2:$D$55,4,FALSE)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up'!$A$2:$E$55,5,FALSE)</f>
        <v>Trsf</v>
      </c>
      <c r="S1277" s="1" t="s">
        <v>1214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1171</v>
      </c>
      <c r="E1278" s="5" t="str">
        <f>VLOOKUP(F1278,'Set up'!$A$2:$C$55,2,FALSE)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up'!$A$2:$C$55,3,FALSE)</f>
        <v>Cash</v>
      </c>
      <c r="J1278" s="5">
        <f>VLOOKUP(F1278,'Set up'!$A$2:$D$55,4,FALSE)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up'!$A$2:$E$55,5,FALSE)</f>
        <v>Trsf</v>
      </c>
      <c r="S1278" s="1" t="s">
        <v>1214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1171</v>
      </c>
      <c r="E1279" s="5" t="str">
        <f>VLOOKUP(F1279,'Set up'!$A$2:$C$55,2,FALSE)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up'!$A$2:$C$55,3,FALSE)</f>
        <v>Cash</v>
      </c>
      <c r="J1279" s="5">
        <f>VLOOKUP(F1279,'Set up'!$A$2:$D$55,4,FALSE)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up'!$A$2:$E$55,5,FALSE)</f>
        <v>Trsf</v>
      </c>
      <c r="S1279" s="1" t="s">
        <v>1214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1171</v>
      </c>
      <c r="E1280" s="5" t="str">
        <f>VLOOKUP(F1280,'Set up'!$A$2:$C$55,2,FALSE)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up'!$A$2:$C$55,3,FALSE)</f>
        <v>Cash</v>
      </c>
      <c r="J1280" s="5">
        <f>VLOOKUP(F1280,'Set up'!$A$2:$D$55,4,FALSE)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up'!$A$2:$E$55,5,FALSE)</f>
        <v>Trsf</v>
      </c>
      <c r="S1280" s="1" t="s">
        <v>1214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1172</v>
      </c>
      <c r="E1281" s="5" t="str">
        <f>VLOOKUP(F1281,'Set up'!$A$2:$C$55,2,FALSE)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up'!$A$2:$C$55,3,FALSE)</f>
        <v>Cash</v>
      </c>
      <c r="J1281" s="5">
        <f>VLOOKUP(F1281,'Set up'!$A$2:$D$55,4,FALSE)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up'!$A$2:$E$55,5,FALSE)</f>
        <v>Trsf</v>
      </c>
      <c r="S1281" s="1" t="s">
        <v>1932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1172</v>
      </c>
      <c r="E1282" s="5" t="str">
        <f>VLOOKUP(F1282,'Set up'!$A$2:$C$55,2,FALSE)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up'!$A$2:$C$55,3,FALSE)</f>
        <v>Cash</v>
      </c>
      <c r="J1282" s="5">
        <f>VLOOKUP(F1282,'Set up'!$A$2:$D$55,4,FALSE)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up'!$A$2:$E$55,5,FALSE)</f>
        <v>Trsf</v>
      </c>
      <c r="S1282" s="1" t="s">
        <v>1933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1172</v>
      </c>
      <c r="E1283" s="5" t="str">
        <f>VLOOKUP(F1283,'Set up'!$A$2:$C$55,2,FALSE)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up'!$A$2:$C$55,3,FALSE)</f>
        <v>Cash</v>
      </c>
      <c r="J1283" s="5">
        <f>VLOOKUP(F1283,'Set up'!$A$2:$D$55,4,FALSE)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up'!$A$2:$E$55,5,FALSE)</f>
        <v>Trsf</v>
      </c>
      <c r="S1283" s="1" t="s">
        <v>1934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1172</v>
      </c>
      <c r="E1284" s="5" t="str">
        <f>VLOOKUP(F1284,'Set up'!$A$2:$C$55,2,FALSE)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up'!$A$2:$C$55,3,FALSE)</f>
        <v>Cash</v>
      </c>
      <c r="J1284" s="5">
        <f>VLOOKUP(F1284,'Set up'!$A$2:$D$55,4,FALSE)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up'!$A$2:$E$55,5,FALSE)</f>
        <v>Trsf</v>
      </c>
      <c r="S1284" s="1" t="s">
        <v>1935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1172</v>
      </c>
      <c r="E1285" s="5" t="str">
        <f>VLOOKUP(F1285,'Set up'!$A$2:$C$55,2,FALSE)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up'!$A$2:$C$55,3,FALSE)</f>
        <v>Cash</v>
      </c>
      <c r="J1285" s="5">
        <f>VLOOKUP(F1285,'Set up'!$A$2:$D$55,4,FALSE)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up'!$A$2:$E$55,5,FALSE)</f>
        <v>Trsf</v>
      </c>
      <c r="S1285" s="1" t="s">
        <v>1936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1173</v>
      </c>
      <c r="E1286" s="5" t="str">
        <f>VLOOKUP(F1286,'Set up'!$A$2:$C$55,2,FALSE)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up'!$A$2:$C$55,3,FALSE)</f>
        <v>Cash</v>
      </c>
      <c r="J1286" s="5">
        <f>VLOOKUP(F1286,'Set up'!$A$2:$D$55,4,FALSE)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up'!$A$2:$E$55,5,FALSE)</f>
        <v>PD Chq</v>
      </c>
      <c r="S1286" s="1" t="s">
        <v>1527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1173</v>
      </c>
      <c r="E1287" s="5" t="str">
        <f>VLOOKUP(F1287,'Set up'!$A$2:$C$55,2,FALSE)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up'!$A$2:$C$55,3,FALSE)</f>
        <v>Cash</v>
      </c>
      <c r="J1287" s="5">
        <f>VLOOKUP(F1287,'Set up'!$A$2:$D$55,4,FALSE)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up'!$A$2:$E$55,5,FALSE)</f>
        <v>PD Chq</v>
      </c>
      <c r="S1287" s="1" t="s">
        <v>1527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1173</v>
      </c>
      <c r="E1288" s="5" t="str">
        <f>VLOOKUP(F1288,'Set up'!$A$2:$C$55,2,FALSE)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up'!$A$2:$C$55,3,FALSE)</f>
        <v>Cash</v>
      </c>
      <c r="J1288" s="5">
        <f>VLOOKUP(F1288,'Set up'!$A$2:$D$55,4,FALSE)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up'!$A$2:$E$55,5,FALSE)</f>
        <v>PD Chq</v>
      </c>
      <c r="S1288" s="1" t="s">
        <v>1527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1173</v>
      </c>
      <c r="E1289" s="5" t="str">
        <f>VLOOKUP(F1289,'Set up'!$A$2:$C$55,2,FALSE)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up'!$A$2:$C$55,3,FALSE)</f>
        <v>Cash</v>
      </c>
      <c r="J1289" s="5">
        <f>VLOOKUP(F1289,'Set up'!$A$2:$D$55,4,FALSE)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up'!$A$2:$E$55,5,FALSE)</f>
        <v>PD Chq</v>
      </c>
      <c r="S1289" s="1" t="s">
        <v>1527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1173</v>
      </c>
      <c r="E1290" s="5" t="str">
        <f>VLOOKUP(F1290,'Set up'!$A$2:$C$55,2,FALSE)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up'!$A$2:$C$55,3,FALSE)</f>
        <v>Cash</v>
      </c>
      <c r="J1290" s="5">
        <f>VLOOKUP(F1290,'Set up'!$A$2:$D$55,4,FALSE)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up'!$A$2:$E$55,5,FALSE)</f>
        <v>PD Chq</v>
      </c>
      <c r="S1290" s="1" t="s">
        <v>1527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1174</v>
      </c>
      <c r="E1291" s="5" t="str">
        <f>VLOOKUP(F1291,'Set up'!$A$2:$C$55,2,FALSE)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up'!$A$2:$C$55,3,FALSE)</f>
        <v>Cash</v>
      </c>
      <c r="J1291" s="5">
        <f>VLOOKUP(F1291,'Set up'!$A$2:$D$55,4,FALSE)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up'!$A$2:$E$55,5,FALSE)</f>
        <v>Trsf</v>
      </c>
      <c r="S1291" s="1" t="s">
        <v>1211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1174</v>
      </c>
      <c r="E1292" s="5" t="str">
        <f>VLOOKUP(F1292,'Set up'!$A$2:$C$55,2,FALSE)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up'!$A$2:$C$55,3,FALSE)</f>
        <v>Cash</v>
      </c>
      <c r="J1292" s="5">
        <f>VLOOKUP(F1292,'Set up'!$A$2:$D$55,4,FALSE)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up'!$A$2:$E$55,5,FALSE)</f>
        <v>Trsf</v>
      </c>
      <c r="S1292" s="1" t="s">
        <v>1211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1174</v>
      </c>
      <c r="E1293" s="5" t="str">
        <f>VLOOKUP(F1293,'Set up'!$A$2:$C$55,2,FALSE)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up'!$A$2:$C$55,3,FALSE)</f>
        <v>Cash</v>
      </c>
      <c r="J1293" s="5">
        <f>VLOOKUP(F1293,'Set up'!$A$2:$D$55,4,FALSE)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up'!$A$2:$E$55,5,FALSE)</f>
        <v>Trsf</v>
      </c>
      <c r="S1293" s="1" t="s">
        <v>1211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1174</v>
      </c>
      <c r="E1294" s="5" t="str">
        <f>VLOOKUP(F1294,'Set up'!$A$2:$C$55,2,FALSE)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up'!$A$2:$C$55,3,FALSE)</f>
        <v>Cash</v>
      </c>
      <c r="J1294" s="5">
        <f>VLOOKUP(F1294,'Set up'!$A$2:$D$55,4,FALSE)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up'!$A$2:$E$55,5,FALSE)</f>
        <v>Trsf</v>
      </c>
      <c r="S1294" s="1" t="s">
        <v>1211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1175</v>
      </c>
      <c r="E1295" s="5" t="str">
        <f>VLOOKUP(F1295,'Set up'!$A$2:$C$55,2,FALSE)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up'!$A$2:$C$55,3,FALSE)</f>
        <v>Cash</v>
      </c>
      <c r="J1295" s="5">
        <f>VLOOKUP(F1295,'Set up'!$A$2:$D$55,4,FALSE)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up'!$A$2:$E$55,5,FALSE)</f>
        <v>Trsf</v>
      </c>
      <c r="S1295" s="1" t="s">
        <v>1937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1177</v>
      </c>
      <c r="E1296" s="5" t="str">
        <f>VLOOKUP(F1296,'Set up'!$A$2:$C$55,2,FALSE)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up'!$A$2:$C$55,3,FALSE)</f>
        <v>Cash</v>
      </c>
      <c r="J1296" s="5">
        <f>VLOOKUP(F1296,'Set up'!$A$2:$D$55,4,FALSE)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up'!$A$2:$E$55,5,FALSE)</f>
        <v>Trsf</v>
      </c>
      <c r="S1296" s="1" t="s">
        <v>1222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1178</v>
      </c>
      <c r="E1297" s="5" t="str">
        <f>VLOOKUP(F1297,'Set up'!$A$2:$C$55,2,FALSE)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up'!$A$2:$C$55,3,FALSE)</f>
        <v>Cash</v>
      </c>
      <c r="J1297" s="5">
        <f>VLOOKUP(F1297,'Set up'!$A$2:$D$55,4,FALSE)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up'!$A$2:$E$55,5,FALSE)</f>
        <v>Cash</v>
      </c>
      <c r="S1297" s="1" t="s">
        <v>1220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1178</v>
      </c>
      <c r="E1298" s="5" t="str">
        <f>VLOOKUP(F1298,'Set up'!$A$2:$C$55,2,FALSE)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up'!$A$2:$C$55,3,FALSE)</f>
        <v>Cash</v>
      </c>
      <c r="J1298" s="5">
        <f>VLOOKUP(F1298,'Set up'!$A$2:$D$55,4,FALSE)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up'!$A$2:$E$55,5,FALSE)</f>
        <v>Cash</v>
      </c>
      <c r="S1298" s="1" t="s">
        <v>1220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1178</v>
      </c>
      <c r="E1299" s="5" t="str">
        <f>VLOOKUP(F1299,'Set up'!$A$2:$C$55,2,FALSE)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up'!$A$2:$C$55,3,FALSE)</f>
        <v>Cash</v>
      </c>
      <c r="J1299" s="5">
        <f>VLOOKUP(F1299,'Set up'!$A$2:$D$55,4,FALSE)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up'!$A$2:$E$55,5,FALSE)</f>
        <v>Cash</v>
      </c>
      <c r="S1299" s="1" t="s">
        <v>1220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1178</v>
      </c>
      <c r="E1300" s="5" t="str">
        <f>VLOOKUP(F1300,'Set up'!$A$2:$C$55,2,FALSE)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up'!$A$2:$C$55,3,FALSE)</f>
        <v>Cash</v>
      </c>
      <c r="J1300" s="5">
        <f>VLOOKUP(F1300,'Set up'!$A$2:$D$55,4,FALSE)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up'!$A$2:$E$55,5,FALSE)</f>
        <v>Cash</v>
      </c>
      <c r="S1300" s="1" t="s">
        <v>1220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1180</v>
      </c>
      <c r="E1301" s="5" t="str">
        <f>VLOOKUP(F1301,'Set up'!$A$2:$C$55,2,FALSE)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up'!$A$2:$C$55,3,FALSE)</f>
        <v>Cash</v>
      </c>
      <c r="J1301" s="5">
        <f>VLOOKUP(F1301,'Set up'!$A$2:$D$55,4,FALSE)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up'!$A$2:$E$55,5,FALSE)</f>
        <v>Trsf</v>
      </c>
      <c r="S1301" s="1" t="s">
        <v>1212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1180</v>
      </c>
      <c r="E1302" s="5" t="str">
        <f>VLOOKUP(F1302,'Set up'!$A$2:$C$55,2,FALSE)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up'!$A$2:$C$55,3,FALSE)</f>
        <v>Cash</v>
      </c>
      <c r="J1302" s="5">
        <f>VLOOKUP(F1302,'Set up'!$A$2:$D$55,4,FALSE)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up'!$A$2:$E$55,5,FALSE)</f>
        <v>Trsf</v>
      </c>
      <c r="S1302" s="1" t="s">
        <v>1212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1181</v>
      </c>
      <c r="E1303" s="5" t="str">
        <f>VLOOKUP(F1303,'Set up'!$A$2:$C$55,2,FALSE)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up'!$A$2:$C$55,3,FALSE)</f>
        <v>120</v>
      </c>
      <c r="J1303" s="5">
        <f>VLOOKUP(F1303,'Set up'!$A$2:$D$55,4,FALSE)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up'!$A$2:$E$55,5,FALSE)</f>
        <v>Trsf</v>
      </c>
      <c r="S1303" s="1" t="s">
        <v>1581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1181</v>
      </c>
      <c r="E1304" s="5" t="str">
        <f>VLOOKUP(F1304,'Set up'!$A$2:$C$55,2,FALSE)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up'!$A$2:$C$55,3,FALSE)</f>
        <v>120</v>
      </c>
      <c r="J1304" s="5">
        <f>VLOOKUP(F1304,'Set up'!$A$2:$D$55,4,FALSE)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up'!$A$2:$E$55,5,FALSE)</f>
        <v>Trsf</v>
      </c>
      <c r="S1304" s="1" t="s">
        <v>1581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1181</v>
      </c>
      <c r="E1305" s="5" t="str">
        <f>VLOOKUP(F1305,'Set up'!$A$2:$C$55,2,FALSE)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up'!$A$2:$C$55,3,FALSE)</f>
        <v>120</v>
      </c>
      <c r="J1305" s="5">
        <f>VLOOKUP(F1305,'Set up'!$A$2:$D$55,4,FALSE)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up'!$A$2:$E$55,5,FALSE)</f>
        <v>Trsf</v>
      </c>
      <c r="S1305" s="1" t="s">
        <v>1581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1181</v>
      </c>
      <c r="E1306" s="5" t="str">
        <f>VLOOKUP(F1306,'Set up'!$A$2:$C$55,2,FALSE)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up'!$A$2:$C$55,3,FALSE)</f>
        <v>120</v>
      </c>
      <c r="J1306" s="5">
        <f>VLOOKUP(F1306,'Set up'!$A$2:$D$55,4,FALSE)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up'!$A$2:$E$55,5,FALSE)</f>
        <v>Trsf</v>
      </c>
      <c r="S1306" s="1" t="s">
        <v>1581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1181</v>
      </c>
      <c r="E1307" s="5" t="str">
        <f>VLOOKUP(F1307,'Set up'!$A$2:$C$55,2,FALSE)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up'!$A$2:$C$55,3,FALSE)</f>
        <v>120</v>
      </c>
      <c r="J1307" s="5">
        <f>VLOOKUP(F1307,'Set up'!$A$2:$D$55,4,FALSE)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up'!$A$2:$E$55,5,FALSE)</f>
        <v>Trsf</v>
      </c>
      <c r="S1307" s="1" t="s">
        <v>1581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1181</v>
      </c>
      <c r="E1308" s="5" t="str">
        <f>VLOOKUP(F1308,'Set up'!$A$2:$C$55,2,FALSE)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up'!$A$2:$C$55,3,FALSE)</f>
        <v>120</v>
      </c>
      <c r="J1308" s="5">
        <f>VLOOKUP(F1308,'Set up'!$A$2:$D$55,4,FALSE)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up'!$A$2:$E$55,5,FALSE)</f>
        <v>Trsf</v>
      </c>
      <c r="S1308" s="1" t="s">
        <v>1581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1181</v>
      </c>
      <c r="E1309" s="5" t="str">
        <f>VLOOKUP(F1309,'Set up'!$A$2:$C$55,2,FALSE)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up'!$A$2:$C$55,3,FALSE)</f>
        <v>120</v>
      </c>
      <c r="J1309" s="5">
        <f>VLOOKUP(F1309,'Set up'!$A$2:$D$55,4,FALSE)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up'!$A$2:$E$55,5,FALSE)</f>
        <v>Trsf</v>
      </c>
      <c r="S1309" s="1" t="s">
        <v>1581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1182</v>
      </c>
      <c r="E1310" s="5" t="str">
        <f>VLOOKUP(F1310,'Set up'!$A$2:$C$55,2,FALSE)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up'!$A$2:$C$55,3,FALSE)</f>
        <v>Cash</v>
      </c>
      <c r="J1310" s="5">
        <f>VLOOKUP(F1310,'Set up'!$A$2:$D$55,4,FALSE)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up'!$A$2:$E$55,5,FALSE)</f>
        <v>Trsf</v>
      </c>
      <c r="S1310" s="1" t="s">
        <v>1938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1182</v>
      </c>
      <c r="E1311" s="5" t="str">
        <f>VLOOKUP(F1311,'Set up'!$A$2:$C$55,2,FALSE)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up'!$A$2:$C$55,3,FALSE)</f>
        <v>Cash</v>
      </c>
      <c r="J1311" s="5">
        <f>VLOOKUP(F1311,'Set up'!$A$2:$D$55,4,FALSE)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up'!$A$2:$E$55,5,FALSE)</f>
        <v>Trsf</v>
      </c>
      <c r="S1311" s="1" t="s">
        <v>1939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1182</v>
      </c>
      <c r="E1312" s="5" t="str">
        <f>VLOOKUP(F1312,'Set up'!$A$2:$C$55,2,FALSE)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up'!$A$2:$C$55,3,FALSE)</f>
        <v>Cash</v>
      </c>
      <c r="J1312" s="5">
        <f>VLOOKUP(F1312,'Set up'!$A$2:$D$55,4,FALSE)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up'!$A$2:$E$55,5,FALSE)</f>
        <v>Trsf</v>
      </c>
      <c r="S1312" s="1" t="s">
        <v>1940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1182</v>
      </c>
      <c r="E1313" s="5" t="str">
        <f>VLOOKUP(F1313,'Set up'!$A$2:$C$55,2,FALSE)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up'!$A$2:$C$55,3,FALSE)</f>
        <v>Cash</v>
      </c>
      <c r="J1313" s="5">
        <f>VLOOKUP(F1313,'Set up'!$A$2:$D$55,4,FALSE)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up'!$A$2:$E$55,5,FALSE)</f>
        <v>Trsf</v>
      </c>
      <c r="S1313" s="1" t="s">
        <v>1941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1182</v>
      </c>
      <c r="E1314" s="5" t="str">
        <f>VLOOKUP(F1314,'Set up'!$A$2:$C$55,2,FALSE)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up'!$A$2:$C$55,3,FALSE)</f>
        <v>Cash</v>
      </c>
      <c r="J1314" s="5">
        <f>VLOOKUP(F1314,'Set up'!$A$2:$D$55,4,FALSE)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up'!$A$2:$E$55,5,FALSE)</f>
        <v>Trsf</v>
      </c>
      <c r="S1314" s="1" t="s">
        <v>1946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1182</v>
      </c>
      <c r="E1315" s="5" t="str">
        <f>VLOOKUP(F1315,'Set up'!$A$2:$C$55,2,FALSE)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up'!$A$2:$C$55,3,FALSE)</f>
        <v>Cash</v>
      </c>
      <c r="J1315" s="5">
        <f>VLOOKUP(F1315,'Set up'!$A$2:$D$55,4,FALSE)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up'!$A$2:$E$55,5,FALSE)</f>
        <v>Trsf</v>
      </c>
      <c r="S1315" s="1" t="s">
        <v>1947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1183</v>
      </c>
      <c r="E1316" s="5" t="str">
        <f>VLOOKUP(F1316,'Set up'!$A$2:$C$55,2,FALSE)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up'!$A$2:$C$55,3,FALSE)</f>
        <v>Cash</v>
      </c>
      <c r="J1316" s="5">
        <f>VLOOKUP(F1316,'Set up'!$A$2:$D$55,4,FALSE)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up'!$A$2:$E$55,5,FALSE)</f>
        <v>Trsf</v>
      </c>
      <c r="S1316" s="1" t="s">
        <v>1301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1184</v>
      </c>
      <c r="E1317" s="5" t="str">
        <f>VLOOKUP(F1317,'Set up'!$A$2:$C$55,2,FALSE)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up'!$A$2:$C$55,3,FALSE)</f>
        <v>Cash</v>
      </c>
      <c r="J1317" s="5">
        <f>VLOOKUP(F1317,'Set up'!$A$2:$D$55,4,FALSE)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up'!$A$2:$E$55,5,FALSE)</f>
        <v>Trsf</v>
      </c>
      <c r="S1317" s="1" t="s">
        <v>1213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1184</v>
      </c>
      <c r="E1318" s="5" t="str">
        <f>VLOOKUP(F1318,'Set up'!$A$2:$C$55,2,FALSE)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up'!$A$2:$C$55,3,FALSE)</f>
        <v>Cash</v>
      </c>
      <c r="J1318" s="5">
        <f>VLOOKUP(F1318,'Set up'!$A$2:$D$55,4,FALSE)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up'!$A$2:$E$55,5,FALSE)</f>
        <v>Trsf</v>
      </c>
      <c r="S1318" s="1" t="s">
        <v>1213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1189</v>
      </c>
      <c r="E1319" s="5" t="str">
        <f>VLOOKUP(F1319,'Set up'!$A$2:$C$55,2,FALSE)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up'!$A$2:$C$55,3,FALSE)</f>
        <v>Cash</v>
      </c>
      <c r="J1319" s="5">
        <f>VLOOKUP(F1319,'Set up'!$A$2:$D$55,4,FALSE)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up'!$A$2:$E$55,5,FALSE)</f>
        <v>Trsf</v>
      </c>
      <c r="S1319" s="1" t="s">
        <v>1221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1190</v>
      </c>
      <c r="E1320" s="5" t="str">
        <f>VLOOKUP(F1320,'Set up'!$A$2:$C$55,2,FALSE)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up'!$A$2:$C$55,3,FALSE)</f>
        <v>Cash</v>
      </c>
      <c r="J1320" s="5">
        <f>VLOOKUP(F1320,'Set up'!$A$2:$D$55,4,FALSE)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up'!$A$2:$E$55,5,FALSE)</f>
        <v>Trsf</v>
      </c>
      <c r="S1320" s="1" t="s">
        <v>1942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1190</v>
      </c>
      <c r="E1321" s="5" t="str">
        <f>VLOOKUP(F1321,'Set up'!$A$2:$C$55,2,FALSE)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up'!$A$2:$C$55,3,FALSE)</f>
        <v>Cash</v>
      </c>
      <c r="J1321" s="5">
        <f>VLOOKUP(F1321,'Set up'!$A$2:$D$55,4,FALSE)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up'!$A$2:$E$55,5,FALSE)</f>
        <v>Trsf</v>
      </c>
      <c r="S1321" s="1" t="s">
        <v>1943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1190</v>
      </c>
      <c r="E1322" s="5" t="str">
        <f>VLOOKUP(F1322,'Set up'!$A$2:$C$55,2,FALSE)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up'!$A$2:$C$55,3,FALSE)</f>
        <v>Cash</v>
      </c>
      <c r="J1322" s="5">
        <f>VLOOKUP(F1322,'Set up'!$A$2:$D$55,4,FALSE)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up'!$A$2:$E$55,5,FALSE)</f>
        <v>Trsf</v>
      </c>
      <c r="S1322" s="1" t="s">
        <v>1944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1190</v>
      </c>
      <c r="E1323" s="5" t="str">
        <f>VLOOKUP(F1323,'Set up'!$A$2:$C$55,2,FALSE)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up'!$A$2:$C$55,3,FALSE)</f>
        <v>Cash</v>
      </c>
      <c r="J1323" s="5">
        <f>VLOOKUP(F1323,'Set up'!$A$2:$D$55,4,FALSE)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up'!$A$2:$E$55,5,FALSE)</f>
        <v>Trsf</v>
      </c>
      <c r="S1323" s="1" t="s">
        <v>1945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1191</v>
      </c>
      <c r="E1324" s="5" t="str">
        <f>VLOOKUP(F1324,'Set up'!$A$2:$C$55,2,FALSE)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up'!$A$2:$C$55,3,FALSE)</f>
        <v>Cash</v>
      </c>
      <c r="J1324" s="5">
        <f>VLOOKUP(F1324,'Set up'!$A$2:$D$55,4,FALSE)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up'!$A$2:$E$55,5,FALSE)</f>
        <v>PD Chq</v>
      </c>
      <c r="S1324" s="1" t="s">
        <v>1528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1191</v>
      </c>
      <c r="E1325" s="5" t="str">
        <f>VLOOKUP(F1325,'Set up'!$A$2:$C$55,2,FALSE)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up'!$A$2:$C$55,3,FALSE)</f>
        <v>Cash</v>
      </c>
      <c r="J1325" s="5">
        <f>VLOOKUP(F1325,'Set up'!$A$2:$D$55,4,FALSE)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up'!$A$2:$E$55,5,FALSE)</f>
        <v>PD Chq</v>
      </c>
      <c r="S1325" s="1" t="s">
        <v>1528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1191</v>
      </c>
      <c r="E1326" s="5" t="str">
        <f>VLOOKUP(F1326,'Set up'!$A$2:$C$55,2,FALSE)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up'!$A$2:$C$55,3,FALSE)</f>
        <v>Cash</v>
      </c>
      <c r="J1326" s="5">
        <f>VLOOKUP(F1326,'Set up'!$A$2:$D$55,4,FALSE)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up'!$A$2:$E$55,5,FALSE)</f>
        <v>PD Chq</v>
      </c>
      <c r="S1326" s="1" t="s">
        <v>1528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1192</v>
      </c>
      <c r="E1327" s="5" t="str">
        <f>VLOOKUP(F1327,'Set up'!$A$2:$C$55,2,FALSE)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up'!$A$2:$C$55,3,FALSE)</f>
        <v>Cash</v>
      </c>
      <c r="J1327" s="5">
        <f>VLOOKUP(F1327,'Set up'!$A$2:$D$55,4,FALSE)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up'!$A$2:$E$55,5,FALSE)</f>
        <v>Trsf</v>
      </c>
      <c r="S1327" s="1" t="s">
        <v>1385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1193</v>
      </c>
      <c r="E1328" s="5" t="str">
        <f>VLOOKUP(F1328,'Set up'!$A$2:$C$55,2,FALSE)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up'!$A$2:$C$55,3,FALSE)</f>
        <v>120</v>
      </c>
      <c r="J1328" s="5">
        <f>VLOOKUP(F1328,'Set up'!$A$2:$D$55,4,FALSE)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up'!$A$2:$E$55,5,FALSE)</f>
        <v>Trsf</v>
      </c>
      <c r="S1328" s="1" t="s">
        <v>1581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1193</v>
      </c>
      <c r="E1329" s="5" t="str">
        <f>VLOOKUP(F1329,'Set up'!$A$2:$C$55,2,FALSE)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up'!$A$2:$C$55,3,FALSE)</f>
        <v>120</v>
      </c>
      <c r="J1329" s="5">
        <f>VLOOKUP(F1329,'Set up'!$A$2:$D$55,4,FALSE)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up'!$A$2:$E$55,5,FALSE)</f>
        <v>Trsf</v>
      </c>
      <c r="S1329" s="1" t="s">
        <v>1581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1193</v>
      </c>
      <c r="E1330" s="5" t="str">
        <f>VLOOKUP(F1330,'Set up'!$A$2:$C$55,2,FALSE)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up'!$A$2:$C$55,3,FALSE)</f>
        <v>120</v>
      </c>
      <c r="J1330" s="5">
        <f>VLOOKUP(F1330,'Set up'!$A$2:$D$55,4,FALSE)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up'!$A$2:$E$55,5,FALSE)</f>
        <v>Trsf</v>
      </c>
      <c r="S1330" s="1" t="s">
        <v>1581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1193</v>
      </c>
      <c r="E1331" s="5" t="str">
        <f>VLOOKUP(F1331,'Set up'!$A$2:$C$55,2,FALSE)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up'!$A$2:$C$55,3,FALSE)</f>
        <v>120</v>
      </c>
      <c r="J1331" s="5">
        <f>VLOOKUP(F1331,'Set up'!$A$2:$D$55,4,FALSE)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up'!$A$2:$E$55,5,FALSE)</f>
        <v>Trsf</v>
      </c>
      <c r="S1331" s="1" t="s">
        <v>1581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1193</v>
      </c>
      <c r="E1332" s="5" t="str">
        <f>VLOOKUP(F1332,'Set up'!$A$2:$C$55,2,FALSE)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up'!$A$2:$C$55,3,FALSE)</f>
        <v>120</v>
      </c>
      <c r="J1332" s="5">
        <f>VLOOKUP(F1332,'Set up'!$A$2:$D$55,4,FALSE)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up'!$A$2:$E$55,5,FALSE)</f>
        <v>Trsf</v>
      </c>
      <c r="S1332" s="1" t="s">
        <v>1581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1193</v>
      </c>
      <c r="E1333" s="5" t="str">
        <f>VLOOKUP(F1333,'Set up'!$A$2:$C$55,2,FALSE)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up'!$A$2:$C$55,3,FALSE)</f>
        <v>120</v>
      </c>
      <c r="J1333" s="5">
        <f>VLOOKUP(F1333,'Set up'!$A$2:$D$55,4,FALSE)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up'!$A$2:$E$55,5,FALSE)</f>
        <v>Trsf</v>
      </c>
      <c r="S1333" s="1" t="s">
        <v>1582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1194</v>
      </c>
      <c r="E1334" s="5" t="str">
        <f>VLOOKUP(F1334,'Set up'!$A$2:$C$55,2,FALSE)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up'!$A$2:$C$55,3,FALSE)</f>
        <v>Cash</v>
      </c>
      <c r="J1334" s="5">
        <f>VLOOKUP(F1334,'Set up'!$A$2:$D$55,4,FALSE)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up'!$A$2:$E$55,5,FALSE)</f>
        <v>Trsf</v>
      </c>
      <c r="S1334" s="1" t="s">
        <v>2041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1194</v>
      </c>
      <c r="E1335" s="5" t="str">
        <f>VLOOKUP(F1335,'Set up'!$A$2:$C$55,2,FALSE)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up'!$A$2:$C$55,3,FALSE)</f>
        <v>Cash</v>
      </c>
      <c r="J1335" s="5">
        <f>VLOOKUP(F1335,'Set up'!$A$2:$D$55,4,FALSE)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up'!$A$2:$E$55,5,FALSE)</f>
        <v>Trsf</v>
      </c>
      <c r="S1335" s="1" t="s">
        <v>2042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1194</v>
      </c>
      <c r="E1336" s="5" t="str">
        <f>VLOOKUP(F1336,'Set up'!$A$2:$C$55,2,FALSE)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up'!$A$2:$C$55,3,FALSE)</f>
        <v>Cash</v>
      </c>
      <c r="J1336" s="5">
        <f>VLOOKUP(F1336,'Set up'!$A$2:$D$55,4,FALSE)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up'!$A$2:$E$55,5,FALSE)</f>
        <v>Trsf</v>
      </c>
      <c r="S1336" s="1" t="s">
        <v>2043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1194</v>
      </c>
      <c r="E1337" s="5" t="str">
        <f>VLOOKUP(F1337,'Set up'!$A$2:$C$55,2,FALSE)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up'!$A$2:$C$55,3,FALSE)</f>
        <v>Cash</v>
      </c>
      <c r="J1337" s="5">
        <f>VLOOKUP(F1337,'Set up'!$A$2:$D$55,4,FALSE)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up'!$A$2:$E$55,5,FALSE)</f>
        <v>Trsf</v>
      </c>
      <c r="S1337" s="1" t="s">
        <v>2044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1195</v>
      </c>
      <c r="E1338" s="5" t="str">
        <f>VLOOKUP(F1338,'Set up'!$A$2:$C$55,2,FALSE)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up'!$A$2:$C$55,3,FALSE)</f>
        <v>Cash</v>
      </c>
      <c r="J1338" s="5">
        <f>VLOOKUP(F1338,'Set up'!$A$2:$D$55,4,FALSE)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up'!$A$2:$E$55,5,FALSE)</f>
        <v>Trsf</v>
      </c>
      <c r="S1338" s="1" t="s">
        <v>1574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1195</v>
      </c>
      <c r="E1339" s="5" t="str">
        <f>VLOOKUP(F1339,'Set up'!$A$2:$C$55,2,FALSE)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up'!$A$2:$C$55,3,FALSE)</f>
        <v>Cash</v>
      </c>
      <c r="J1339" s="5">
        <f>VLOOKUP(F1339,'Set up'!$A$2:$D$55,4,FALSE)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up'!$A$2:$E$55,5,FALSE)</f>
        <v>Trsf</v>
      </c>
      <c r="S1339" s="1" t="s">
        <v>1575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1195</v>
      </c>
      <c r="E1340" s="5" t="str">
        <f>VLOOKUP(F1340,'Set up'!$A$2:$C$55,2,FALSE)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up'!$A$2:$C$55,3,FALSE)</f>
        <v>Cash</v>
      </c>
      <c r="J1340" s="5">
        <f>VLOOKUP(F1340,'Set up'!$A$2:$D$55,4,FALSE)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up'!$A$2:$E$55,5,FALSE)</f>
        <v>Trsf</v>
      </c>
      <c r="S1340" s="1" t="s">
        <v>1576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1195</v>
      </c>
      <c r="E1341" s="5" t="str">
        <f>VLOOKUP(F1341,'Set up'!$A$2:$C$55,2,FALSE)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up'!$A$2:$C$55,3,FALSE)</f>
        <v>Cash</v>
      </c>
      <c r="J1341" s="5">
        <f>VLOOKUP(F1341,'Set up'!$A$2:$D$55,4,FALSE)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up'!$A$2:$E$55,5,FALSE)</f>
        <v>Trsf</v>
      </c>
      <c r="S1341" s="1" t="s">
        <v>1577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1195</v>
      </c>
      <c r="E1342" s="5" t="str">
        <f>VLOOKUP(F1342,'Set up'!$A$2:$C$55,2,FALSE)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up'!$A$2:$C$55,3,FALSE)</f>
        <v>Cash</v>
      </c>
      <c r="J1342" s="5">
        <f>VLOOKUP(F1342,'Set up'!$A$2:$D$55,4,FALSE)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up'!$A$2:$E$55,5,FALSE)</f>
        <v>Trsf</v>
      </c>
      <c r="S1342" s="1" t="s">
        <v>1578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1195</v>
      </c>
      <c r="E1343" s="5" t="str">
        <f>VLOOKUP(F1343,'Set up'!$A$2:$C$55,2,FALSE)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up'!$A$2:$C$55,3,FALSE)</f>
        <v>Cash</v>
      </c>
      <c r="J1343" s="5">
        <f>VLOOKUP(F1343,'Set up'!$A$2:$D$55,4,FALSE)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up'!$A$2:$E$55,5,FALSE)</f>
        <v>Trsf</v>
      </c>
      <c r="S1343" s="1" t="s">
        <v>1579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1196</v>
      </c>
      <c r="E1344" s="5" t="str">
        <f>VLOOKUP(F1344,'Set up'!$A$2:$C$55,2,FALSE)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up'!$A$2:$C$55,3,FALSE)</f>
        <v>60</v>
      </c>
      <c r="J1344" s="5">
        <f>VLOOKUP(F1344,'Set up'!$A$2:$D$55,4,FALSE)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up'!$A$2:$E$55,5,FALSE)</f>
        <v>Chq</v>
      </c>
      <c r="S1344" s="1" t="s">
        <v>1500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1196</v>
      </c>
      <c r="E1345" s="5" t="str">
        <f>VLOOKUP(F1345,'Set up'!$A$2:$C$55,2,FALSE)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up'!$A$2:$C$55,3,FALSE)</f>
        <v>60</v>
      </c>
      <c r="J1345" s="5">
        <f>VLOOKUP(F1345,'Set up'!$A$2:$D$55,4,FALSE)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up'!$A$2:$E$55,5,FALSE)</f>
        <v>Chq</v>
      </c>
      <c r="S1345" s="1" t="s">
        <v>1500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1196</v>
      </c>
      <c r="E1346" s="5" t="str">
        <f>VLOOKUP(F1346,'Set up'!$A$2:$C$55,2,FALSE)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up'!$A$2:$C$55,3,FALSE)</f>
        <v>60</v>
      </c>
      <c r="J1346" s="5">
        <f>VLOOKUP(F1346,'Set up'!$A$2:$D$55,4,FALSE)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up'!$A$2:$E$55,5,FALSE)</f>
        <v>Chq</v>
      </c>
      <c r="S1346" s="1" t="s">
        <v>1500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1204</v>
      </c>
      <c r="E1347" s="5" t="str">
        <f>VLOOKUP(F1347,'Set up'!$A$2:$C$55,2,FALSE)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up'!$A$2:$C$55,3,FALSE)</f>
        <v>Cash</v>
      </c>
      <c r="J1347" s="5">
        <f>VLOOKUP(F1347,'Set up'!$A$2:$D$55,4,FALSE)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up'!$A$2:$E$55,5,FALSE)</f>
        <v>Trsf</v>
      </c>
      <c r="S1347" s="1" t="s">
        <v>1228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1204</v>
      </c>
      <c r="E1348" s="5" t="str">
        <f>VLOOKUP(F1348,'Set up'!$A$2:$C$55,2,FALSE)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up'!$A$2:$C$55,3,FALSE)</f>
        <v>Cash</v>
      </c>
      <c r="J1348" s="5">
        <f>VLOOKUP(F1348,'Set up'!$A$2:$D$55,4,FALSE)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up'!$A$2:$E$55,5,FALSE)</f>
        <v>Trsf</v>
      </c>
      <c r="S1348" s="1" t="s">
        <v>1228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1204</v>
      </c>
      <c r="E1349" s="5" t="str">
        <f>VLOOKUP(F1349,'Set up'!$A$2:$C$55,2,FALSE)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up'!$A$2:$C$55,3,FALSE)</f>
        <v>Cash</v>
      </c>
      <c r="J1349" s="5">
        <f>VLOOKUP(F1349,'Set up'!$A$2:$D$55,4,FALSE)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up'!$A$2:$E$55,5,FALSE)</f>
        <v>Trsf</v>
      </c>
      <c r="S1349" s="1" t="s">
        <v>1228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1204</v>
      </c>
      <c r="E1350" s="5" t="str">
        <f>VLOOKUP(F1350,'Set up'!$A$2:$C$55,2,FALSE)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up'!$A$2:$C$55,3,FALSE)</f>
        <v>Cash</v>
      </c>
      <c r="J1350" s="5">
        <f>VLOOKUP(F1350,'Set up'!$A$2:$D$55,4,FALSE)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up'!$A$2:$E$55,5,FALSE)</f>
        <v>Trsf</v>
      </c>
      <c r="S1350" s="1" t="s">
        <v>1228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1204</v>
      </c>
      <c r="E1351" s="5" t="str">
        <f>VLOOKUP(F1351,'Set up'!$A$2:$C$55,2,FALSE)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up'!$A$2:$C$55,3,FALSE)</f>
        <v>Cash</v>
      </c>
      <c r="J1351" s="5">
        <f>VLOOKUP(F1351,'Set up'!$A$2:$D$55,4,FALSE)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up'!$A$2:$E$55,5,FALSE)</f>
        <v>Trsf</v>
      </c>
      <c r="S1351" s="1" t="s">
        <v>1228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1204</v>
      </c>
      <c r="E1352" s="5" t="str">
        <f>VLOOKUP(F1352,'Set up'!$A$2:$C$55,2,FALSE)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up'!$A$2:$C$55,3,FALSE)</f>
        <v>Cash</v>
      </c>
      <c r="J1352" s="5">
        <f>VLOOKUP(F1352,'Set up'!$A$2:$D$55,4,FALSE)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up'!$A$2:$E$55,5,FALSE)</f>
        <v>Trsf</v>
      </c>
      <c r="S1352" s="1" t="s">
        <v>1228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1205</v>
      </c>
      <c r="E1353" s="5" t="str">
        <f>VLOOKUP(F1353,'Set up'!$A$2:$C$55,2,FALSE)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up'!$A$2:$C$55,3,FALSE)</f>
        <v>Cash</v>
      </c>
      <c r="J1353" s="5">
        <f>VLOOKUP(F1353,'Set up'!$A$2:$D$55,4,FALSE)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up'!$A$2:$E$55,5,FALSE)</f>
        <v>Trsf</v>
      </c>
      <c r="S1353" s="1" t="s">
        <v>2045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1205</v>
      </c>
      <c r="E1354" s="5" t="str">
        <f>VLOOKUP(F1354,'Set up'!$A$2:$C$55,2,FALSE)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up'!$A$2:$C$55,3,FALSE)</f>
        <v>Cash</v>
      </c>
      <c r="J1354" s="5">
        <f>VLOOKUP(F1354,'Set up'!$A$2:$D$55,4,FALSE)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up'!$A$2:$E$55,5,FALSE)</f>
        <v>Trsf</v>
      </c>
      <c r="S1354" s="1" t="s">
        <v>2046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1205</v>
      </c>
      <c r="E1355" s="5" t="str">
        <f>VLOOKUP(F1355,'Set up'!$A$2:$C$55,2,FALSE)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up'!$A$2:$C$55,3,FALSE)</f>
        <v>Cash</v>
      </c>
      <c r="J1355" s="5">
        <f>VLOOKUP(F1355,'Set up'!$A$2:$D$55,4,FALSE)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up'!$A$2:$E$55,5,FALSE)</f>
        <v>Trsf</v>
      </c>
      <c r="S1355" s="1" t="s">
        <v>2047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1205</v>
      </c>
      <c r="E1356" s="5" t="str">
        <f>VLOOKUP(F1356,'Set up'!$A$2:$C$55,2,FALSE)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up'!$A$2:$C$55,3,FALSE)</f>
        <v>Cash</v>
      </c>
      <c r="J1356" s="5">
        <f>VLOOKUP(F1356,'Set up'!$A$2:$D$55,4,FALSE)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up'!$A$2:$E$55,5,FALSE)</f>
        <v>Trsf</v>
      </c>
      <c r="S1356" s="1" t="s">
        <v>2048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1205</v>
      </c>
      <c r="E1357" s="5" t="str">
        <f>VLOOKUP(F1357,'Set up'!$A$2:$C$55,2,FALSE)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up'!$A$2:$C$55,3,FALSE)</f>
        <v>Cash</v>
      </c>
      <c r="J1357" s="5">
        <f>VLOOKUP(F1357,'Set up'!$A$2:$D$55,4,FALSE)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up'!$A$2:$E$55,5,FALSE)</f>
        <v>Trsf</v>
      </c>
      <c r="S1357" s="1" t="s">
        <v>2049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1205</v>
      </c>
      <c r="E1358" s="5" t="str">
        <f>VLOOKUP(F1358,'Set up'!$A$2:$C$55,2,FALSE)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up'!$A$2:$C$55,3,FALSE)</f>
        <v>Cash</v>
      </c>
      <c r="J1358" s="5">
        <f>VLOOKUP(F1358,'Set up'!$A$2:$D$55,4,FALSE)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up'!$A$2:$E$55,5,FALSE)</f>
        <v>Trsf</v>
      </c>
      <c r="S1358" s="1" t="s">
        <v>2050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1205</v>
      </c>
      <c r="E1359" s="5" t="str">
        <f>VLOOKUP(F1359,'Set up'!$A$2:$C$55,2,FALSE)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up'!$A$2:$C$55,3,FALSE)</f>
        <v>Cash</v>
      </c>
      <c r="J1359" s="5">
        <f>VLOOKUP(F1359,'Set up'!$A$2:$D$55,4,FALSE)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up'!$A$2:$E$55,5,FALSE)</f>
        <v>Trsf</v>
      </c>
      <c r="S1359" s="1" t="s">
        <v>2051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1206</v>
      </c>
      <c r="E1360" s="5" t="str">
        <f>VLOOKUP(F1360,'Set up'!$A$2:$C$55,2,FALSE)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up'!$A$2:$C$55,3,FALSE)</f>
        <v>Cash</v>
      </c>
      <c r="J1360" s="5">
        <f>VLOOKUP(F1360,'Set up'!$A$2:$D$55,4,FALSE)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up'!$A$2:$E$55,5,FALSE)</f>
        <v>Trsf</v>
      </c>
      <c r="S1360" s="1" t="s">
        <v>1386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1235</v>
      </c>
      <c r="E1361" s="5" t="str">
        <f>VLOOKUP(F1361,'Set up'!$A$2:$C$55,2,FALSE)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up'!$A$2:$C$55,3,FALSE)</f>
        <v>Cash</v>
      </c>
      <c r="J1361" s="5">
        <f>VLOOKUP(F1361,'Set up'!$A$2:$D$55,4,FALSE)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up'!$A$2:$E$55,5,FALSE)</f>
        <v>Trsf</v>
      </c>
      <c r="S1361" s="1" t="s">
        <v>1285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1237</v>
      </c>
      <c r="E1362" s="5" t="str">
        <f>VLOOKUP(F1362,'Set up'!$A$2:$C$55,2,FALSE)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up'!$A$2:$C$55,3,FALSE)</f>
        <v>Cash</v>
      </c>
      <c r="J1362" s="5">
        <f>VLOOKUP(F1362,'Set up'!$A$2:$D$55,4,FALSE)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up'!$A$2:$E$55,5,FALSE)</f>
        <v>PD Chq</v>
      </c>
      <c r="S1362" s="1" t="s">
        <v>1594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1237</v>
      </c>
      <c r="E1363" s="5" t="str">
        <f>VLOOKUP(F1363,'Set up'!$A$2:$C$55,2,FALSE)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up'!$A$2:$C$55,3,FALSE)</f>
        <v>Cash</v>
      </c>
      <c r="J1363" s="5">
        <f>VLOOKUP(F1363,'Set up'!$A$2:$D$55,4,FALSE)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up'!$A$2:$E$55,5,FALSE)</f>
        <v>PD Chq</v>
      </c>
      <c r="S1363" s="1" t="s">
        <v>1594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1237</v>
      </c>
      <c r="E1364" s="5" t="str">
        <f>VLOOKUP(F1364,'Set up'!$A$2:$C$55,2,FALSE)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up'!$A$2:$C$55,3,FALSE)</f>
        <v>Cash</v>
      </c>
      <c r="J1364" s="5">
        <f>VLOOKUP(F1364,'Set up'!$A$2:$D$55,4,FALSE)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up'!$A$2:$E$55,5,FALSE)</f>
        <v>PD Chq</v>
      </c>
      <c r="S1364" s="1" t="s">
        <v>1594</v>
      </c>
    </row>
    <row r="1365" spans="1:19" x14ac:dyDescent="0.35">
      <c r="A1365" s="4" t="s">
        <v>1239</v>
      </c>
      <c r="B1365" s="5">
        <f t="shared" si="380"/>
        <v>2</v>
      </c>
      <c r="C1365" s="5">
        <f t="shared" si="381"/>
        <v>2023</v>
      </c>
      <c r="D1365" s="5" t="s">
        <v>1238</v>
      </c>
      <c r="E1365" s="5" t="str">
        <f>VLOOKUP(F1365,'Set up'!$A$2:$C$55,2,FALSE)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up'!$A$2:$C$55,3,FALSE)</f>
        <v>Cash</v>
      </c>
      <c r="J1365" s="5">
        <f>VLOOKUP(F1365,'Set up'!$A$2:$D$55,4,FALSE)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up'!$A$2:$E$55,5,FALSE)</f>
        <v>Trsf</v>
      </c>
      <c r="S1365" s="1" t="s">
        <v>2052</v>
      </c>
    </row>
    <row r="1366" spans="1:19" x14ac:dyDescent="0.35">
      <c r="A1366" s="4" t="s">
        <v>1239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1238</v>
      </c>
      <c r="E1366" s="5" t="str">
        <f>VLOOKUP(F1366,'Set up'!$A$2:$C$55,2,FALSE)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up'!$A$2:$C$55,3,FALSE)</f>
        <v>Cash</v>
      </c>
      <c r="J1366" s="5">
        <f>VLOOKUP(F1366,'Set up'!$A$2:$D$55,4,FALSE)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up'!$A$2:$E$55,5,FALSE)</f>
        <v>Trsf</v>
      </c>
      <c r="S1366" s="1" t="s">
        <v>2053</v>
      </c>
    </row>
    <row r="1367" spans="1:19" x14ac:dyDescent="0.35">
      <c r="A1367" s="4" t="s">
        <v>1239</v>
      </c>
      <c r="B1367" s="5">
        <f t="shared" si="384"/>
        <v>2</v>
      </c>
      <c r="C1367" s="5">
        <f t="shared" si="385"/>
        <v>2023</v>
      </c>
      <c r="D1367" s="5" t="s">
        <v>1238</v>
      </c>
      <c r="E1367" s="5" t="str">
        <f>VLOOKUP(F1367,'Set up'!$A$2:$C$55,2,FALSE)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up'!$A$2:$C$55,3,FALSE)</f>
        <v>Cash</v>
      </c>
      <c r="J1367" s="5">
        <f>VLOOKUP(F1367,'Set up'!$A$2:$D$55,4,FALSE)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up'!$A$2:$E$55,5,FALSE)</f>
        <v>Trsf</v>
      </c>
      <c r="S1367" s="1" t="s">
        <v>2054</v>
      </c>
    </row>
    <row r="1368" spans="1:19" x14ac:dyDescent="0.35">
      <c r="A1368" s="4" t="s">
        <v>1239</v>
      </c>
      <c r="B1368" s="5">
        <f t="shared" si="384"/>
        <v>2</v>
      </c>
      <c r="C1368" s="5">
        <f t="shared" si="385"/>
        <v>2023</v>
      </c>
      <c r="D1368" s="5" t="s">
        <v>1238</v>
      </c>
      <c r="E1368" s="5" t="str">
        <f>VLOOKUP(F1368,'Set up'!$A$2:$C$55,2,FALSE)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up'!$A$2:$C$55,3,FALSE)</f>
        <v>Cash</v>
      </c>
      <c r="J1368" s="5">
        <f>VLOOKUP(F1368,'Set up'!$A$2:$D$55,4,FALSE)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up'!$A$2:$E$55,5,FALSE)</f>
        <v>Trsf</v>
      </c>
      <c r="S1368" s="1" t="s">
        <v>2055</v>
      </c>
    </row>
    <row r="1369" spans="1:19" x14ac:dyDescent="0.35">
      <c r="A1369" s="4" t="s">
        <v>1239</v>
      </c>
      <c r="B1369" s="5">
        <f t="shared" si="384"/>
        <v>2</v>
      </c>
      <c r="C1369" s="5">
        <f t="shared" si="385"/>
        <v>2023</v>
      </c>
      <c r="D1369" s="5" t="s">
        <v>1238</v>
      </c>
      <c r="E1369" s="5" t="str">
        <f>VLOOKUP(F1369,'Set up'!$A$2:$C$55,2,FALSE)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up'!$A$2:$C$55,3,FALSE)</f>
        <v>Cash</v>
      </c>
      <c r="J1369" s="5">
        <f>VLOOKUP(F1369,'Set up'!$A$2:$D$55,4,FALSE)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up'!$A$2:$E$55,5,FALSE)</f>
        <v>Trsf</v>
      </c>
      <c r="S1369" s="1" t="s">
        <v>2056</v>
      </c>
    </row>
    <row r="1370" spans="1:19" x14ac:dyDescent="0.35">
      <c r="A1370" s="4" t="s">
        <v>1241</v>
      </c>
      <c r="B1370" s="5">
        <f t="shared" si="384"/>
        <v>2</v>
      </c>
      <c r="C1370" s="5">
        <f t="shared" si="385"/>
        <v>2023</v>
      </c>
      <c r="D1370" s="5" t="s">
        <v>1240</v>
      </c>
      <c r="E1370" s="5" t="str">
        <f>VLOOKUP(F1370,'Set up'!$A$2:$C$55,2,FALSE)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up'!$A$2:$C$55,3,FALSE)</f>
        <v>Cash</v>
      </c>
      <c r="J1370" s="5">
        <f>VLOOKUP(F1370,'Set up'!$A$2:$D$55,4,FALSE)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up'!$A$2:$E$55,5,FALSE)</f>
        <v>Trsf</v>
      </c>
      <c r="S1370" s="1" t="s">
        <v>1487</v>
      </c>
    </row>
    <row r="1371" spans="1:19" x14ac:dyDescent="0.35">
      <c r="A1371" s="4" t="s">
        <v>1241</v>
      </c>
      <c r="B1371" s="5">
        <f t="shared" si="384"/>
        <v>2</v>
      </c>
      <c r="C1371" s="5">
        <f t="shared" si="385"/>
        <v>2023</v>
      </c>
      <c r="D1371" s="5" t="s">
        <v>1240</v>
      </c>
      <c r="E1371" s="5" t="str">
        <f>VLOOKUP(F1371,'Set up'!$A$2:$C$55,2,FALSE)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up'!$A$2:$C$55,3,FALSE)</f>
        <v>Cash</v>
      </c>
      <c r="J1371" s="5">
        <f>VLOOKUP(F1371,'Set up'!$A$2:$D$55,4,FALSE)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up'!$A$2:$E$55,5,FALSE)</f>
        <v>Trsf</v>
      </c>
      <c r="S1371" s="1" t="s">
        <v>1488</v>
      </c>
    </row>
    <row r="1372" spans="1:19" x14ac:dyDescent="0.35">
      <c r="A1372" s="4" t="s">
        <v>1241</v>
      </c>
      <c r="B1372" s="5">
        <f t="shared" si="384"/>
        <v>2</v>
      </c>
      <c r="C1372" s="5">
        <f t="shared" si="385"/>
        <v>2023</v>
      </c>
      <c r="D1372" s="5" t="s">
        <v>1240</v>
      </c>
      <c r="E1372" s="5" t="str">
        <f>VLOOKUP(F1372,'Set up'!$A$2:$C$55,2,FALSE)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up'!$A$2:$C$55,3,FALSE)</f>
        <v>Cash</v>
      </c>
      <c r="J1372" s="5">
        <f>VLOOKUP(F1372,'Set up'!$A$2:$D$55,4,FALSE)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up'!$A$2:$E$55,5,FALSE)</f>
        <v>Trsf</v>
      </c>
      <c r="S1372" s="1" t="s">
        <v>1685</v>
      </c>
    </row>
    <row r="1373" spans="1:19" x14ac:dyDescent="0.35">
      <c r="A1373" s="4" t="s">
        <v>1241</v>
      </c>
      <c r="B1373" s="5">
        <f t="shared" si="384"/>
        <v>2</v>
      </c>
      <c r="C1373" s="5">
        <f t="shared" si="385"/>
        <v>2023</v>
      </c>
      <c r="D1373" s="5" t="s">
        <v>1245</v>
      </c>
      <c r="E1373" s="5" t="str">
        <f>VLOOKUP(F1373,'Set up'!$A$2:$C$55,2,FALSE)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up'!$A$2:$C$55,3,FALSE)</f>
        <v>Cash</v>
      </c>
      <c r="J1373" s="5">
        <f>VLOOKUP(F1373,'Set up'!$A$2:$D$55,4,FALSE)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up'!$A$2:$E$55,5,FALSE)</f>
        <v>Trsf</v>
      </c>
      <c r="S1373" s="1" t="s">
        <v>1290</v>
      </c>
    </row>
    <row r="1374" spans="1:19" x14ac:dyDescent="0.35">
      <c r="A1374" s="4" t="s">
        <v>1241</v>
      </c>
      <c r="B1374" s="5">
        <f t="shared" si="384"/>
        <v>2</v>
      </c>
      <c r="C1374" s="5">
        <f t="shared" si="385"/>
        <v>2023</v>
      </c>
      <c r="D1374" s="5" t="s">
        <v>1245</v>
      </c>
      <c r="E1374" s="5" t="str">
        <f>VLOOKUP(F1374,'Set up'!$A$2:$C$55,2,FALSE)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up'!$A$2:$C$55,3,FALSE)</f>
        <v>Cash</v>
      </c>
      <c r="J1374" s="5">
        <f>VLOOKUP(F1374,'Set up'!$A$2:$D$55,4,FALSE)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up'!$A$2:$E$55,5,FALSE)</f>
        <v>Trsf</v>
      </c>
      <c r="S1374" s="1" t="s">
        <v>1290</v>
      </c>
    </row>
    <row r="1375" spans="1:19" x14ac:dyDescent="0.35">
      <c r="A1375" s="4" t="s">
        <v>1241</v>
      </c>
      <c r="B1375" s="5">
        <f t="shared" si="384"/>
        <v>2</v>
      </c>
      <c r="C1375" s="5">
        <f t="shared" si="385"/>
        <v>2023</v>
      </c>
      <c r="D1375" s="5" t="s">
        <v>1245</v>
      </c>
      <c r="E1375" s="5" t="str">
        <f>VLOOKUP(F1375,'Set up'!$A$2:$C$55,2,FALSE)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up'!$A$2:$C$55,3,FALSE)</f>
        <v>Cash</v>
      </c>
      <c r="J1375" s="5">
        <f>VLOOKUP(F1375,'Set up'!$A$2:$D$55,4,FALSE)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up'!$A$2:$E$55,5,FALSE)</f>
        <v>Trsf</v>
      </c>
      <c r="S1375" s="1" t="s">
        <v>1290</v>
      </c>
    </row>
    <row r="1376" spans="1:19" x14ac:dyDescent="0.35">
      <c r="A1376" s="4" t="s">
        <v>1241</v>
      </c>
      <c r="B1376" s="5">
        <f t="shared" si="384"/>
        <v>2</v>
      </c>
      <c r="C1376" s="5">
        <f t="shared" si="385"/>
        <v>2023</v>
      </c>
      <c r="D1376" s="5" t="s">
        <v>1245</v>
      </c>
      <c r="E1376" s="5" t="str">
        <f>VLOOKUP(F1376,'Set up'!$A$2:$C$55,2,FALSE)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up'!$A$2:$C$55,3,FALSE)</f>
        <v>Cash</v>
      </c>
      <c r="J1376" s="5">
        <f>VLOOKUP(F1376,'Set up'!$A$2:$D$55,4,FALSE)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up'!$A$2:$E$55,5,FALSE)</f>
        <v>Trsf</v>
      </c>
      <c r="S1376" s="1" t="s">
        <v>1290</v>
      </c>
    </row>
    <row r="1377" spans="1:19" x14ac:dyDescent="0.35">
      <c r="A1377" s="4" t="s">
        <v>1241</v>
      </c>
      <c r="B1377" s="5">
        <f t="shared" si="384"/>
        <v>2</v>
      </c>
      <c r="C1377" s="5">
        <f t="shared" si="385"/>
        <v>2023</v>
      </c>
      <c r="D1377" s="5" t="s">
        <v>1245</v>
      </c>
      <c r="E1377" s="5" t="str">
        <f>VLOOKUP(F1377,'Set up'!$A$2:$C$55,2,FALSE)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up'!$A$2:$C$55,3,FALSE)</f>
        <v>Cash</v>
      </c>
      <c r="J1377" s="5">
        <f>VLOOKUP(F1377,'Set up'!$A$2:$D$55,4,FALSE)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up'!$A$2:$E$55,5,FALSE)</f>
        <v>Trsf</v>
      </c>
      <c r="S1377" s="1" t="s">
        <v>1290</v>
      </c>
    </row>
    <row r="1378" spans="1:19" x14ac:dyDescent="0.35">
      <c r="A1378" s="4" t="s">
        <v>1241</v>
      </c>
      <c r="B1378" s="5">
        <f t="shared" si="384"/>
        <v>2</v>
      </c>
      <c r="C1378" s="5">
        <f t="shared" si="385"/>
        <v>2023</v>
      </c>
      <c r="D1378" s="5" t="s">
        <v>1245</v>
      </c>
      <c r="E1378" s="5" t="str">
        <f>VLOOKUP(F1378,'Set up'!$A$2:$C$55,2,FALSE)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up'!$A$2:$C$55,3,FALSE)</f>
        <v>Cash</v>
      </c>
      <c r="J1378" s="5">
        <f>VLOOKUP(F1378,'Set up'!$A$2:$D$55,4,FALSE)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up'!$A$2:$E$55,5,FALSE)</f>
        <v>Trsf</v>
      </c>
      <c r="S1378" s="1" t="s">
        <v>1290</v>
      </c>
    </row>
    <row r="1379" spans="1:19" x14ac:dyDescent="0.35">
      <c r="A1379" s="4" t="s">
        <v>1247</v>
      </c>
      <c r="B1379" s="5">
        <f t="shared" si="384"/>
        <v>2</v>
      </c>
      <c r="C1379" s="5">
        <f t="shared" si="385"/>
        <v>2023</v>
      </c>
      <c r="D1379" s="5" t="s">
        <v>1246</v>
      </c>
      <c r="E1379" s="5" t="str">
        <f>VLOOKUP(F1379,'Set up'!$A$2:$C$55,2,FALSE)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up'!$A$2:$C$55,3,FALSE)</f>
        <v>Cash</v>
      </c>
      <c r="J1379" s="5">
        <f>VLOOKUP(F1379,'Set up'!$A$2:$D$55,4,FALSE)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up'!$A$2:$E$55,5,FALSE)</f>
        <v>Trsf</v>
      </c>
      <c r="S1379" s="1" t="s">
        <v>2057</v>
      </c>
    </row>
    <row r="1380" spans="1:19" x14ac:dyDescent="0.35">
      <c r="A1380" s="4" t="s">
        <v>1247</v>
      </c>
      <c r="B1380" s="5">
        <f t="shared" si="384"/>
        <v>2</v>
      </c>
      <c r="C1380" s="5">
        <f t="shared" si="385"/>
        <v>2023</v>
      </c>
      <c r="D1380" s="5" t="s">
        <v>1246</v>
      </c>
      <c r="E1380" s="5" t="str">
        <f>VLOOKUP(F1380,'Set up'!$A$2:$C$55,2,FALSE)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up'!$A$2:$C$55,3,FALSE)</f>
        <v>Cash</v>
      </c>
      <c r="J1380" s="5">
        <f>VLOOKUP(F1380,'Set up'!$A$2:$D$55,4,FALSE)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up'!$A$2:$E$55,5,FALSE)</f>
        <v>Trsf</v>
      </c>
      <c r="S1380" s="1" t="s">
        <v>2058</v>
      </c>
    </row>
    <row r="1381" spans="1:19" x14ac:dyDescent="0.35">
      <c r="A1381" s="4" t="s">
        <v>1247</v>
      </c>
      <c r="B1381" s="5">
        <f t="shared" si="384"/>
        <v>2</v>
      </c>
      <c r="C1381" s="5">
        <f t="shared" si="385"/>
        <v>2023</v>
      </c>
      <c r="D1381" s="5" t="s">
        <v>1246</v>
      </c>
      <c r="E1381" s="5" t="str">
        <f>VLOOKUP(F1381,'Set up'!$A$2:$C$55,2,FALSE)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up'!$A$2:$C$55,3,FALSE)</f>
        <v>Cash</v>
      </c>
      <c r="J1381" s="5">
        <f>VLOOKUP(F1381,'Set up'!$A$2:$D$55,4,FALSE)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up'!$A$2:$E$55,5,FALSE)</f>
        <v>Trsf</v>
      </c>
      <c r="S1381" s="1" t="s">
        <v>2059</v>
      </c>
    </row>
    <row r="1382" spans="1:19" x14ac:dyDescent="0.35">
      <c r="A1382" s="4" t="s">
        <v>1247</v>
      </c>
      <c r="B1382" s="5">
        <f t="shared" si="384"/>
        <v>2</v>
      </c>
      <c r="C1382" s="5">
        <f t="shared" si="385"/>
        <v>2023</v>
      </c>
      <c r="D1382" s="5" t="s">
        <v>1246</v>
      </c>
      <c r="E1382" s="5" t="str">
        <f>VLOOKUP(F1382,'Set up'!$A$2:$C$55,2,FALSE)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up'!$A$2:$C$55,3,FALSE)</f>
        <v>Cash</v>
      </c>
      <c r="J1382" s="5">
        <f>VLOOKUP(F1382,'Set up'!$A$2:$D$55,4,FALSE)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up'!$A$2:$E$55,5,FALSE)</f>
        <v>Trsf</v>
      </c>
      <c r="S1382" s="1" t="s">
        <v>2060</v>
      </c>
    </row>
    <row r="1383" spans="1:19" x14ac:dyDescent="0.35">
      <c r="A1383" s="4" t="s">
        <v>1247</v>
      </c>
      <c r="B1383" s="5">
        <f t="shared" si="384"/>
        <v>2</v>
      </c>
      <c r="C1383" s="5">
        <f t="shared" si="385"/>
        <v>2023</v>
      </c>
      <c r="D1383" s="5" t="s">
        <v>1246</v>
      </c>
      <c r="E1383" s="5" t="str">
        <f>VLOOKUP(F1383,'Set up'!$A$2:$C$55,2,FALSE)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up'!$A$2:$C$55,3,FALSE)</f>
        <v>Cash</v>
      </c>
      <c r="J1383" s="5">
        <f>VLOOKUP(F1383,'Set up'!$A$2:$D$55,4,FALSE)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up'!$A$2:$E$55,5,FALSE)</f>
        <v>Trsf</v>
      </c>
      <c r="S1383" s="1" t="s">
        <v>2061</v>
      </c>
    </row>
    <row r="1384" spans="1:19" x14ac:dyDescent="0.35">
      <c r="A1384" s="4" t="s">
        <v>1247</v>
      </c>
      <c r="B1384" s="5">
        <f t="shared" si="384"/>
        <v>2</v>
      </c>
      <c r="C1384" s="5">
        <f t="shared" si="385"/>
        <v>2023</v>
      </c>
      <c r="D1384" s="5" t="s">
        <v>1248</v>
      </c>
      <c r="E1384" s="5" t="str">
        <f>VLOOKUP(F1384,'Set up'!$A$2:$C$55,2,FALSE)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up'!$A$2:$C$55,3,FALSE)</f>
        <v>Cash</v>
      </c>
      <c r="J1384" s="5">
        <f>VLOOKUP(F1384,'Set up'!$A$2:$D$55,4,FALSE)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up'!$A$2:$E$55,5,FALSE)</f>
        <v>Trsf</v>
      </c>
      <c r="S1384" s="1" t="s">
        <v>2062</v>
      </c>
    </row>
    <row r="1385" spans="1:19" x14ac:dyDescent="0.35">
      <c r="A1385" s="4" t="s">
        <v>1247</v>
      </c>
      <c r="B1385" s="5">
        <f t="shared" si="384"/>
        <v>2</v>
      </c>
      <c r="C1385" s="5">
        <f t="shared" si="385"/>
        <v>2023</v>
      </c>
      <c r="D1385" s="5" t="s">
        <v>1249</v>
      </c>
      <c r="E1385" s="5" t="str">
        <f>VLOOKUP(F1385,'Set up'!$A$2:$C$55,2,FALSE)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up'!$A$2:$C$55,3,FALSE)</f>
        <v>Cash</v>
      </c>
      <c r="J1385" s="5">
        <f>VLOOKUP(F1385,'Set up'!$A$2:$D$55,4,FALSE)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up'!$A$2:$E$55,5,FALSE)</f>
        <v>Trsf</v>
      </c>
      <c r="S1385" s="1" t="s">
        <v>1686</v>
      </c>
    </row>
    <row r="1386" spans="1:19" x14ac:dyDescent="0.35">
      <c r="A1386" s="4" t="s">
        <v>1251</v>
      </c>
      <c r="B1386" s="5">
        <f t="shared" si="384"/>
        <v>2</v>
      </c>
      <c r="C1386" s="5">
        <f t="shared" si="385"/>
        <v>2023</v>
      </c>
      <c r="D1386" s="5" t="s">
        <v>1250</v>
      </c>
      <c r="E1386" s="5" t="str">
        <f>VLOOKUP(F1386,'Set up'!$A$2:$C$55,2,FALSE)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up'!$A$2:$C$55,3,FALSE)</f>
        <v>Cash</v>
      </c>
      <c r="J1386" s="5">
        <f>VLOOKUP(F1386,'Set up'!$A$2:$D$55,4,FALSE)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up'!$A$2:$E$55,5,FALSE)</f>
        <v>PD Chq</v>
      </c>
      <c r="S1386" s="1" t="s">
        <v>1780</v>
      </c>
    </row>
    <row r="1387" spans="1:19" x14ac:dyDescent="0.35">
      <c r="A1387" s="4" t="s">
        <v>1251</v>
      </c>
      <c r="B1387" s="5">
        <f t="shared" si="384"/>
        <v>2</v>
      </c>
      <c r="C1387" s="5">
        <f t="shared" si="385"/>
        <v>2023</v>
      </c>
      <c r="D1387" s="5" t="s">
        <v>1250</v>
      </c>
      <c r="E1387" s="5" t="str">
        <f>VLOOKUP(F1387,'Set up'!$A$2:$C$55,2,FALSE)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up'!$A$2:$C$55,3,FALSE)</f>
        <v>Cash</v>
      </c>
      <c r="J1387" s="5">
        <f>VLOOKUP(F1387,'Set up'!$A$2:$D$55,4,FALSE)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up'!$A$2:$E$55,5,FALSE)</f>
        <v>PD Chq</v>
      </c>
      <c r="S1387" s="1" t="s">
        <v>1780</v>
      </c>
    </row>
    <row r="1388" spans="1:19" x14ac:dyDescent="0.35">
      <c r="A1388" s="4" t="s">
        <v>1251</v>
      </c>
      <c r="B1388" s="5">
        <f t="shared" si="384"/>
        <v>2</v>
      </c>
      <c r="C1388" s="5">
        <f t="shared" si="385"/>
        <v>2023</v>
      </c>
      <c r="D1388" s="5" t="s">
        <v>1250</v>
      </c>
      <c r="E1388" s="5" t="str">
        <f>VLOOKUP(F1388,'Set up'!$A$2:$C$55,2,FALSE)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up'!$A$2:$C$55,3,FALSE)</f>
        <v>Cash</v>
      </c>
      <c r="J1388" s="5">
        <f>VLOOKUP(F1388,'Set up'!$A$2:$D$55,4,FALSE)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up'!$A$2:$E$55,5,FALSE)</f>
        <v>PD Chq</v>
      </c>
      <c r="S1388" s="1" t="s">
        <v>1780</v>
      </c>
    </row>
    <row r="1389" spans="1:19" x14ac:dyDescent="0.35">
      <c r="A1389" s="4" t="s">
        <v>1251</v>
      </c>
      <c r="B1389" s="5">
        <f t="shared" si="384"/>
        <v>2</v>
      </c>
      <c r="C1389" s="5">
        <f t="shared" si="385"/>
        <v>2023</v>
      </c>
      <c r="D1389" s="5" t="s">
        <v>1252</v>
      </c>
      <c r="E1389" s="5" t="str">
        <f>VLOOKUP(F1389,'Set up'!$A$2:$C$55,2,FALSE)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up'!$A$2:$C$55,3,FALSE)</f>
        <v>120</v>
      </c>
      <c r="J1389" s="5">
        <f>VLOOKUP(F1389,'Set up'!$A$2:$D$55,4,FALSE)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up'!$A$2:$E$55,5,FALSE)</f>
        <v>Trsf</v>
      </c>
      <c r="S1389" s="1" t="s">
        <v>1582</v>
      </c>
    </row>
    <row r="1390" spans="1:19" x14ac:dyDescent="0.35">
      <c r="A1390" s="4" t="s">
        <v>1251</v>
      </c>
      <c r="B1390" s="5">
        <f t="shared" si="384"/>
        <v>2</v>
      </c>
      <c r="C1390" s="5">
        <f t="shared" si="385"/>
        <v>2023</v>
      </c>
      <c r="D1390" s="5" t="s">
        <v>1252</v>
      </c>
      <c r="E1390" s="5" t="str">
        <f>VLOOKUP(F1390,'Set up'!$A$2:$C$55,2,FALSE)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up'!$A$2:$C$55,3,FALSE)</f>
        <v>120</v>
      </c>
      <c r="J1390" s="5">
        <f>VLOOKUP(F1390,'Set up'!$A$2:$D$55,4,FALSE)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up'!$A$2:$E$55,5,FALSE)</f>
        <v>Trsf</v>
      </c>
      <c r="S1390" s="1" t="s">
        <v>1582</v>
      </c>
    </row>
    <row r="1391" spans="1:19" x14ac:dyDescent="0.35">
      <c r="A1391" s="4" t="s">
        <v>1251</v>
      </c>
      <c r="B1391" s="5">
        <f t="shared" si="384"/>
        <v>2</v>
      </c>
      <c r="C1391" s="5">
        <f t="shared" si="385"/>
        <v>2023</v>
      </c>
      <c r="D1391" s="5" t="s">
        <v>1252</v>
      </c>
      <c r="E1391" s="5" t="str">
        <f>VLOOKUP(F1391,'Set up'!$A$2:$C$55,2,FALSE)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up'!$A$2:$C$55,3,FALSE)</f>
        <v>120</v>
      </c>
      <c r="J1391" s="5">
        <f>VLOOKUP(F1391,'Set up'!$A$2:$D$55,4,FALSE)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up'!$A$2:$E$55,5,FALSE)</f>
        <v>Trsf</v>
      </c>
      <c r="S1391" s="1" t="s">
        <v>1582</v>
      </c>
    </row>
    <row r="1392" spans="1:19" x14ac:dyDescent="0.35">
      <c r="A1392" s="4" t="s">
        <v>1251</v>
      </c>
      <c r="B1392" s="5">
        <f t="shared" si="384"/>
        <v>2</v>
      </c>
      <c r="C1392" s="5">
        <f t="shared" si="385"/>
        <v>2023</v>
      </c>
      <c r="D1392" s="5" t="s">
        <v>1252</v>
      </c>
      <c r="E1392" s="5" t="str">
        <f>VLOOKUP(F1392,'Set up'!$A$2:$C$55,2,FALSE)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up'!$A$2:$C$55,3,FALSE)</f>
        <v>120</v>
      </c>
      <c r="J1392" s="5">
        <f>VLOOKUP(F1392,'Set up'!$A$2:$D$55,4,FALSE)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up'!$A$2:$E$55,5,FALSE)</f>
        <v>Trsf</v>
      </c>
      <c r="S1392" s="1" t="s">
        <v>1582</v>
      </c>
    </row>
    <row r="1393" spans="1:19" x14ac:dyDescent="0.35">
      <c r="A1393" s="4" t="s">
        <v>1251</v>
      </c>
      <c r="B1393" s="5">
        <f t="shared" si="384"/>
        <v>2</v>
      </c>
      <c r="C1393" s="5">
        <f t="shared" si="385"/>
        <v>2023</v>
      </c>
      <c r="D1393" s="5" t="s">
        <v>1252</v>
      </c>
      <c r="E1393" s="5" t="str">
        <f>VLOOKUP(F1393,'Set up'!$A$2:$C$55,2,FALSE)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up'!$A$2:$C$55,3,FALSE)</f>
        <v>120</v>
      </c>
      <c r="J1393" s="5">
        <f>VLOOKUP(F1393,'Set up'!$A$2:$D$55,4,FALSE)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up'!$A$2:$E$55,5,FALSE)</f>
        <v>Trsf</v>
      </c>
      <c r="S1393" s="1" t="s">
        <v>1582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1255</v>
      </c>
      <c r="E1394" s="5" t="str">
        <f>VLOOKUP(F1394,'Set up'!$A$2:$C$55,2,FALSE)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up'!$A$2:$C$55,3,FALSE)</f>
        <v>Cash</v>
      </c>
      <c r="J1394" s="5">
        <f>VLOOKUP(F1394,'Set up'!$A$2:$D$55,4,FALSE)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up'!$A$2:$E$55,5,FALSE)</f>
        <v>Trsf</v>
      </c>
      <c r="S1394" s="1" t="s">
        <v>2071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1255</v>
      </c>
      <c r="E1395" s="5" t="str">
        <f>VLOOKUP(F1395,'Set up'!$A$2:$C$55,2,FALSE)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up'!$A$2:$C$55,3,FALSE)</f>
        <v>Cash</v>
      </c>
      <c r="J1395" s="5">
        <f>VLOOKUP(F1395,'Set up'!$A$2:$D$55,4,FALSE)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up'!$A$2:$E$55,5,FALSE)</f>
        <v>Trsf</v>
      </c>
      <c r="S1395" s="1" t="s">
        <v>2063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1255</v>
      </c>
      <c r="E1396" s="5" t="str">
        <f>VLOOKUP(F1396,'Set up'!$A$2:$C$55,2,FALSE)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up'!$A$2:$C$55,3,FALSE)</f>
        <v>Cash</v>
      </c>
      <c r="J1396" s="5">
        <f>VLOOKUP(F1396,'Set up'!$A$2:$D$55,4,FALSE)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up'!$A$2:$E$55,5,FALSE)</f>
        <v>Trsf</v>
      </c>
      <c r="S1396" s="1" t="s">
        <v>2064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1255</v>
      </c>
      <c r="E1397" s="5" t="str">
        <f>VLOOKUP(F1397,'Set up'!$A$2:$C$55,2,FALSE)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up'!$A$2:$C$55,3,FALSE)</f>
        <v>Cash</v>
      </c>
      <c r="J1397" s="5">
        <f>VLOOKUP(F1397,'Set up'!$A$2:$D$55,4,FALSE)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up'!$A$2:$E$55,5,FALSE)</f>
        <v>Trsf</v>
      </c>
      <c r="S1397" s="1" t="s">
        <v>2065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1256</v>
      </c>
      <c r="E1398" s="5" t="str">
        <f>VLOOKUP(F1398,'Set up'!$A$2:$C$55,2,FALSE)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up'!$A$2:$C$55,3,FALSE)</f>
        <v>Cash</v>
      </c>
      <c r="J1398" s="5">
        <f>VLOOKUP(F1398,'Set up'!$A$2:$D$55,4,FALSE)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up'!$A$2:$E$55,5,FALSE)</f>
        <v>Trsf</v>
      </c>
      <c r="S1398" s="1" t="s">
        <v>2399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1257</v>
      </c>
      <c r="E1399" s="5" t="str">
        <f>VLOOKUP(F1399,'Set up'!$A$2:$C$55,2,FALSE)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up'!$A$2:$C$55,3,FALSE)</f>
        <v>Cash</v>
      </c>
      <c r="J1399" s="5">
        <f>VLOOKUP(F1399,'Set up'!$A$2:$D$55,4,FALSE)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up'!$A$2:$E$55,5,FALSE)</f>
        <v>Trsf</v>
      </c>
      <c r="S1399" s="1" t="s">
        <v>1580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1263</v>
      </c>
      <c r="E1400" s="5" t="str">
        <f>VLOOKUP(F1400,'Set up'!$A$2:$C$55,2,FALSE)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up'!$A$2:$C$55,3,FALSE)</f>
        <v>Cash</v>
      </c>
      <c r="J1400" s="5">
        <f>VLOOKUP(F1400,'Set up'!$A$2:$D$55,4,FALSE)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up'!$A$2:$E$55,5,FALSE)</f>
        <v>Trsf</v>
      </c>
      <c r="S1400" s="1" t="s">
        <v>1295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1263</v>
      </c>
      <c r="E1401" s="5" t="str">
        <f>VLOOKUP(F1401,'Set up'!$A$2:$C$55,2,FALSE)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up'!$A$2:$C$55,3,FALSE)</f>
        <v>Cash</v>
      </c>
      <c r="J1401" s="5">
        <f>VLOOKUP(F1401,'Set up'!$A$2:$D$55,4,FALSE)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up'!$A$2:$E$55,5,FALSE)</f>
        <v>Trsf</v>
      </c>
      <c r="S1401" s="1" t="s">
        <v>1295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1263</v>
      </c>
      <c r="E1402" s="5" t="str">
        <f>VLOOKUP(F1402,'Set up'!$A$2:$C$55,2,FALSE)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up'!$A$2:$C$55,3,FALSE)</f>
        <v>Cash</v>
      </c>
      <c r="J1402" s="5">
        <f>VLOOKUP(F1402,'Set up'!$A$2:$D$55,4,FALSE)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up'!$A$2:$E$55,5,FALSE)</f>
        <v>Trsf</v>
      </c>
      <c r="S1402" s="1" t="s">
        <v>1295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1263</v>
      </c>
      <c r="E1403" s="5" t="str">
        <f>VLOOKUP(F1403,'Set up'!$A$2:$C$55,2,FALSE)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up'!$A$2:$C$55,3,FALSE)</f>
        <v>Cash</v>
      </c>
      <c r="J1403" s="5">
        <f>VLOOKUP(F1403,'Set up'!$A$2:$D$55,4,FALSE)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up'!$A$2:$E$55,5,FALSE)</f>
        <v>Trsf</v>
      </c>
      <c r="S1403" s="1" t="s">
        <v>1295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1263</v>
      </c>
      <c r="E1404" s="5" t="str">
        <f>VLOOKUP(F1404,'Set up'!$A$2:$C$55,2,FALSE)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up'!$A$2:$C$55,3,FALSE)</f>
        <v>Cash</v>
      </c>
      <c r="J1404" s="5">
        <f>VLOOKUP(F1404,'Set up'!$A$2:$D$55,4,FALSE)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up'!$A$2:$E$55,5,FALSE)</f>
        <v>Trsf</v>
      </c>
      <c r="S1404" s="1" t="s">
        <v>1295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1263</v>
      </c>
      <c r="E1405" s="5" t="str">
        <f>VLOOKUP(F1405,'Set up'!$A$2:$C$55,2,FALSE)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up'!$A$2:$C$55,3,FALSE)</f>
        <v>Cash</v>
      </c>
      <c r="J1405" s="5">
        <f>VLOOKUP(F1405,'Set up'!$A$2:$D$55,4,FALSE)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up'!$A$2:$E$55,5,FALSE)</f>
        <v>Trsf</v>
      </c>
      <c r="S1405" s="1" t="s">
        <v>1295</v>
      </c>
    </row>
    <row r="1406" spans="1:19" x14ac:dyDescent="0.35">
      <c r="A1406" s="4" t="s">
        <v>1265</v>
      </c>
      <c r="B1406" s="5">
        <f t="shared" si="393"/>
        <v>2</v>
      </c>
      <c r="C1406" s="5">
        <f t="shared" si="394"/>
        <v>2023</v>
      </c>
      <c r="D1406" s="5" t="s">
        <v>1264</v>
      </c>
      <c r="E1406" s="5" t="str">
        <f>VLOOKUP(F1406,'Set up'!$A$2:$C$55,2,FALSE)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up'!$A$2:$C$55,3,FALSE)</f>
        <v>Cash</v>
      </c>
      <c r="J1406" s="5">
        <f>VLOOKUP(F1406,'Set up'!$A$2:$D$55,4,FALSE)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up'!$A$2:$E$55,5,FALSE)</f>
        <v>Trsf</v>
      </c>
      <c r="S1406" s="1" t="s">
        <v>2401</v>
      </c>
    </row>
    <row r="1407" spans="1:19" x14ac:dyDescent="0.35">
      <c r="A1407" s="4" t="s">
        <v>1265</v>
      </c>
      <c r="B1407" s="5">
        <f t="shared" si="393"/>
        <v>2</v>
      </c>
      <c r="C1407" s="5">
        <f t="shared" si="394"/>
        <v>2023</v>
      </c>
      <c r="D1407" s="5" t="s">
        <v>1264</v>
      </c>
      <c r="E1407" s="5" t="str">
        <f>VLOOKUP(F1407,'Set up'!$A$2:$C$55,2,FALSE)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up'!$A$2:$C$55,3,FALSE)</f>
        <v>Cash</v>
      </c>
      <c r="J1407" s="5">
        <f>VLOOKUP(F1407,'Set up'!$A$2:$D$55,4,FALSE)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up'!$A$2:$E$55,5,FALSE)</f>
        <v>Trsf</v>
      </c>
      <c r="S1407" s="1" t="s">
        <v>2400</v>
      </c>
    </row>
    <row r="1408" spans="1:19" x14ac:dyDescent="0.35">
      <c r="A1408" s="4" t="s">
        <v>1265</v>
      </c>
      <c r="B1408" s="5">
        <f t="shared" si="393"/>
        <v>2</v>
      </c>
      <c r="C1408" s="5">
        <f t="shared" si="394"/>
        <v>2023</v>
      </c>
      <c r="D1408" s="5" t="s">
        <v>1264</v>
      </c>
      <c r="E1408" s="5" t="str">
        <f>VLOOKUP(F1408,'Set up'!$A$2:$C$55,2,FALSE)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up'!$A$2:$C$55,3,FALSE)</f>
        <v>Cash</v>
      </c>
      <c r="J1408" s="5">
        <f>VLOOKUP(F1408,'Set up'!$A$2:$D$55,4,FALSE)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up'!$A$2:$E$55,5,FALSE)</f>
        <v>Trsf</v>
      </c>
      <c r="S1408" s="1" t="s">
        <v>2135</v>
      </c>
    </row>
    <row r="1409" spans="1:19" x14ac:dyDescent="0.35">
      <c r="A1409" s="4" t="s">
        <v>1265</v>
      </c>
      <c r="B1409" s="5">
        <f t="shared" si="393"/>
        <v>2</v>
      </c>
      <c r="C1409" s="5">
        <f t="shared" si="394"/>
        <v>2023</v>
      </c>
      <c r="D1409" s="5" t="s">
        <v>1264</v>
      </c>
      <c r="E1409" s="5" t="str">
        <f>VLOOKUP(F1409,'Set up'!$A$2:$C$55,2,FALSE)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up'!$A$2:$C$55,3,FALSE)</f>
        <v>Cash</v>
      </c>
      <c r="J1409" s="5">
        <f>VLOOKUP(F1409,'Set up'!$A$2:$D$55,4,FALSE)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up'!$A$2:$E$55,5,FALSE)</f>
        <v>Trsf</v>
      </c>
      <c r="S1409" s="1" t="s">
        <v>2136</v>
      </c>
    </row>
    <row r="1410" spans="1:19" x14ac:dyDescent="0.35">
      <c r="A1410" s="4" t="s">
        <v>1265</v>
      </c>
      <c r="B1410" s="5">
        <f t="shared" si="393"/>
        <v>2</v>
      </c>
      <c r="C1410" s="5">
        <f t="shared" si="394"/>
        <v>2023</v>
      </c>
      <c r="D1410" s="5" t="s">
        <v>1264</v>
      </c>
      <c r="E1410" s="5" t="str">
        <f>VLOOKUP(F1410,'Set up'!$A$2:$C$55,2,FALSE)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up'!$A$2:$C$55,3,FALSE)</f>
        <v>Cash</v>
      </c>
      <c r="J1410" s="5">
        <f>VLOOKUP(F1410,'Set up'!$A$2:$D$55,4,FALSE)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up'!$A$2:$E$55,5,FALSE)</f>
        <v>Trsf</v>
      </c>
      <c r="S1410" s="1" t="s">
        <v>2137</v>
      </c>
    </row>
    <row r="1411" spans="1:19" x14ac:dyDescent="0.35">
      <c r="A1411" s="4" t="s">
        <v>1265</v>
      </c>
      <c r="B1411" s="5">
        <f t="shared" si="393"/>
        <v>2</v>
      </c>
      <c r="C1411" s="5">
        <f t="shared" si="394"/>
        <v>2023</v>
      </c>
      <c r="D1411" s="5" t="s">
        <v>1267</v>
      </c>
      <c r="E1411" s="5" t="str">
        <f>VLOOKUP(F1411,'Set up'!$A$2:$C$55,2,FALSE)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up'!$A$2:$C$55,3,FALSE)</f>
        <v>Cash</v>
      </c>
      <c r="J1411" s="5">
        <f>VLOOKUP(F1411,'Set up'!$A$2:$D$55,4,FALSE)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up'!$A$2:$E$55,5,FALSE)</f>
        <v>Trsf</v>
      </c>
      <c r="S1411" s="1" t="s">
        <v>2138</v>
      </c>
    </row>
    <row r="1412" spans="1:19" x14ac:dyDescent="0.35">
      <c r="A1412" s="4" t="s">
        <v>1265</v>
      </c>
      <c r="B1412" s="5">
        <f t="shared" si="393"/>
        <v>2</v>
      </c>
      <c r="C1412" s="5">
        <f t="shared" si="394"/>
        <v>2023</v>
      </c>
      <c r="D1412" s="5" t="s">
        <v>1268</v>
      </c>
      <c r="E1412" s="5" t="str">
        <f>VLOOKUP(F1412,'Set up'!$A$2:$C$55,2,FALSE)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up'!$A$2:$C$55,3,FALSE)</f>
        <v>Cash</v>
      </c>
      <c r="J1412" s="5">
        <f>VLOOKUP(F1412,'Set up'!$A$2:$D$55,4,FALSE)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up'!$A$2:$E$55,5,FALSE)</f>
        <v>Trsf</v>
      </c>
      <c r="S1412" s="1" t="s">
        <v>2139</v>
      </c>
    </row>
    <row r="1413" spans="1:19" x14ac:dyDescent="0.35">
      <c r="A1413" s="4" t="s">
        <v>1265</v>
      </c>
      <c r="B1413" s="5">
        <f t="shared" si="393"/>
        <v>2</v>
      </c>
      <c r="C1413" s="5">
        <f t="shared" si="394"/>
        <v>2023</v>
      </c>
      <c r="D1413" s="5" t="s">
        <v>1268</v>
      </c>
      <c r="E1413" s="5" t="str">
        <f>VLOOKUP(F1413,'Set up'!$A$2:$C$55,2,FALSE)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up'!$A$2:$C$55,3,FALSE)</f>
        <v>Cash</v>
      </c>
      <c r="J1413" s="5">
        <f>VLOOKUP(F1413,'Set up'!$A$2:$D$55,4,FALSE)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up'!$A$2:$E$55,5,FALSE)</f>
        <v>Trsf</v>
      </c>
      <c r="S1413" s="1" t="s">
        <v>2140</v>
      </c>
    </row>
    <row r="1414" spans="1:19" x14ac:dyDescent="0.35">
      <c r="A1414" s="4" t="s">
        <v>1265</v>
      </c>
      <c r="B1414" s="5">
        <f t="shared" si="393"/>
        <v>2</v>
      </c>
      <c r="C1414" s="5">
        <f t="shared" si="394"/>
        <v>2023</v>
      </c>
      <c r="D1414" s="5" t="s">
        <v>1269</v>
      </c>
      <c r="E1414" s="5" t="str">
        <f>VLOOKUP(F1414,'Set up'!$A$2:$C$55,2,FALSE)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up'!$A$2:$C$55,3,FALSE)</f>
        <v>Cash</v>
      </c>
      <c r="J1414" s="5">
        <f>VLOOKUP(F1414,'Set up'!$A$2:$D$55,4,FALSE)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up'!$A$2:$E$55,5,FALSE)</f>
        <v>Trsf</v>
      </c>
      <c r="S1414" s="1" t="s">
        <v>1687</v>
      </c>
    </row>
    <row r="1415" spans="1:19" x14ac:dyDescent="0.35">
      <c r="A1415" s="4" t="s">
        <v>1265</v>
      </c>
      <c r="B1415" s="5">
        <f t="shared" si="393"/>
        <v>2</v>
      </c>
      <c r="C1415" s="5">
        <f t="shared" si="394"/>
        <v>2023</v>
      </c>
      <c r="D1415" s="5" t="s">
        <v>1269</v>
      </c>
      <c r="E1415" s="5" t="str">
        <f>VLOOKUP(F1415,'Set up'!$A$2:$C$55,2,FALSE)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up'!$A$2:$C$55,3,FALSE)</f>
        <v>Cash</v>
      </c>
      <c r="J1415" s="5">
        <f>VLOOKUP(F1415,'Set up'!$A$2:$D$55,4,FALSE)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up'!$A$2:$E$55,5,FALSE)</f>
        <v>Trsf</v>
      </c>
      <c r="S1415" s="1" t="s">
        <v>1688</v>
      </c>
    </row>
    <row r="1416" spans="1:19" x14ac:dyDescent="0.35">
      <c r="A1416" s="4" t="s">
        <v>1273</v>
      </c>
      <c r="B1416" s="5">
        <f t="shared" si="393"/>
        <v>2</v>
      </c>
      <c r="C1416" s="5">
        <f t="shared" si="394"/>
        <v>2023</v>
      </c>
      <c r="D1416" s="5" t="s">
        <v>1272</v>
      </c>
      <c r="E1416" s="5" t="str">
        <f>VLOOKUP(F1416,'Set up'!$A$2:$C$55,2,FALSE)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up'!$A$2:$C$55,3,FALSE)</f>
        <v>Cash</v>
      </c>
      <c r="J1416" s="5">
        <f>VLOOKUP(F1416,'Set up'!$A$2:$D$55,4,FALSE)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up'!$A$2:$E$55,5,FALSE)</f>
        <v>PD Chq</v>
      </c>
      <c r="S1416" s="1" t="s">
        <v>1691</v>
      </c>
    </row>
    <row r="1417" spans="1:19" x14ac:dyDescent="0.35">
      <c r="A1417" s="4" t="s">
        <v>1273</v>
      </c>
      <c r="B1417" s="5">
        <f t="shared" si="393"/>
        <v>2</v>
      </c>
      <c r="C1417" s="5">
        <f t="shared" si="394"/>
        <v>2023</v>
      </c>
      <c r="D1417" s="5" t="s">
        <v>1272</v>
      </c>
      <c r="E1417" s="5" t="str">
        <f>VLOOKUP(F1417,'Set up'!$A$2:$C$55,2,FALSE)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up'!$A$2:$C$55,3,FALSE)</f>
        <v>Cash</v>
      </c>
      <c r="J1417" s="5">
        <f>VLOOKUP(F1417,'Set up'!$A$2:$D$55,4,FALSE)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up'!$A$2:$E$55,5,FALSE)</f>
        <v>PD Chq</v>
      </c>
      <c r="S1417" s="1" t="s">
        <v>1691</v>
      </c>
    </row>
    <row r="1418" spans="1:19" x14ac:dyDescent="0.35">
      <c r="A1418" s="4" t="s">
        <v>1273</v>
      </c>
      <c r="B1418" s="5">
        <f t="shared" si="393"/>
        <v>2</v>
      </c>
      <c r="C1418" s="5">
        <f t="shared" si="394"/>
        <v>2023</v>
      </c>
      <c r="D1418" s="5" t="s">
        <v>1272</v>
      </c>
      <c r="E1418" s="5" t="str">
        <f>VLOOKUP(F1418,'Set up'!$A$2:$C$55,2,FALSE)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up'!$A$2:$C$55,3,FALSE)</f>
        <v>Cash</v>
      </c>
      <c r="J1418" s="5">
        <f>VLOOKUP(F1418,'Set up'!$A$2:$D$55,4,FALSE)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up'!$A$2:$E$55,5,FALSE)</f>
        <v>PD Chq</v>
      </c>
      <c r="S1418" s="1" t="s">
        <v>1691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1274</v>
      </c>
      <c r="E1419" s="5" t="str">
        <f>VLOOKUP(F1419,'Set up'!$A$2:$C$55,2,FALSE)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up'!$A$2:$C$55,3,FALSE)</f>
        <v>120</v>
      </c>
      <c r="J1419" s="5">
        <f>VLOOKUP(F1419,'Set up'!$A$2:$D$55,4,FALSE)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up'!$A$2:$E$55,5,FALSE)</f>
        <v>Chq</v>
      </c>
      <c r="S1419" s="1" t="s">
        <v>1785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1275</v>
      </c>
      <c r="E1420" s="5" t="str">
        <f>VLOOKUP(F1420,'Set up'!$A$2:$C$55,2,FALSE)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up'!$A$2:$C$55,3,FALSE)</f>
        <v>Cash</v>
      </c>
      <c r="J1420" s="5">
        <f>VLOOKUP(F1420,'Set up'!$A$2:$D$55,4,FALSE)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up'!$A$2:$E$55,5,FALSE)</f>
        <v>Trsf</v>
      </c>
      <c r="S1420" s="1" t="s">
        <v>2141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1276</v>
      </c>
      <c r="E1421" s="5" t="str">
        <f>VLOOKUP(F1421,'Set up'!$A$2:$C$55,2,FALSE)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up'!$A$2:$C$55,3,FALSE)</f>
        <v>Cash</v>
      </c>
      <c r="J1421" s="5">
        <f>VLOOKUP(F1421,'Set up'!$A$2:$D$55,4,FALSE)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up'!$A$2:$E$55,5,FALSE)</f>
        <v>Trsf</v>
      </c>
      <c r="S1421" s="1" t="s">
        <v>2142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1276</v>
      </c>
      <c r="E1422" s="5" t="str">
        <f>VLOOKUP(F1422,'Set up'!$A$2:$C$55,2,FALSE)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up'!$A$2:$C$55,3,FALSE)</f>
        <v>Cash</v>
      </c>
      <c r="J1422" s="5">
        <f>VLOOKUP(F1422,'Set up'!$A$2:$D$55,4,FALSE)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up'!$A$2:$E$55,5,FALSE)</f>
        <v>Trsf</v>
      </c>
      <c r="S1422" s="1" t="s">
        <v>2143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1276</v>
      </c>
      <c r="E1423" s="5" t="str">
        <f>VLOOKUP(F1423,'Set up'!$A$2:$C$55,2,FALSE)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up'!$A$2:$C$55,3,FALSE)</f>
        <v>Cash</v>
      </c>
      <c r="J1423" s="5">
        <f>VLOOKUP(F1423,'Set up'!$A$2:$D$55,4,FALSE)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up'!$A$2:$E$55,5,FALSE)</f>
        <v>Trsf</v>
      </c>
      <c r="S1423" s="1" t="s">
        <v>2296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1276</v>
      </c>
      <c r="E1424" s="5" t="str">
        <f>VLOOKUP(F1424,'Set up'!$A$2:$C$55,2,FALSE)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up'!$A$2:$C$55,3,FALSE)</f>
        <v>Cash</v>
      </c>
      <c r="J1424" s="5">
        <f>VLOOKUP(F1424,'Set up'!$A$2:$D$55,4,FALSE)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up'!$A$2:$E$55,5,FALSE)</f>
        <v>Trsf</v>
      </c>
      <c r="S1424" s="1" t="s">
        <v>2297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1276</v>
      </c>
      <c r="E1425" s="5" t="str">
        <f>VLOOKUP(F1425,'Set up'!$A$2:$C$55,2,FALSE)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up'!$A$2:$C$55,3,FALSE)</f>
        <v>Cash</v>
      </c>
      <c r="J1425" s="5">
        <f>VLOOKUP(F1425,'Set up'!$A$2:$D$55,4,FALSE)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up'!$A$2:$E$55,5,FALSE)</f>
        <v>Trsf</v>
      </c>
      <c r="S1425" s="1" t="s">
        <v>2298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1276</v>
      </c>
      <c r="E1426" s="5" t="str">
        <f>VLOOKUP(F1426,'Set up'!$A$2:$C$55,2,FALSE)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up'!$A$2:$C$55,3,FALSE)</f>
        <v>Cash</v>
      </c>
      <c r="J1426" s="5">
        <f>VLOOKUP(F1426,'Set up'!$A$2:$D$55,4,FALSE)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up'!$A$2:$E$55,5,FALSE)</f>
        <v>Trsf</v>
      </c>
      <c r="S1426" s="1" t="s">
        <v>2299</v>
      </c>
    </row>
    <row r="1427" spans="1:19" x14ac:dyDescent="0.35">
      <c r="A1427" s="4" t="s">
        <v>1279</v>
      </c>
      <c r="B1427" s="5">
        <f t="shared" si="393"/>
        <v>2</v>
      </c>
      <c r="C1427" s="5">
        <f t="shared" si="394"/>
        <v>2023</v>
      </c>
      <c r="D1427" s="5" t="s">
        <v>1277</v>
      </c>
      <c r="E1427" s="5" t="str">
        <f>VLOOKUP(F1427,'Set up'!$A$2:$C$55,2,FALSE)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up'!$A$2:$C$55,3,FALSE)</f>
        <v>Cash</v>
      </c>
      <c r="J1427" s="5">
        <f>VLOOKUP(F1427,'Set up'!$A$2:$D$55,4,FALSE)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up'!$A$2:$E$55,5,FALSE)</f>
        <v>Trsf</v>
      </c>
      <c r="S1427" s="1" t="s">
        <v>2068</v>
      </c>
    </row>
    <row r="1428" spans="1:19" x14ac:dyDescent="0.35">
      <c r="A1428" s="4" t="s">
        <v>1280</v>
      </c>
      <c r="B1428" s="5">
        <f t="shared" si="393"/>
        <v>2</v>
      </c>
      <c r="C1428" s="5">
        <f t="shared" si="394"/>
        <v>2023</v>
      </c>
      <c r="D1428" s="5" t="s">
        <v>1278</v>
      </c>
      <c r="E1428" s="5" t="str">
        <f>VLOOKUP(F1428,'Set up'!$A$2:$C$55,2,FALSE)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up'!$A$2:$C$55,3,FALSE)</f>
        <v>Cash</v>
      </c>
      <c r="J1428" s="5">
        <f>VLOOKUP(F1428,'Set up'!$A$2:$D$55,4,FALSE)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up'!$A$2:$E$55,5,FALSE)</f>
        <v>Trsf</v>
      </c>
      <c r="S1428" s="1" t="s">
        <v>2300</v>
      </c>
    </row>
    <row r="1429" spans="1:19" x14ac:dyDescent="0.35">
      <c r="A1429" s="4" t="s">
        <v>1280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1278</v>
      </c>
      <c r="E1429" s="5" t="str">
        <f>VLOOKUP(F1429,'Set up'!$A$2:$C$55,2,FALSE)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up'!$A$2:$C$55,3,FALSE)</f>
        <v>Cash</v>
      </c>
      <c r="J1429" s="5">
        <f>VLOOKUP(F1429,'Set up'!$A$2:$D$55,4,FALSE)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up'!$A$2:$E$55,5,FALSE)</f>
        <v>Trsf</v>
      </c>
      <c r="S1429" s="1" t="s">
        <v>2298</v>
      </c>
    </row>
    <row r="1430" spans="1:19" x14ac:dyDescent="0.35">
      <c r="A1430" s="4" t="s">
        <v>1280</v>
      </c>
      <c r="B1430" s="5">
        <f t="shared" si="406"/>
        <v>2</v>
      </c>
      <c r="C1430" s="5">
        <f t="shared" si="407"/>
        <v>2023</v>
      </c>
      <c r="D1430" s="5" t="s">
        <v>1278</v>
      </c>
      <c r="E1430" s="5" t="str">
        <f>VLOOKUP(F1430,'Set up'!$A$2:$C$55,2,FALSE)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up'!$A$2:$C$55,3,FALSE)</f>
        <v>Cash</v>
      </c>
      <c r="J1430" s="5">
        <f>VLOOKUP(F1430,'Set up'!$A$2:$D$55,4,FALSE)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up'!$A$2:$E$55,5,FALSE)</f>
        <v>Trsf</v>
      </c>
      <c r="S1430" s="1" t="s">
        <v>2301</v>
      </c>
    </row>
    <row r="1431" spans="1:19" x14ac:dyDescent="0.35">
      <c r="A1431" s="4" t="s">
        <v>1280</v>
      </c>
      <c r="B1431" s="5">
        <f t="shared" si="406"/>
        <v>2</v>
      </c>
      <c r="C1431" s="5">
        <f t="shared" si="407"/>
        <v>2023</v>
      </c>
      <c r="D1431" s="5" t="s">
        <v>1281</v>
      </c>
      <c r="E1431" s="5" t="str">
        <f>VLOOKUP(F1431,'Set up'!$A$2:$C$55,2,FALSE)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up'!$A$2:$C$55,3,FALSE)</f>
        <v>Cash</v>
      </c>
      <c r="J1431" s="5">
        <f>VLOOKUP(F1431,'Set up'!$A$2:$D$55,4,FALSE)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up'!$A$2:$E$55,5,FALSE)</f>
        <v>Trsf</v>
      </c>
      <c r="S1431" s="1" t="s">
        <v>1668</v>
      </c>
    </row>
    <row r="1432" spans="1:19" x14ac:dyDescent="0.35">
      <c r="A1432" s="4" t="s">
        <v>1284</v>
      </c>
      <c r="B1432" s="5">
        <f t="shared" si="406"/>
        <v>2</v>
      </c>
      <c r="C1432" s="5">
        <f t="shared" si="407"/>
        <v>2023</v>
      </c>
      <c r="D1432" s="5" t="s">
        <v>1282</v>
      </c>
      <c r="E1432" s="5" t="str">
        <f>VLOOKUP(F1432,'Set up'!$A$2:$C$55,2,FALSE)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up'!$A$2:$C$55,3,FALSE)</f>
        <v>Cash</v>
      </c>
      <c r="J1432" s="5">
        <f>VLOOKUP(F1432,'Set up'!$A$2:$D$55,4,FALSE)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up'!$A$2:$E$55,5,FALSE)</f>
        <v>Trsf</v>
      </c>
      <c r="S1432" s="1" t="s">
        <v>1669</v>
      </c>
    </row>
    <row r="1433" spans="1:19" x14ac:dyDescent="0.35">
      <c r="A1433" s="4" t="s">
        <v>1302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1283</v>
      </c>
      <c r="E1433" s="5" t="str">
        <f>VLOOKUP(F1433,'Set up'!$A$2:$C$55,2,FALSE)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up'!$A$2:$C$55,3,FALSE)</f>
        <v>Cash</v>
      </c>
      <c r="J1433" s="5">
        <f>VLOOKUP(F1433,'Set up'!$A$2:$D$55,4,FALSE)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up'!$A$2:$E$55,5,FALSE)</f>
        <v>Trsf</v>
      </c>
      <c r="S1433" s="1" t="s">
        <v>1984</v>
      </c>
    </row>
    <row r="1434" spans="1:19" x14ac:dyDescent="0.35">
      <c r="A1434" s="4" t="s">
        <v>1304</v>
      </c>
      <c r="B1434" s="5">
        <f t="shared" si="411"/>
        <v>3</v>
      </c>
      <c r="C1434" s="5">
        <f t="shared" si="412"/>
        <v>2023</v>
      </c>
      <c r="D1434" s="5" t="s">
        <v>1303</v>
      </c>
      <c r="E1434" s="5" t="str">
        <f>VLOOKUP(F1434,'Set up'!$A$2:$C$55,2,FALSE)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up'!$A$2:$C$55,3,FALSE)</f>
        <v>Cash</v>
      </c>
      <c r="J1434" s="5">
        <f>VLOOKUP(F1434,'Set up'!$A$2:$D$55,4,FALSE)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up'!$A$2:$E$55,5,FALSE)</f>
        <v>Trsf</v>
      </c>
      <c r="S1434" s="1" t="s">
        <v>1369</v>
      </c>
    </row>
    <row r="1435" spans="1:19" x14ac:dyDescent="0.35">
      <c r="A1435" s="4" t="s">
        <v>1304</v>
      </c>
      <c r="B1435" s="5">
        <f t="shared" si="411"/>
        <v>3</v>
      </c>
      <c r="C1435" s="5">
        <f t="shared" si="412"/>
        <v>2023</v>
      </c>
      <c r="D1435" s="5" t="s">
        <v>1303</v>
      </c>
      <c r="E1435" s="5" t="str">
        <f>VLOOKUP(F1435,'Set up'!$A$2:$C$55,2,FALSE)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up'!$A$2:$C$55,3,FALSE)</f>
        <v>Cash</v>
      </c>
      <c r="J1435" s="5">
        <f>VLOOKUP(F1435,'Set up'!$A$2:$D$55,4,FALSE)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up'!$A$2:$E$55,5,FALSE)</f>
        <v>Trsf</v>
      </c>
      <c r="S1435" s="1" t="s">
        <v>1369</v>
      </c>
    </row>
    <row r="1436" spans="1:19" x14ac:dyDescent="0.35">
      <c r="A1436" s="4" t="s">
        <v>1304</v>
      </c>
      <c r="B1436" s="5">
        <f t="shared" si="411"/>
        <v>3</v>
      </c>
      <c r="C1436" s="5">
        <f t="shared" si="412"/>
        <v>2023</v>
      </c>
      <c r="D1436" s="5" t="s">
        <v>1307</v>
      </c>
      <c r="E1436" s="5" t="str">
        <f>VLOOKUP(F1436,'Set up'!$A$2:$C$55,2,FALSE)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up'!$A$2:$C$55,3,FALSE)</f>
        <v>Cash</v>
      </c>
      <c r="J1436" s="5">
        <f>VLOOKUP(F1436,'Set up'!$A$2:$D$55,4,FALSE)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up'!$A$2:$E$55,5,FALSE)</f>
        <v>Trsf</v>
      </c>
      <c r="S1436" s="1" t="s">
        <v>1370</v>
      </c>
    </row>
    <row r="1437" spans="1:19" x14ac:dyDescent="0.35">
      <c r="A1437" s="4" t="s">
        <v>1304</v>
      </c>
      <c r="B1437" s="5">
        <f t="shared" si="411"/>
        <v>3</v>
      </c>
      <c r="C1437" s="5">
        <f t="shared" si="412"/>
        <v>2023</v>
      </c>
      <c r="D1437" s="5" t="s">
        <v>1307</v>
      </c>
      <c r="E1437" s="5" t="str">
        <f>VLOOKUP(F1437,'Set up'!$A$2:$C$55,2,FALSE)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up'!$A$2:$C$55,3,FALSE)</f>
        <v>Cash</v>
      </c>
      <c r="J1437" s="5">
        <f>VLOOKUP(F1437,'Set up'!$A$2:$D$55,4,FALSE)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up'!$A$2:$E$55,5,FALSE)</f>
        <v>Trsf</v>
      </c>
      <c r="S1437" s="1" t="s">
        <v>1370</v>
      </c>
    </row>
    <row r="1438" spans="1:19" x14ac:dyDescent="0.35">
      <c r="A1438" s="4" t="s">
        <v>1309</v>
      </c>
      <c r="B1438" s="5">
        <f t="shared" si="411"/>
        <v>3</v>
      </c>
      <c r="C1438" s="5">
        <f t="shared" si="412"/>
        <v>2023</v>
      </c>
      <c r="D1438" s="5" t="s">
        <v>1308</v>
      </c>
      <c r="E1438" s="5" t="str">
        <f>VLOOKUP(F1438,'Set up'!$A$2:$C$55,2,FALSE)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up'!$A$2:$C$55,3,FALSE)</f>
        <v>Cash</v>
      </c>
      <c r="J1438" s="5">
        <f>VLOOKUP(F1438,'Set up'!$A$2:$D$55,4,FALSE)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up'!$A$2:$E$55,5,FALSE)</f>
        <v>Trsf</v>
      </c>
      <c r="S1438" s="1" t="s">
        <v>2302</v>
      </c>
    </row>
    <row r="1439" spans="1:19" x14ac:dyDescent="0.35">
      <c r="A1439" s="4" t="s">
        <v>1309</v>
      </c>
      <c r="B1439" s="5">
        <f t="shared" si="411"/>
        <v>3</v>
      </c>
      <c r="C1439" s="5">
        <f t="shared" si="412"/>
        <v>2023</v>
      </c>
      <c r="D1439" s="5" t="s">
        <v>1312</v>
      </c>
      <c r="E1439" s="5" t="str">
        <f>VLOOKUP(F1439,'Set up'!$A$2:$C$55,2,FALSE)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up'!$A$2:$C$55,3,FALSE)</f>
        <v>Cash</v>
      </c>
      <c r="J1439" s="5">
        <f>VLOOKUP(F1439,'Set up'!$A$2:$D$55,4,FALSE)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up'!$A$2:$E$55,5,FALSE)</f>
        <v>Trsf</v>
      </c>
      <c r="S1439" s="1" t="s">
        <v>2303</v>
      </c>
    </row>
    <row r="1440" spans="1:19" x14ac:dyDescent="0.35">
      <c r="A1440" s="4" t="s">
        <v>1309</v>
      </c>
      <c r="B1440" s="5">
        <f t="shared" si="411"/>
        <v>3</v>
      </c>
      <c r="C1440" s="5">
        <f t="shared" si="412"/>
        <v>2023</v>
      </c>
      <c r="D1440" s="5" t="s">
        <v>1312</v>
      </c>
      <c r="E1440" s="5" t="str">
        <f>VLOOKUP(F1440,'Set up'!$A$2:$C$55,2,FALSE)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up'!$A$2:$C$55,3,FALSE)</f>
        <v>Cash</v>
      </c>
      <c r="J1440" s="5">
        <f>VLOOKUP(F1440,'Set up'!$A$2:$D$55,4,FALSE)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up'!$A$2:$E$55,5,FALSE)</f>
        <v>Trsf</v>
      </c>
      <c r="S1440" s="1" t="s">
        <v>2304</v>
      </c>
    </row>
    <row r="1441" spans="1:19" x14ac:dyDescent="0.35">
      <c r="A1441" s="4" t="s">
        <v>1309</v>
      </c>
      <c r="B1441" s="5">
        <f t="shared" si="411"/>
        <v>3</v>
      </c>
      <c r="C1441" s="5">
        <f t="shared" si="412"/>
        <v>2023</v>
      </c>
      <c r="D1441" s="5" t="s">
        <v>1312</v>
      </c>
      <c r="E1441" s="5" t="str">
        <f>VLOOKUP(F1441,'Set up'!$A$2:$C$55,2,FALSE)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up'!$A$2:$C$55,3,FALSE)</f>
        <v>Cash</v>
      </c>
      <c r="J1441" s="5">
        <f>VLOOKUP(F1441,'Set up'!$A$2:$D$55,4,FALSE)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up'!$A$2:$E$55,5,FALSE)</f>
        <v>Trsf</v>
      </c>
      <c r="S1441" s="1" t="s">
        <v>2305</v>
      </c>
    </row>
    <row r="1442" spans="1:19" x14ac:dyDescent="0.35">
      <c r="A1442" s="4" t="s">
        <v>1309</v>
      </c>
      <c r="B1442" s="5">
        <f t="shared" si="411"/>
        <v>3</v>
      </c>
      <c r="C1442" s="5">
        <f t="shared" si="412"/>
        <v>2023</v>
      </c>
      <c r="D1442" s="5" t="s">
        <v>1312</v>
      </c>
      <c r="E1442" s="5" t="str">
        <f>VLOOKUP(F1442,'Set up'!$A$2:$C$55,2,FALSE)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up'!$A$2:$C$55,3,FALSE)</f>
        <v>Cash</v>
      </c>
      <c r="J1442" s="5">
        <f>VLOOKUP(F1442,'Set up'!$A$2:$D$55,4,FALSE)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up'!$A$2:$E$55,5,FALSE)</f>
        <v>Trsf</v>
      </c>
      <c r="S1442" s="1" t="s">
        <v>2306</v>
      </c>
    </row>
    <row r="1443" spans="1:19" x14ac:dyDescent="0.35">
      <c r="A1443" s="4" t="s">
        <v>1309</v>
      </c>
      <c r="B1443" s="5">
        <f t="shared" si="411"/>
        <v>3</v>
      </c>
      <c r="C1443" s="5">
        <f t="shared" si="412"/>
        <v>2023</v>
      </c>
      <c r="D1443" s="5" t="s">
        <v>1312</v>
      </c>
      <c r="E1443" s="5" t="str">
        <f>VLOOKUP(F1443,'Set up'!$A$2:$C$55,2,FALSE)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up'!$A$2:$C$55,3,FALSE)</f>
        <v>Cash</v>
      </c>
      <c r="J1443" s="5">
        <f>VLOOKUP(F1443,'Set up'!$A$2:$D$55,4,FALSE)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up'!$A$2:$E$55,5,FALSE)</f>
        <v>Trsf</v>
      </c>
      <c r="S1443" s="1" t="s">
        <v>2307</v>
      </c>
    </row>
    <row r="1444" spans="1:19" x14ac:dyDescent="0.35">
      <c r="A1444" s="4" t="s">
        <v>1309</v>
      </c>
      <c r="B1444" s="5">
        <f t="shared" si="411"/>
        <v>3</v>
      </c>
      <c r="C1444" s="5">
        <f t="shared" si="412"/>
        <v>2023</v>
      </c>
      <c r="D1444" s="5" t="s">
        <v>1312</v>
      </c>
      <c r="E1444" s="5" t="str">
        <f>VLOOKUP(F1444,'Set up'!$A$2:$C$55,2,FALSE)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up'!$A$2:$C$55,3,FALSE)</f>
        <v>Cash</v>
      </c>
      <c r="J1444" s="5">
        <f>VLOOKUP(F1444,'Set up'!$A$2:$D$55,4,FALSE)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up'!$A$2:$E$55,5,FALSE)</f>
        <v>Trsf</v>
      </c>
      <c r="S1444" s="1" t="s">
        <v>2308</v>
      </c>
    </row>
    <row r="1445" spans="1:19" x14ac:dyDescent="0.35">
      <c r="A1445" s="4" t="s">
        <v>1309</v>
      </c>
      <c r="B1445" s="5">
        <f t="shared" si="411"/>
        <v>3</v>
      </c>
      <c r="C1445" s="5">
        <f t="shared" si="412"/>
        <v>2023</v>
      </c>
      <c r="D1445" s="5" t="s">
        <v>1313</v>
      </c>
      <c r="E1445" s="5" t="str">
        <f>VLOOKUP(F1445,'Set up'!$A$2:$C$55,2,FALSE)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up'!$A$2:$C$55,3,FALSE)</f>
        <v>30</v>
      </c>
      <c r="J1445" s="5">
        <f>VLOOKUP(F1445,'Set up'!$A$2:$D$55,4,FALSE)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up'!$A$2:$E$55,5,FALSE)</f>
        <v>Chq</v>
      </c>
      <c r="S1445" s="1" t="s">
        <v>1377</v>
      </c>
    </row>
    <row r="1446" spans="1:19" x14ac:dyDescent="0.35">
      <c r="A1446" s="4" t="s">
        <v>1309</v>
      </c>
      <c r="B1446" s="5">
        <f t="shared" si="411"/>
        <v>3</v>
      </c>
      <c r="C1446" s="5">
        <f t="shared" si="412"/>
        <v>2023</v>
      </c>
      <c r="D1446" s="5" t="s">
        <v>1313</v>
      </c>
      <c r="E1446" s="5" t="str">
        <f>VLOOKUP(F1446,'Set up'!$A$2:$C$55,2,FALSE)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up'!$A$2:$C$55,3,FALSE)</f>
        <v>30</v>
      </c>
      <c r="J1446" s="5">
        <f>VLOOKUP(F1446,'Set up'!$A$2:$D$55,4,FALSE)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up'!$A$2:$E$55,5,FALSE)</f>
        <v>Chq</v>
      </c>
      <c r="S1446" s="1" t="s">
        <v>1377</v>
      </c>
    </row>
    <row r="1447" spans="1:19" x14ac:dyDescent="0.35">
      <c r="A1447" s="4" t="s">
        <v>1309</v>
      </c>
      <c r="B1447" s="5">
        <f t="shared" si="411"/>
        <v>3</v>
      </c>
      <c r="C1447" s="5">
        <f t="shared" si="412"/>
        <v>2023</v>
      </c>
      <c r="D1447" s="5" t="s">
        <v>1313</v>
      </c>
      <c r="E1447" s="5" t="str">
        <f>VLOOKUP(F1447,'Set up'!$A$2:$C$55,2,FALSE)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up'!$A$2:$C$55,3,FALSE)</f>
        <v>30</v>
      </c>
      <c r="J1447" s="5">
        <f>VLOOKUP(F1447,'Set up'!$A$2:$D$55,4,FALSE)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up'!$A$2:$E$55,5,FALSE)</f>
        <v>Chq</v>
      </c>
      <c r="S1447" s="1" t="s">
        <v>1377</v>
      </c>
    </row>
    <row r="1448" spans="1:19" x14ac:dyDescent="0.35">
      <c r="A1448" s="4" t="s">
        <v>1309</v>
      </c>
      <c r="B1448" s="5">
        <f t="shared" si="411"/>
        <v>3</v>
      </c>
      <c r="C1448" s="5">
        <f t="shared" si="412"/>
        <v>2023</v>
      </c>
      <c r="D1448" s="5" t="s">
        <v>1313</v>
      </c>
      <c r="E1448" s="5" t="str">
        <f>VLOOKUP(F1448,'Set up'!$A$2:$C$55,2,FALSE)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up'!$A$2:$C$55,3,FALSE)</f>
        <v>30</v>
      </c>
      <c r="J1448" s="5">
        <f>VLOOKUP(F1448,'Set up'!$A$2:$D$55,4,FALSE)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up'!$A$2:$E$55,5,FALSE)</f>
        <v>Chq</v>
      </c>
      <c r="S1448" s="1" t="s">
        <v>1377</v>
      </c>
    </row>
    <row r="1449" spans="1:19" x14ac:dyDescent="0.35">
      <c r="A1449" s="4" t="s">
        <v>1318</v>
      </c>
      <c r="B1449" s="5">
        <f t="shared" si="411"/>
        <v>3</v>
      </c>
      <c r="C1449" s="5">
        <f t="shared" si="412"/>
        <v>2023</v>
      </c>
      <c r="D1449" s="5" t="s">
        <v>1314</v>
      </c>
      <c r="E1449" s="5" t="str">
        <f>VLOOKUP(F1449,'Set up'!$A$2:$C$55,2,FALSE)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up'!$A$2:$C$55,3,FALSE)</f>
        <v>Cash</v>
      </c>
      <c r="J1449" s="5">
        <f>VLOOKUP(F1449,'Set up'!$A$2:$D$55,4,FALSE)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up'!$A$2:$E$55,5,FALSE)</f>
        <v>Trsf</v>
      </c>
      <c r="S1449" s="1" t="s">
        <v>1371</v>
      </c>
    </row>
    <row r="1450" spans="1:19" x14ac:dyDescent="0.35">
      <c r="A1450" s="4" t="s">
        <v>1318</v>
      </c>
      <c r="B1450" s="5">
        <f t="shared" si="411"/>
        <v>3</v>
      </c>
      <c r="C1450" s="5">
        <f t="shared" si="412"/>
        <v>2023</v>
      </c>
      <c r="D1450" s="5" t="s">
        <v>1314</v>
      </c>
      <c r="E1450" s="5" t="str">
        <f>VLOOKUP(F1450,'Set up'!$A$2:$C$55,2,FALSE)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up'!$A$2:$C$55,3,FALSE)</f>
        <v>Cash</v>
      </c>
      <c r="J1450" s="5">
        <f>VLOOKUP(F1450,'Set up'!$A$2:$D$55,4,FALSE)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up'!$A$2:$E$55,5,FALSE)</f>
        <v>Trsf</v>
      </c>
      <c r="S1450" s="1" t="s">
        <v>1371</v>
      </c>
    </row>
    <row r="1451" spans="1:19" x14ac:dyDescent="0.35">
      <c r="A1451" s="4" t="s">
        <v>1318</v>
      </c>
      <c r="B1451" s="5">
        <f t="shared" si="411"/>
        <v>3</v>
      </c>
      <c r="C1451" s="5">
        <f t="shared" si="412"/>
        <v>2023</v>
      </c>
      <c r="D1451" s="5" t="s">
        <v>1314</v>
      </c>
      <c r="E1451" s="5" t="str">
        <f>VLOOKUP(F1451,'Set up'!$A$2:$C$55,2,FALSE)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up'!$A$2:$C$55,3,FALSE)</f>
        <v>Cash</v>
      </c>
      <c r="J1451" s="5">
        <f>VLOOKUP(F1451,'Set up'!$A$2:$D$55,4,FALSE)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up'!$A$2:$E$55,5,FALSE)</f>
        <v>Trsf</v>
      </c>
      <c r="S1451" s="1" t="s">
        <v>1371</v>
      </c>
    </row>
    <row r="1452" spans="1:19" x14ac:dyDescent="0.35">
      <c r="A1452" s="4" t="s">
        <v>1318</v>
      </c>
      <c r="B1452" s="5">
        <f t="shared" si="411"/>
        <v>3</v>
      </c>
      <c r="C1452" s="5">
        <f t="shared" si="412"/>
        <v>2023</v>
      </c>
      <c r="D1452" s="5" t="s">
        <v>1319</v>
      </c>
      <c r="E1452" s="5" t="str">
        <f>VLOOKUP(F1452,'Set up'!$A$2:$C$55,2,FALSE)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up'!$A$2:$C$55,3,FALSE)</f>
        <v>Cash</v>
      </c>
      <c r="J1452" s="5">
        <f>VLOOKUP(F1452,'Set up'!$A$2:$D$55,4,FALSE)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up'!$A$2:$E$55,5,FALSE)</f>
        <v>PD Chq</v>
      </c>
      <c r="S1452" s="1" t="s">
        <v>1781</v>
      </c>
    </row>
    <row r="1453" spans="1:19" x14ac:dyDescent="0.35">
      <c r="A1453" s="4" t="s">
        <v>1318</v>
      </c>
      <c r="B1453" s="5">
        <f t="shared" si="411"/>
        <v>3</v>
      </c>
      <c r="C1453" s="5">
        <f t="shared" si="412"/>
        <v>2023</v>
      </c>
      <c r="D1453" s="5" t="s">
        <v>1319</v>
      </c>
      <c r="E1453" s="5" t="str">
        <f>VLOOKUP(F1453,'Set up'!$A$2:$C$55,2,FALSE)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up'!$A$2:$C$55,3,FALSE)</f>
        <v>Cash</v>
      </c>
      <c r="J1453" s="5">
        <f>VLOOKUP(F1453,'Set up'!$A$2:$D$55,4,FALSE)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up'!$A$2:$E$55,5,FALSE)</f>
        <v>PD Chq</v>
      </c>
      <c r="S1453" s="1" t="s">
        <v>1781</v>
      </c>
    </row>
    <row r="1454" spans="1:19" x14ac:dyDescent="0.35">
      <c r="A1454" s="4" t="s">
        <v>1318</v>
      </c>
      <c r="B1454" s="5">
        <f t="shared" si="411"/>
        <v>3</v>
      </c>
      <c r="C1454" s="5">
        <f t="shared" si="412"/>
        <v>2023</v>
      </c>
      <c r="D1454" s="5" t="s">
        <v>1319</v>
      </c>
      <c r="E1454" s="5" t="str">
        <f>VLOOKUP(F1454,'Set up'!$A$2:$C$55,2,FALSE)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up'!$A$2:$C$55,3,FALSE)</f>
        <v>Cash</v>
      </c>
      <c r="J1454" s="5">
        <f>VLOOKUP(F1454,'Set up'!$A$2:$D$55,4,FALSE)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up'!$A$2:$E$55,5,FALSE)</f>
        <v>PD Chq</v>
      </c>
      <c r="S1454" s="1" t="s">
        <v>1781</v>
      </c>
    </row>
    <row r="1455" spans="1:19" x14ac:dyDescent="0.35">
      <c r="A1455" s="4" t="s">
        <v>1322</v>
      </c>
      <c r="B1455" s="5">
        <f t="shared" si="411"/>
        <v>3</v>
      </c>
      <c r="C1455" s="5">
        <f t="shared" si="412"/>
        <v>2023</v>
      </c>
      <c r="D1455" s="5" t="s">
        <v>1320</v>
      </c>
      <c r="E1455" s="5" t="str">
        <f>VLOOKUP(F1455,'Set up'!$A$2:$C$55,2,FALSE)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up'!$A$2:$C$55,3,FALSE)</f>
        <v>Cash</v>
      </c>
      <c r="J1455" s="5">
        <f>VLOOKUP(F1455,'Set up'!$A$2:$D$55,4,FALSE)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up'!$A$2:$E$55,5,FALSE)</f>
        <v>Trsf</v>
      </c>
      <c r="S1455" s="1" t="s">
        <v>1670</v>
      </c>
    </row>
    <row r="1456" spans="1:19" x14ac:dyDescent="0.35">
      <c r="A1456" s="4" t="s">
        <v>1322</v>
      </c>
      <c r="B1456" s="5">
        <f t="shared" si="411"/>
        <v>3</v>
      </c>
      <c r="C1456" s="5">
        <f t="shared" si="412"/>
        <v>2023</v>
      </c>
      <c r="D1456" s="5" t="s">
        <v>1320</v>
      </c>
      <c r="E1456" s="5" t="str">
        <f>VLOOKUP(F1456,'Set up'!$A$2:$C$55,2,FALSE)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up'!$A$2:$C$55,3,FALSE)</f>
        <v>Cash</v>
      </c>
      <c r="J1456" s="5">
        <f>VLOOKUP(F1456,'Set up'!$A$2:$D$55,4,FALSE)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up'!$A$2:$E$55,5,FALSE)</f>
        <v>Trsf</v>
      </c>
      <c r="S1456" s="1" t="s">
        <v>1770</v>
      </c>
    </row>
    <row r="1457" spans="1:19" x14ac:dyDescent="0.35">
      <c r="A1457" s="4" t="s">
        <v>1325</v>
      </c>
      <c r="B1457" s="5">
        <f t="shared" si="411"/>
        <v>3</v>
      </c>
      <c r="C1457" s="5">
        <f t="shared" si="412"/>
        <v>2023</v>
      </c>
      <c r="D1457" s="5" t="s">
        <v>1321</v>
      </c>
      <c r="E1457" s="5" t="str">
        <f>VLOOKUP(F1457,'Set up'!$A$2:$C$55,2,FALSE)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up'!$A$2:$C$55,3,FALSE)</f>
        <v>Cash</v>
      </c>
      <c r="J1457" s="5">
        <f>VLOOKUP(F1457,'Set up'!$A$2:$D$55,4,FALSE)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up'!$A$2:$E$55,5,FALSE)</f>
        <v>Trsf</v>
      </c>
      <c r="S1457" s="1" t="s">
        <v>1771</v>
      </c>
    </row>
    <row r="1458" spans="1:19" x14ac:dyDescent="0.35">
      <c r="A1458" s="4" t="s">
        <v>1325</v>
      </c>
      <c r="B1458" s="5">
        <f t="shared" si="411"/>
        <v>3</v>
      </c>
      <c r="C1458" s="5">
        <f t="shared" si="412"/>
        <v>2023</v>
      </c>
      <c r="D1458" s="5" t="s">
        <v>1321</v>
      </c>
      <c r="E1458" s="5" t="str">
        <f>VLOOKUP(F1458,'Set up'!$A$2:$C$55,2,FALSE)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up'!$A$2:$C$55,3,FALSE)</f>
        <v>Cash</v>
      </c>
      <c r="J1458" s="5">
        <f>VLOOKUP(F1458,'Set up'!$A$2:$D$55,4,FALSE)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up'!$A$2:$E$55,5,FALSE)</f>
        <v>Trsf</v>
      </c>
      <c r="S1458" s="1" t="s">
        <v>1772</v>
      </c>
    </row>
    <row r="1459" spans="1:19" x14ac:dyDescent="0.35">
      <c r="A1459" s="4" t="s">
        <v>1325</v>
      </c>
      <c r="B1459" s="5">
        <f t="shared" si="411"/>
        <v>3</v>
      </c>
      <c r="C1459" s="5">
        <f t="shared" si="412"/>
        <v>2023</v>
      </c>
      <c r="D1459" s="5" t="s">
        <v>1321</v>
      </c>
      <c r="E1459" s="5" t="str">
        <f>VLOOKUP(F1459,'Set up'!$A$2:$C$55,2,FALSE)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up'!$A$2:$C$55,3,FALSE)</f>
        <v>Cash</v>
      </c>
      <c r="J1459" s="5">
        <f>VLOOKUP(F1459,'Set up'!$A$2:$D$55,4,FALSE)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up'!$A$2:$E$55,5,FALSE)</f>
        <v>Trsf</v>
      </c>
      <c r="S1459" s="1" t="s">
        <v>1773</v>
      </c>
    </row>
    <row r="1460" spans="1:19" x14ac:dyDescent="0.35">
      <c r="A1460" s="4" t="s">
        <v>1325</v>
      </c>
      <c r="B1460" s="5">
        <f t="shared" si="411"/>
        <v>3</v>
      </c>
      <c r="C1460" s="5">
        <f t="shared" si="412"/>
        <v>2023</v>
      </c>
      <c r="D1460" s="5" t="s">
        <v>1321</v>
      </c>
      <c r="E1460" s="5" t="str">
        <f>VLOOKUP(F1460,'Set up'!$A$2:$C$55,2,FALSE)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up'!$A$2:$C$55,3,FALSE)</f>
        <v>Cash</v>
      </c>
      <c r="J1460" s="5">
        <f>VLOOKUP(F1460,'Set up'!$A$2:$D$55,4,FALSE)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up'!$A$2:$E$55,5,FALSE)</f>
        <v>Trsf</v>
      </c>
      <c r="S1460" s="1" t="s">
        <v>1774</v>
      </c>
    </row>
    <row r="1461" spans="1:19" x14ac:dyDescent="0.35">
      <c r="A1461" s="4" t="s">
        <v>1331</v>
      </c>
      <c r="B1461" s="5">
        <f t="shared" si="411"/>
        <v>3</v>
      </c>
      <c r="C1461" s="5">
        <f t="shared" si="412"/>
        <v>2023</v>
      </c>
      <c r="D1461" s="5" t="s">
        <v>1330</v>
      </c>
      <c r="E1461" s="5" t="str">
        <f>VLOOKUP(F1461,'Set up'!$A$2:$C$55,2,FALSE)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up'!$A$2:$C$55,3,FALSE)</f>
        <v>Cash</v>
      </c>
      <c r="J1461" s="5">
        <f>VLOOKUP(F1461,'Set up'!$A$2:$D$55,4,FALSE)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up'!$A$2:$E$55,5,FALSE)</f>
        <v>Cash</v>
      </c>
      <c r="S1461" s="1" t="s">
        <v>1372</v>
      </c>
    </row>
    <row r="1462" spans="1:19" x14ac:dyDescent="0.35">
      <c r="A1462" s="4" t="s">
        <v>1331</v>
      </c>
      <c r="B1462" s="5">
        <f t="shared" si="411"/>
        <v>3</v>
      </c>
      <c r="C1462" s="5">
        <f t="shared" si="412"/>
        <v>2023</v>
      </c>
      <c r="D1462" s="5" t="s">
        <v>1330</v>
      </c>
      <c r="E1462" s="5" t="str">
        <f>VLOOKUP(F1462,'Set up'!$A$2:$C$55,2,FALSE)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up'!$A$2:$C$55,3,FALSE)</f>
        <v>Cash</v>
      </c>
      <c r="J1462" s="5">
        <f>VLOOKUP(F1462,'Set up'!$A$2:$D$55,4,FALSE)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up'!$A$2:$E$55,5,FALSE)</f>
        <v>Cash</v>
      </c>
      <c r="S1462" s="1" t="s">
        <v>1372</v>
      </c>
    </row>
    <row r="1463" spans="1:19" x14ac:dyDescent="0.35">
      <c r="A1463" s="4" t="s">
        <v>1331</v>
      </c>
      <c r="B1463" s="5">
        <f t="shared" si="411"/>
        <v>3</v>
      </c>
      <c r="C1463" s="5">
        <f t="shared" si="412"/>
        <v>2023</v>
      </c>
      <c r="D1463" s="5" t="s">
        <v>1330</v>
      </c>
      <c r="E1463" s="5" t="str">
        <f>VLOOKUP(F1463,'Set up'!$A$2:$C$55,2,FALSE)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up'!$A$2:$C$55,3,FALSE)</f>
        <v>Cash</v>
      </c>
      <c r="J1463" s="5">
        <f>VLOOKUP(F1463,'Set up'!$A$2:$D$55,4,FALSE)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up'!$A$2:$E$55,5,FALSE)</f>
        <v>Cash</v>
      </c>
      <c r="S1463" s="1" t="s">
        <v>1372</v>
      </c>
    </row>
    <row r="1464" spans="1:19" x14ac:dyDescent="0.35">
      <c r="A1464" s="4" t="s">
        <v>1331</v>
      </c>
      <c r="B1464" s="5">
        <f t="shared" si="411"/>
        <v>3</v>
      </c>
      <c r="C1464" s="5">
        <f t="shared" si="412"/>
        <v>2023</v>
      </c>
      <c r="D1464" s="5" t="s">
        <v>1330</v>
      </c>
      <c r="E1464" s="5" t="str">
        <f>VLOOKUP(F1464,'Set up'!$A$2:$C$55,2,FALSE)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up'!$A$2:$C$55,3,FALSE)</f>
        <v>Cash</v>
      </c>
      <c r="J1464" s="5">
        <f>VLOOKUP(F1464,'Set up'!$A$2:$D$55,4,FALSE)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up'!$A$2:$E$55,5,FALSE)</f>
        <v>Cash</v>
      </c>
      <c r="S1464" s="1" t="s">
        <v>1372</v>
      </c>
    </row>
    <row r="1465" spans="1:19" x14ac:dyDescent="0.35">
      <c r="A1465" s="4" t="s">
        <v>1331</v>
      </c>
      <c r="B1465" s="5">
        <f t="shared" si="411"/>
        <v>3</v>
      </c>
      <c r="C1465" s="5">
        <f t="shared" si="412"/>
        <v>2023</v>
      </c>
      <c r="D1465" s="5" t="s">
        <v>1330</v>
      </c>
      <c r="E1465" s="5" t="str">
        <f>VLOOKUP(F1465,'Set up'!$A$2:$C$55,2,FALSE)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up'!$A$2:$C$55,3,FALSE)</f>
        <v>Cash</v>
      </c>
      <c r="J1465" s="5">
        <f>VLOOKUP(F1465,'Set up'!$A$2:$D$55,4,FALSE)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up'!$A$2:$E$55,5,FALSE)</f>
        <v>Cash</v>
      </c>
      <c r="S1465" s="1" t="s">
        <v>1372</v>
      </c>
    </row>
    <row r="1466" spans="1:19" x14ac:dyDescent="0.35">
      <c r="A1466" s="4" t="s">
        <v>1331</v>
      </c>
      <c r="B1466" s="5">
        <f t="shared" si="411"/>
        <v>3</v>
      </c>
      <c r="C1466" s="5">
        <f t="shared" si="412"/>
        <v>2023</v>
      </c>
      <c r="D1466" s="5" t="s">
        <v>1330</v>
      </c>
      <c r="E1466" s="5" t="str">
        <f>VLOOKUP(F1466,'Set up'!$A$2:$C$55,2,FALSE)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up'!$A$2:$C$55,3,FALSE)</f>
        <v>Cash</v>
      </c>
      <c r="J1466" s="5">
        <f>VLOOKUP(F1466,'Set up'!$A$2:$D$55,4,FALSE)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up'!$A$2:$E$55,5,FALSE)</f>
        <v>Cash</v>
      </c>
      <c r="S1466" s="1" t="s">
        <v>1372</v>
      </c>
    </row>
    <row r="1467" spans="1:19" x14ac:dyDescent="0.35">
      <c r="A1467" s="4" t="s">
        <v>1333</v>
      </c>
      <c r="B1467" s="5">
        <f t="shared" si="411"/>
        <v>3</v>
      </c>
      <c r="C1467" s="5">
        <f t="shared" si="412"/>
        <v>2023</v>
      </c>
      <c r="D1467" s="5" t="s">
        <v>1332</v>
      </c>
      <c r="E1467" s="5" t="str">
        <f>VLOOKUP(F1467,'Set up'!$A$2:$C$55,2,FALSE)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up'!$A$2:$C$55,3,FALSE)</f>
        <v>Cash</v>
      </c>
      <c r="J1467" s="5">
        <f>VLOOKUP(F1467,'Set up'!$A$2:$D$55,4,FALSE)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up'!$A$2:$E$55,5,FALSE)</f>
        <v>Trsf</v>
      </c>
      <c r="S1467" s="1" t="s">
        <v>2309</v>
      </c>
    </row>
    <row r="1468" spans="1:19" x14ac:dyDescent="0.35">
      <c r="A1468" s="4" t="s">
        <v>1333</v>
      </c>
      <c r="B1468" s="5">
        <f t="shared" si="411"/>
        <v>3</v>
      </c>
      <c r="C1468" s="5">
        <f t="shared" si="412"/>
        <v>2023</v>
      </c>
      <c r="D1468" s="5" t="s">
        <v>1332</v>
      </c>
      <c r="E1468" s="5" t="str">
        <f>VLOOKUP(F1468,'Set up'!$A$2:$C$55,2,FALSE)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up'!$A$2:$C$55,3,FALSE)</f>
        <v>Cash</v>
      </c>
      <c r="J1468" s="5">
        <f>VLOOKUP(F1468,'Set up'!$A$2:$D$55,4,FALSE)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up'!$A$2:$E$55,5,FALSE)</f>
        <v>Trsf</v>
      </c>
      <c r="S1468" s="1" t="s">
        <v>2310</v>
      </c>
    </row>
    <row r="1469" spans="1:19" x14ac:dyDescent="0.35">
      <c r="A1469" s="4" t="s">
        <v>1335</v>
      </c>
      <c r="B1469" s="5">
        <f t="shared" si="411"/>
        <v>3</v>
      </c>
      <c r="C1469" s="5">
        <f t="shared" si="412"/>
        <v>2023</v>
      </c>
      <c r="D1469" s="5" t="s">
        <v>1334</v>
      </c>
      <c r="E1469" s="5" t="str">
        <f>VLOOKUP(F1469,'Set up'!$A$2:$C$55,2,FALSE)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up'!$A$2:$C$55,3,FALSE)</f>
        <v>120</v>
      </c>
      <c r="J1469" s="5">
        <f>VLOOKUP(F1469,'Set up'!$A$2:$D$55,4,FALSE)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up'!$A$2:$E$55,5,FALSE)</f>
        <v>Trsf</v>
      </c>
      <c r="S1469" s="1" t="s">
        <v>1695</v>
      </c>
    </row>
    <row r="1470" spans="1:19" x14ac:dyDescent="0.35">
      <c r="A1470" s="4" t="s">
        <v>1335</v>
      </c>
      <c r="B1470" s="5">
        <f t="shared" si="411"/>
        <v>3</v>
      </c>
      <c r="C1470" s="5">
        <f t="shared" si="412"/>
        <v>2023</v>
      </c>
      <c r="D1470" s="5" t="s">
        <v>1334</v>
      </c>
      <c r="E1470" s="5" t="str">
        <f>VLOOKUP(F1470,'Set up'!$A$2:$C$55,2,FALSE)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up'!$A$2:$C$55,3,FALSE)</f>
        <v>120</v>
      </c>
      <c r="J1470" s="5">
        <f>VLOOKUP(F1470,'Set up'!$A$2:$D$55,4,FALSE)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up'!$A$2:$E$55,5,FALSE)</f>
        <v>Trsf</v>
      </c>
      <c r="S1470" s="1" t="s">
        <v>1695</v>
      </c>
    </row>
    <row r="1471" spans="1:19" x14ac:dyDescent="0.35">
      <c r="A1471" s="4" t="s">
        <v>1335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1334</v>
      </c>
      <c r="E1471" s="5" t="str">
        <f>VLOOKUP(F1471,'Set up'!$A$2:$C$55,2,FALSE)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up'!$A$2:$C$55,3,FALSE)</f>
        <v>120</v>
      </c>
      <c r="J1471" s="5">
        <f>VLOOKUP(F1471,'Set up'!$A$2:$D$55,4,FALSE)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up'!$A$2:$E$55,5,FALSE)</f>
        <v>Trsf</v>
      </c>
      <c r="S1471" s="1" t="s">
        <v>1695</v>
      </c>
    </row>
    <row r="1472" spans="1:19" x14ac:dyDescent="0.35">
      <c r="A1472" s="4" t="s">
        <v>1335</v>
      </c>
      <c r="B1472" s="5">
        <f t="shared" si="422"/>
        <v>3</v>
      </c>
      <c r="C1472" s="5">
        <f t="shared" si="423"/>
        <v>2023</v>
      </c>
      <c r="D1472" s="5" t="s">
        <v>1336</v>
      </c>
      <c r="E1472" s="5" t="str">
        <f>VLOOKUP(F1472,'Set up'!$A$2:$C$55,2,FALSE)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up'!$A$2:$C$55,3,FALSE)</f>
        <v>Cash</v>
      </c>
      <c r="J1472" s="5">
        <f>VLOOKUP(F1472,'Set up'!$A$2:$D$55,4,FALSE)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up'!$A$2:$E$55,5,FALSE)</f>
        <v>Trsf</v>
      </c>
      <c r="S1472" s="1" t="s">
        <v>2311</v>
      </c>
    </row>
    <row r="1473" spans="1:19" x14ac:dyDescent="0.35">
      <c r="A1473" s="4" t="s">
        <v>1335</v>
      </c>
      <c r="B1473" s="5">
        <f t="shared" si="422"/>
        <v>3</v>
      </c>
      <c r="C1473" s="5">
        <f t="shared" si="423"/>
        <v>2023</v>
      </c>
      <c r="D1473" s="5" t="s">
        <v>1337</v>
      </c>
      <c r="E1473" s="5" t="str">
        <f>VLOOKUP(F1473,'Set up'!$A$2:$C$55,2,FALSE)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up'!$A$2:$C$55,3,FALSE)</f>
        <v>Cash</v>
      </c>
      <c r="J1473" s="5">
        <f>VLOOKUP(F1473,'Set up'!$A$2:$D$55,4,FALSE)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up'!$A$2:$E$55,5,FALSE)</f>
        <v>Trsf</v>
      </c>
      <c r="S1473" s="1" t="s">
        <v>2380</v>
      </c>
    </row>
    <row r="1474" spans="1:19" x14ac:dyDescent="0.35">
      <c r="A1474" s="4" t="s">
        <v>1335</v>
      </c>
      <c r="B1474" s="5">
        <f t="shared" si="422"/>
        <v>3</v>
      </c>
      <c r="C1474" s="5">
        <f t="shared" si="423"/>
        <v>2023</v>
      </c>
      <c r="D1474" s="5" t="s">
        <v>1337</v>
      </c>
      <c r="E1474" s="5" t="str">
        <f>VLOOKUP(F1474,'Set up'!$A$2:$C$55,2,FALSE)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up'!$A$2:$C$55,3,FALSE)</f>
        <v>Cash</v>
      </c>
      <c r="J1474" s="5">
        <f>VLOOKUP(F1474,'Set up'!$A$2:$D$55,4,FALSE)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up'!$A$2:$E$55,5,FALSE)</f>
        <v>Trsf</v>
      </c>
      <c r="S1474" s="1" t="s">
        <v>2381</v>
      </c>
    </row>
    <row r="1475" spans="1:19" x14ac:dyDescent="0.35">
      <c r="A1475" s="4" t="s">
        <v>1335</v>
      </c>
      <c r="B1475" s="5">
        <f t="shared" si="422"/>
        <v>3</v>
      </c>
      <c r="C1475" s="5">
        <f t="shared" si="423"/>
        <v>2023</v>
      </c>
      <c r="D1475" s="5" t="s">
        <v>1337</v>
      </c>
      <c r="E1475" s="5" t="str">
        <f>VLOOKUP(F1475,'Set up'!$A$2:$C$55,2,FALSE)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up'!$A$2:$C$55,3,FALSE)</f>
        <v>Cash</v>
      </c>
      <c r="J1475" s="5">
        <f>VLOOKUP(F1475,'Set up'!$A$2:$D$55,4,FALSE)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up'!$A$2:$E$55,5,FALSE)</f>
        <v>Trsf</v>
      </c>
      <c r="S1475" s="1" t="s">
        <v>2382</v>
      </c>
    </row>
    <row r="1476" spans="1:19" x14ac:dyDescent="0.35">
      <c r="A1476" s="4" t="s">
        <v>1335</v>
      </c>
      <c r="B1476" s="5">
        <f t="shared" si="422"/>
        <v>3</v>
      </c>
      <c r="C1476" s="5">
        <f t="shared" si="423"/>
        <v>2023</v>
      </c>
      <c r="D1476" s="5" t="s">
        <v>1337</v>
      </c>
      <c r="E1476" s="5" t="str">
        <f>VLOOKUP(F1476,'Set up'!$A$2:$C$55,2,FALSE)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up'!$A$2:$C$55,3,FALSE)</f>
        <v>Cash</v>
      </c>
      <c r="J1476" s="5">
        <f>VLOOKUP(F1476,'Set up'!$A$2:$D$55,4,FALSE)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up'!$A$2:$E$55,5,FALSE)</f>
        <v>Trsf</v>
      </c>
      <c r="S1476" s="1" t="s">
        <v>2383</v>
      </c>
    </row>
    <row r="1477" spans="1:19" x14ac:dyDescent="0.35">
      <c r="A1477" s="4" t="s">
        <v>1335</v>
      </c>
      <c r="B1477" s="5">
        <f t="shared" si="422"/>
        <v>3</v>
      </c>
      <c r="C1477" s="5">
        <f t="shared" si="423"/>
        <v>2023</v>
      </c>
      <c r="D1477" s="5" t="s">
        <v>1337</v>
      </c>
      <c r="E1477" s="5" t="str">
        <f>VLOOKUP(F1477,'Set up'!$A$2:$C$55,2,FALSE)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up'!$A$2:$C$55,3,FALSE)</f>
        <v>Cash</v>
      </c>
      <c r="J1477" s="5">
        <f>VLOOKUP(F1477,'Set up'!$A$2:$D$55,4,FALSE)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up'!$A$2:$E$55,5,FALSE)</f>
        <v>Trsf</v>
      </c>
      <c r="S1477" s="1" t="s">
        <v>2384</v>
      </c>
    </row>
    <row r="1478" spans="1:19" x14ac:dyDescent="0.35">
      <c r="A1478" s="4" t="s">
        <v>1335</v>
      </c>
      <c r="B1478" s="5">
        <f t="shared" si="422"/>
        <v>3</v>
      </c>
      <c r="C1478" s="5">
        <f t="shared" si="423"/>
        <v>2023</v>
      </c>
      <c r="D1478" s="5" t="s">
        <v>1338</v>
      </c>
      <c r="E1478" s="5" t="str">
        <f>VLOOKUP(F1478,'Set up'!$A$2:$C$55,2,FALSE)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up'!$A$2:$C$55,3,FALSE)</f>
        <v>Cash</v>
      </c>
      <c r="J1478" s="5">
        <f>VLOOKUP(F1478,'Set up'!$A$2:$D$55,4,FALSE)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up'!$A$2:$E$55,5,FALSE)</f>
        <v>Trsf</v>
      </c>
      <c r="S1478" s="1" t="s">
        <v>1775</v>
      </c>
    </row>
    <row r="1479" spans="1:19" x14ac:dyDescent="0.35">
      <c r="A1479" s="4" t="s">
        <v>1335</v>
      </c>
      <c r="B1479" s="5">
        <f t="shared" si="422"/>
        <v>3</v>
      </c>
      <c r="C1479" s="5">
        <f t="shared" si="423"/>
        <v>2023</v>
      </c>
      <c r="D1479" s="5" t="s">
        <v>1338</v>
      </c>
      <c r="E1479" s="5" t="str">
        <f>VLOOKUP(F1479,'Set up'!$A$2:$C$55,2,FALSE)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up'!$A$2:$C$55,3,FALSE)</f>
        <v>Cash</v>
      </c>
      <c r="J1479" s="5">
        <f>VLOOKUP(F1479,'Set up'!$A$2:$D$55,4,FALSE)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up'!$A$2:$E$55,5,FALSE)</f>
        <v>Trsf</v>
      </c>
      <c r="S1479" s="1" t="s">
        <v>1776</v>
      </c>
    </row>
    <row r="1480" spans="1:19" x14ac:dyDescent="0.35">
      <c r="A1480" s="4" t="s">
        <v>1335</v>
      </c>
      <c r="B1480" s="5">
        <f t="shared" si="422"/>
        <v>3</v>
      </c>
      <c r="C1480" s="5">
        <f t="shared" si="423"/>
        <v>2023</v>
      </c>
      <c r="D1480" s="5" t="s">
        <v>1339</v>
      </c>
      <c r="E1480" s="5" t="str">
        <f>VLOOKUP(F1480,'Set up'!$A$2:$C$55,2,FALSE)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up'!$A$2:$C$55,3,FALSE)</f>
        <v>60</v>
      </c>
      <c r="J1480" s="5">
        <f>VLOOKUP(F1480,'Set up'!$A$2:$D$55,4,FALSE)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up'!$A$2:$E$55,5,FALSE)</f>
        <v>Chq</v>
      </c>
      <c r="S1480" s="1" t="s">
        <v>2091</v>
      </c>
    </row>
    <row r="1481" spans="1:19" x14ac:dyDescent="0.35">
      <c r="A1481" s="4" t="s">
        <v>1335</v>
      </c>
      <c r="B1481" s="5">
        <f t="shared" si="422"/>
        <v>3</v>
      </c>
      <c r="C1481" s="5">
        <f t="shared" si="423"/>
        <v>2023</v>
      </c>
      <c r="D1481" s="5" t="s">
        <v>1339</v>
      </c>
      <c r="E1481" s="5" t="str">
        <f>VLOOKUP(F1481,'Set up'!$A$2:$C$55,2,FALSE)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up'!$A$2:$C$55,3,FALSE)</f>
        <v>60</v>
      </c>
      <c r="J1481" s="5">
        <f>VLOOKUP(F1481,'Set up'!$A$2:$D$55,4,FALSE)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up'!$A$2:$E$55,5,FALSE)</f>
        <v>Chq</v>
      </c>
      <c r="S1481" s="1" t="s">
        <v>2091</v>
      </c>
    </row>
    <row r="1482" spans="1:19" x14ac:dyDescent="0.35">
      <c r="A1482" s="4" t="s">
        <v>1335</v>
      </c>
      <c r="B1482" s="5">
        <f t="shared" si="422"/>
        <v>3</v>
      </c>
      <c r="C1482" s="5">
        <f t="shared" si="423"/>
        <v>2023</v>
      </c>
      <c r="D1482" s="5" t="s">
        <v>1339</v>
      </c>
      <c r="E1482" s="5" t="str">
        <f>VLOOKUP(F1482,'Set up'!$A$2:$C$55,2,FALSE)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up'!$A$2:$C$55,3,FALSE)</f>
        <v>60</v>
      </c>
      <c r="J1482" s="5">
        <f>VLOOKUP(F1482,'Set up'!$A$2:$D$55,4,FALSE)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up'!$A$2:$E$55,5,FALSE)</f>
        <v>Chq</v>
      </c>
      <c r="S1482" s="1" t="s">
        <v>2091</v>
      </c>
    </row>
    <row r="1483" spans="1:19" x14ac:dyDescent="0.35">
      <c r="A1483" s="4" t="s">
        <v>1341</v>
      </c>
      <c r="B1483" s="5">
        <f t="shared" si="422"/>
        <v>3</v>
      </c>
      <c r="C1483" s="5">
        <f t="shared" si="423"/>
        <v>2023</v>
      </c>
      <c r="D1483" s="5" t="s">
        <v>1340</v>
      </c>
      <c r="E1483" s="5" t="str">
        <f>VLOOKUP(F1483,'Set up'!$A$2:$C$55,2,FALSE)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up'!$A$2:$C$55,3,FALSE)</f>
        <v>Cash</v>
      </c>
      <c r="J1483" s="5">
        <f>VLOOKUP(F1483,'Set up'!$A$2:$D$55,4,FALSE)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up'!$A$2:$E$55,5,FALSE)</f>
        <v>PD Chq</v>
      </c>
      <c r="S1483" s="1" t="s">
        <v>1859</v>
      </c>
    </row>
    <row r="1484" spans="1:19" x14ac:dyDescent="0.35">
      <c r="A1484" s="4" t="s">
        <v>1341</v>
      </c>
      <c r="B1484" s="5">
        <f t="shared" si="422"/>
        <v>3</v>
      </c>
      <c r="C1484" s="5">
        <f t="shared" si="423"/>
        <v>2023</v>
      </c>
      <c r="D1484" s="5" t="s">
        <v>1340</v>
      </c>
      <c r="E1484" s="5" t="str">
        <f>VLOOKUP(F1484,'Set up'!$A$2:$C$55,2,FALSE)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up'!$A$2:$C$55,3,FALSE)</f>
        <v>Cash</v>
      </c>
      <c r="J1484" s="5">
        <f>VLOOKUP(F1484,'Set up'!$A$2:$D$55,4,FALSE)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up'!$A$2:$E$55,5,FALSE)</f>
        <v>PD Chq</v>
      </c>
      <c r="S1484" s="1" t="s">
        <v>1859</v>
      </c>
    </row>
    <row r="1485" spans="1:19" x14ac:dyDescent="0.35">
      <c r="A1485" s="4" t="s">
        <v>1341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1340</v>
      </c>
      <c r="E1485" s="5" t="str">
        <f>VLOOKUP(F1485,'Set up'!$A$2:$C$55,2,FALSE)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up'!$A$2:$C$55,3,FALSE)</f>
        <v>Cash</v>
      </c>
      <c r="J1485" s="5">
        <f>VLOOKUP(F1485,'Set up'!$A$2:$D$55,4,FALSE)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up'!$A$2:$E$55,5,FALSE)</f>
        <v>PD Chq</v>
      </c>
      <c r="S1485" s="1" t="s">
        <v>1859</v>
      </c>
    </row>
    <row r="1486" spans="1:19" x14ac:dyDescent="0.35">
      <c r="A1486" s="4" t="s">
        <v>1341</v>
      </c>
      <c r="B1486" s="5">
        <f t="shared" si="431"/>
        <v>3</v>
      </c>
      <c r="C1486" s="5">
        <f t="shared" si="432"/>
        <v>2023</v>
      </c>
      <c r="D1486" s="5" t="s">
        <v>1342</v>
      </c>
      <c r="E1486" s="5" t="str">
        <f>VLOOKUP(F1486,'Set up'!$A$2:$C$55,2,FALSE)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up'!$A$2:$C$55,3,FALSE)</f>
        <v>Cash</v>
      </c>
      <c r="J1486" s="5">
        <f>VLOOKUP(F1486,'Set up'!$A$2:$D$55,4,FALSE)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up'!$A$2:$E$55,5,FALSE)</f>
        <v>Cash</v>
      </c>
      <c r="S1486" s="1" t="s">
        <v>1379</v>
      </c>
    </row>
    <row r="1487" spans="1:19" x14ac:dyDescent="0.35">
      <c r="A1487" s="4" t="s">
        <v>1341</v>
      </c>
      <c r="B1487" s="5">
        <f t="shared" si="431"/>
        <v>3</v>
      </c>
      <c r="C1487" s="5">
        <f t="shared" si="432"/>
        <v>2023</v>
      </c>
      <c r="D1487" s="5" t="s">
        <v>1342</v>
      </c>
      <c r="E1487" s="5" t="str">
        <f>VLOOKUP(F1487,'Set up'!$A$2:$C$55,2,FALSE)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up'!$A$2:$C$55,3,FALSE)</f>
        <v>Cash</v>
      </c>
      <c r="J1487" s="5">
        <f>VLOOKUP(F1487,'Set up'!$A$2:$D$55,4,FALSE)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up'!$A$2:$E$55,5,FALSE)</f>
        <v>Cash</v>
      </c>
      <c r="S1487" s="1" t="s">
        <v>1379</v>
      </c>
    </row>
    <row r="1488" spans="1:19" x14ac:dyDescent="0.35">
      <c r="A1488" s="4" t="s">
        <v>1341</v>
      </c>
      <c r="B1488" s="5">
        <f t="shared" si="431"/>
        <v>3</v>
      </c>
      <c r="C1488" s="5">
        <f t="shared" si="432"/>
        <v>2023</v>
      </c>
      <c r="D1488" s="5" t="s">
        <v>1342</v>
      </c>
      <c r="E1488" s="5" t="str">
        <f>VLOOKUP(F1488,'Set up'!$A$2:$C$55,2,FALSE)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up'!$A$2:$C$55,3,FALSE)</f>
        <v>Cash</v>
      </c>
      <c r="J1488" s="5">
        <f>VLOOKUP(F1488,'Set up'!$A$2:$D$55,4,FALSE)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up'!$A$2:$E$55,5,FALSE)</f>
        <v>Cash</v>
      </c>
      <c r="S1488" s="1" t="s">
        <v>1379</v>
      </c>
    </row>
    <row r="1489" spans="1:19" x14ac:dyDescent="0.35">
      <c r="A1489" s="4" t="s">
        <v>1341</v>
      </c>
      <c r="B1489" s="5">
        <f t="shared" si="431"/>
        <v>3</v>
      </c>
      <c r="C1489" s="5">
        <f t="shared" si="432"/>
        <v>2023</v>
      </c>
      <c r="D1489" s="5" t="s">
        <v>1342</v>
      </c>
      <c r="E1489" s="5" t="str">
        <f>VLOOKUP(F1489,'Set up'!$A$2:$C$55,2,FALSE)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up'!$A$2:$C$55,3,FALSE)</f>
        <v>Cash</v>
      </c>
      <c r="J1489" s="5">
        <f>VLOOKUP(F1489,'Set up'!$A$2:$D$55,4,FALSE)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up'!$A$2:$E$55,5,FALSE)</f>
        <v>Cash</v>
      </c>
      <c r="S1489" s="1" t="s">
        <v>1379</v>
      </c>
    </row>
    <row r="1490" spans="1:19" x14ac:dyDescent="0.35">
      <c r="A1490" s="4" t="s">
        <v>1341</v>
      </c>
      <c r="B1490" s="5">
        <f t="shared" si="431"/>
        <v>3</v>
      </c>
      <c r="C1490" s="5">
        <f t="shared" si="432"/>
        <v>2023</v>
      </c>
      <c r="D1490" s="5" t="s">
        <v>1342</v>
      </c>
      <c r="E1490" s="5" t="str">
        <f>VLOOKUP(F1490,'Set up'!$A$2:$C$55,2,FALSE)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up'!$A$2:$C$55,3,FALSE)</f>
        <v>Cash</v>
      </c>
      <c r="J1490" s="5">
        <f>VLOOKUP(F1490,'Set up'!$A$2:$D$55,4,FALSE)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up'!$A$2:$E$55,5,FALSE)</f>
        <v>Cash</v>
      </c>
      <c r="S1490" s="1" t="s">
        <v>1379</v>
      </c>
    </row>
    <row r="1491" spans="1:19" x14ac:dyDescent="0.35">
      <c r="A1491" s="4" t="s">
        <v>1341</v>
      </c>
      <c r="B1491" s="5">
        <f t="shared" si="431"/>
        <v>3</v>
      </c>
      <c r="C1491" s="5">
        <f t="shared" si="432"/>
        <v>2023</v>
      </c>
      <c r="D1491" s="5" t="s">
        <v>1342</v>
      </c>
      <c r="E1491" s="5" t="str">
        <f>VLOOKUP(F1491,'Set up'!$A$2:$C$55,2,FALSE)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up'!$A$2:$C$55,3,FALSE)</f>
        <v>Cash</v>
      </c>
      <c r="J1491" s="5">
        <f>VLOOKUP(F1491,'Set up'!$A$2:$D$55,4,FALSE)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up'!$A$2:$E$55,5,FALSE)</f>
        <v>Cash</v>
      </c>
      <c r="S1491" s="1" t="s">
        <v>1379</v>
      </c>
    </row>
    <row r="1492" spans="1:19" x14ac:dyDescent="0.35">
      <c r="A1492" s="4" t="s">
        <v>1341</v>
      </c>
      <c r="B1492" s="5">
        <f t="shared" si="431"/>
        <v>3</v>
      </c>
      <c r="C1492" s="5">
        <f t="shared" si="432"/>
        <v>2023</v>
      </c>
      <c r="D1492" s="5" t="s">
        <v>1342</v>
      </c>
      <c r="E1492" s="5" t="str">
        <f>VLOOKUP(F1492,'Set up'!$A$2:$C$55,2,FALSE)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up'!$A$2:$C$55,3,FALSE)</f>
        <v>Cash</v>
      </c>
      <c r="J1492" s="5">
        <f>VLOOKUP(F1492,'Set up'!$A$2:$D$55,4,FALSE)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up'!$A$2:$E$55,5,FALSE)</f>
        <v>Cash</v>
      </c>
      <c r="S1492" s="1" t="s">
        <v>1379</v>
      </c>
    </row>
    <row r="1493" spans="1:19" x14ac:dyDescent="0.35">
      <c r="A1493" s="4" t="s">
        <v>1341</v>
      </c>
      <c r="B1493" s="5">
        <f t="shared" si="431"/>
        <v>3</v>
      </c>
      <c r="C1493" s="5">
        <f t="shared" si="432"/>
        <v>2023</v>
      </c>
      <c r="D1493" s="5" t="s">
        <v>1342</v>
      </c>
      <c r="E1493" s="5" t="str">
        <f>VLOOKUP(F1493,'Set up'!$A$2:$C$55,2,FALSE)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up'!$A$2:$C$55,3,FALSE)</f>
        <v>Cash</v>
      </c>
      <c r="J1493" s="5">
        <f>VLOOKUP(F1493,'Set up'!$A$2:$D$55,4,FALSE)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up'!$A$2:$E$55,5,FALSE)</f>
        <v>Cash</v>
      </c>
      <c r="S1493" s="1" t="s">
        <v>1379</v>
      </c>
    </row>
    <row r="1494" spans="1:19" x14ac:dyDescent="0.35">
      <c r="A1494" s="4" t="s">
        <v>1346</v>
      </c>
      <c r="B1494" s="5">
        <f t="shared" si="431"/>
        <v>3</v>
      </c>
      <c r="C1494" s="5">
        <f t="shared" si="432"/>
        <v>2023</v>
      </c>
      <c r="D1494" s="5" t="s">
        <v>1345</v>
      </c>
      <c r="E1494" s="5" t="str">
        <f>VLOOKUP(F1494,'Set up'!$A$2:$C$55,2,FALSE)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up'!$A$2:$C$55,3,FALSE)</f>
        <v>30</v>
      </c>
      <c r="J1494" s="5">
        <f>VLOOKUP(F1494,'Set up'!$A$2:$D$55,4,FALSE)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up'!$A$2:$E$55,5,FALSE)</f>
        <v>Chq</v>
      </c>
      <c r="S1494" s="1" t="s">
        <v>1378</v>
      </c>
    </row>
    <row r="1495" spans="1:19" x14ac:dyDescent="0.35">
      <c r="A1495" s="4" t="s">
        <v>1346</v>
      </c>
      <c r="B1495" s="5">
        <f t="shared" si="431"/>
        <v>3</v>
      </c>
      <c r="C1495" s="5">
        <f t="shared" si="432"/>
        <v>2023</v>
      </c>
      <c r="D1495" s="5" t="s">
        <v>1345</v>
      </c>
      <c r="E1495" s="5" t="str">
        <f>VLOOKUP(F1495,'Set up'!$A$2:$C$55,2,FALSE)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up'!$A$2:$C$55,3,FALSE)</f>
        <v>30</v>
      </c>
      <c r="J1495" s="5">
        <f>VLOOKUP(F1495,'Set up'!$A$2:$D$55,4,FALSE)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up'!$A$2:$E$55,5,FALSE)</f>
        <v>Chq</v>
      </c>
      <c r="S1495" s="1" t="s">
        <v>1378</v>
      </c>
    </row>
    <row r="1496" spans="1:19" x14ac:dyDescent="0.35">
      <c r="A1496" s="4" t="s">
        <v>1349</v>
      </c>
      <c r="B1496" s="5">
        <f t="shared" si="431"/>
        <v>3</v>
      </c>
      <c r="C1496" s="5">
        <f t="shared" si="432"/>
        <v>2023</v>
      </c>
      <c r="D1496" s="5" t="s">
        <v>1347</v>
      </c>
      <c r="E1496" s="5" t="str">
        <f>VLOOKUP(F1496,'Set up'!$A$2:$C$55,2,FALSE)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up'!$A$2:$C$55,3,FALSE)</f>
        <v>Cash</v>
      </c>
      <c r="J1496" s="5">
        <f>VLOOKUP(F1496,'Set up'!$A$2:$D$55,4,FALSE)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up'!$A$2:$E$55,5,FALSE)</f>
        <v>Trsf</v>
      </c>
      <c r="S1496" s="1" t="s">
        <v>2385</v>
      </c>
    </row>
    <row r="1497" spans="1:19" x14ac:dyDescent="0.35">
      <c r="A1497" s="4" t="s">
        <v>1349</v>
      </c>
      <c r="B1497" s="5">
        <f t="shared" si="431"/>
        <v>3</v>
      </c>
      <c r="C1497" s="5">
        <f t="shared" si="432"/>
        <v>2023</v>
      </c>
      <c r="D1497" s="5" t="s">
        <v>1348</v>
      </c>
      <c r="E1497" s="5" t="str">
        <f>VLOOKUP(F1497,'Set up'!$A$2:$C$55,2,FALSE)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up'!$A$2:$C$55,3,FALSE)</f>
        <v>Cash</v>
      </c>
      <c r="J1497" s="5">
        <f>VLOOKUP(F1497,'Set up'!$A$2:$D$55,4,FALSE)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up'!$A$2:$E$55,5,FALSE)</f>
        <v>Trsf</v>
      </c>
      <c r="S1497" s="1" t="s">
        <v>2386</v>
      </c>
    </row>
    <row r="1498" spans="1:19" x14ac:dyDescent="0.35">
      <c r="A1498" s="4" t="s">
        <v>1349</v>
      </c>
      <c r="B1498" s="5">
        <f t="shared" si="431"/>
        <v>3</v>
      </c>
      <c r="C1498" s="5">
        <f t="shared" si="432"/>
        <v>2023</v>
      </c>
      <c r="D1498" s="5" t="s">
        <v>1348</v>
      </c>
      <c r="E1498" s="5" t="str">
        <f>VLOOKUP(F1498,'Set up'!$A$2:$C$55,2,FALSE)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up'!$A$2:$C$55,3,FALSE)</f>
        <v>Cash</v>
      </c>
      <c r="J1498" s="5">
        <f>VLOOKUP(F1498,'Set up'!$A$2:$D$55,4,FALSE)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up'!$A$2:$E$55,5,FALSE)</f>
        <v>Trsf</v>
      </c>
      <c r="S1498" s="1" t="s">
        <v>2387</v>
      </c>
    </row>
    <row r="1499" spans="1:19" x14ac:dyDescent="0.35">
      <c r="A1499" s="4" t="s">
        <v>1349</v>
      </c>
      <c r="B1499" s="5">
        <f t="shared" si="431"/>
        <v>3</v>
      </c>
      <c r="C1499" s="5">
        <f t="shared" si="432"/>
        <v>2023</v>
      </c>
      <c r="D1499" s="5" t="s">
        <v>1348</v>
      </c>
      <c r="E1499" s="5" t="str">
        <f>VLOOKUP(F1499,'Set up'!$A$2:$C$55,2,FALSE)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up'!$A$2:$C$55,3,FALSE)</f>
        <v>Cash</v>
      </c>
      <c r="J1499" s="5">
        <f>VLOOKUP(F1499,'Set up'!$A$2:$D$55,4,FALSE)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up'!$A$2:$E$55,5,FALSE)</f>
        <v>Trsf</v>
      </c>
      <c r="S1499" s="1" t="s">
        <v>2388</v>
      </c>
    </row>
    <row r="1500" spans="1:19" x14ac:dyDescent="0.35">
      <c r="A1500" s="4" t="s">
        <v>1349</v>
      </c>
      <c r="B1500" s="5">
        <f t="shared" si="431"/>
        <v>3</v>
      </c>
      <c r="C1500" s="5">
        <f t="shared" si="432"/>
        <v>2023</v>
      </c>
      <c r="D1500" s="5" t="s">
        <v>1348</v>
      </c>
      <c r="E1500" s="5" t="str">
        <f>VLOOKUP(F1500,'Set up'!$A$2:$C$55,2,FALSE)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up'!$A$2:$C$55,3,FALSE)</f>
        <v>Cash</v>
      </c>
      <c r="J1500" s="5">
        <f>VLOOKUP(F1500,'Set up'!$A$2:$D$55,4,FALSE)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up'!$A$2:$E$55,5,FALSE)</f>
        <v>Trsf</v>
      </c>
      <c r="S1500" s="1" t="s">
        <v>2389</v>
      </c>
    </row>
    <row r="1501" spans="1:19" x14ac:dyDescent="0.35">
      <c r="A1501" s="4" t="s">
        <v>1349</v>
      </c>
      <c r="B1501" s="5">
        <f t="shared" si="431"/>
        <v>3</v>
      </c>
      <c r="C1501" s="5">
        <f t="shared" si="432"/>
        <v>2023</v>
      </c>
      <c r="D1501" s="5" t="s">
        <v>1348</v>
      </c>
      <c r="E1501" s="5" t="str">
        <f>VLOOKUP(F1501,'Set up'!$A$2:$C$55,2,FALSE)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up'!$A$2:$C$55,3,FALSE)</f>
        <v>Cash</v>
      </c>
      <c r="J1501" s="5">
        <f>VLOOKUP(F1501,'Set up'!$A$2:$D$55,4,FALSE)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up'!$A$2:$E$55,5,FALSE)</f>
        <v>Trsf</v>
      </c>
      <c r="S1501" s="1" t="s">
        <v>2397</v>
      </c>
    </row>
    <row r="1502" spans="1:19" x14ac:dyDescent="0.35">
      <c r="A1502" s="4" t="s">
        <v>1351</v>
      </c>
      <c r="B1502" s="5">
        <f t="shared" si="431"/>
        <v>3</v>
      </c>
      <c r="C1502" s="5">
        <f t="shared" si="432"/>
        <v>2023</v>
      </c>
      <c r="D1502" s="5" t="s">
        <v>1350</v>
      </c>
      <c r="E1502" s="5" t="str">
        <f>VLOOKUP(F1502,'Set up'!$A$2:$C$55,2,FALSE)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up'!$A$2:$C$55,3,FALSE)</f>
        <v>Cash</v>
      </c>
      <c r="J1502" s="5">
        <f>VLOOKUP(F1502,'Set up'!$A$2:$D$55,4,FALSE)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up'!$A$2:$E$55,5,FALSE)</f>
        <v>PD Chq</v>
      </c>
      <c r="S1502" s="1" t="s">
        <v>2085</v>
      </c>
    </row>
    <row r="1503" spans="1:19" x14ac:dyDescent="0.35">
      <c r="A1503" s="4" t="s">
        <v>1351</v>
      </c>
      <c r="B1503" s="5">
        <f t="shared" si="431"/>
        <v>3</v>
      </c>
      <c r="C1503" s="5">
        <f t="shared" si="432"/>
        <v>2023</v>
      </c>
      <c r="D1503" s="5" t="s">
        <v>1350</v>
      </c>
      <c r="E1503" s="5" t="str">
        <f>VLOOKUP(F1503,'Set up'!$A$2:$C$55,2,FALSE)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up'!$A$2:$C$55,3,FALSE)</f>
        <v>Cash</v>
      </c>
      <c r="J1503" s="5">
        <f>VLOOKUP(F1503,'Set up'!$A$2:$D$55,4,FALSE)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up'!$A$2:$E$55,5,FALSE)</f>
        <v>PD Chq</v>
      </c>
      <c r="S1503" s="1" t="s">
        <v>2085</v>
      </c>
    </row>
    <row r="1504" spans="1:19" x14ac:dyDescent="0.35">
      <c r="A1504" s="4" t="s">
        <v>1351</v>
      </c>
      <c r="B1504" s="5">
        <f t="shared" si="431"/>
        <v>3</v>
      </c>
      <c r="C1504" s="5">
        <f t="shared" si="432"/>
        <v>2023</v>
      </c>
      <c r="D1504" s="5" t="s">
        <v>1350</v>
      </c>
      <c r="E1504" s="5" t="str">
        <f>VLOOKUP(F1504,'Set up'!$A$2:$C$55,2,FALSE)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up'!$A$2:$C$55,3,FALSE)</f>
        <v>Cash</v>
      </c>
      <c r="J1504" s="5">
        <f>VLOOKUP(F1504,'Set up'!$A$2:$D$55,4,FALSE)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up'!$A$2:$E$55,5,FALSE)</f>
        <v>PD Chq</v>
      </c>
      <c r="S1504" s="1" t="s">
        <v>2085</v>
      </c>
    </row>
    <row r="1505" spans="1:19" x14ac:dyDescent="0.35">
      <c r="A1505" s="4" t="s">
        <v>1351</v>
      </c>
      <c r="B1505" s="5">
        <f t="shared" si="431"/>
        <v>3</v>
      </c>
      <c r="C1505" s="5">
        <f t="shared" si="432"/>
        <v>2023</v>
      </c>
      <c r="D1505" s="5" t="s">
        <v>1354</v>
      </c>
      <c r="E1505" s="5" t="str">
        <f>VLOOKUP(F1505,'Set up'!$A$2:$C$55,2,FALSE)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up'!$A$2:$C$55,3,FALSE)</f>
        <v>Cash</v>
      </c>
      <c r="J1505" s="5">
        <f>VLOOKUP(F1505,'Set up'!$A$2:$D$55,4,FALSE)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up'!$A$2:$E$55,5,FALSE)</f>
        <v>Trsf</v>
      </c>
      <c r="S1505" s="1" t="s">
        <v>1380</v>
      </c>
    </row>
    <row r="1506" spans="1:19" x14ac:dyDescent="0.35">
      <c r="A1506" s="4" t="s">
        <v>1351</v>
      </c>
      <c r="B1506" s="5">
        <f t="shared" si="431"/>
        <v>3</v>
      </c>
      <c r="C1506" s="5">
        <f t="shared" si="432"/>
        <v>2023</v>
      </c>
      <c r="D1506" s="5" t="s">
        <v>1354</v>
      </c>
      <c r="E1506" s="5" t="str">
        <f>VLOOKUP(F1506,'Set up'!$A$2:$C$55,2,FALSE)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up'!$A$2:$C$55,3,FALSE)</f>
        <v>Cash</v>
      </c>
      <c r="J1506" s="5">
        <f>VLOOKUP(F1506,'Set up'!$A$2:$D$55,4,FALSE)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up'!$A$2:$E$55,5,FALSE)</f>
        <v>Trsf</v>
      </c>
      <c r="S1506" s="1" t="s">
        <v>1380</v>
      </c>
    </row>
    <row r="1507" spans="1:19" x14ac:dyDescent="0.35">
      <c r="A1507" s="4" t="s">
        <v>1356</v>
      </c>
      <c r="B1507" s="5">
        <f t="shared" si="431"/>
        <v>3</v>
      </c>
      <c r="C1507" s="5">
        <f t="shared" si="432"/>
        <v>2023</v>
      </c>
      <c r="D1507" s="5" t="s">
        <v>1355</v>
      </c>
      <c r="E1507" s="5" t="str">
        <f>VLOOKUP(F1507,'Set up'!$A$2:$C$55,2,FALSE)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up'!$A$2:$C$55,3,FALSE)</f>
        <v>Cash</v>
      </c>
      <c r="J1507" s="5">
        <f>VLOOKUP(F1507,'Set up'!$A$2:$D$55,4,FALSE)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up'!$A$2:$E$55,5,FALSE)</f>
        <v>Trsf</v>
      </c>
      <c r="S1507" s="1" t="s">
        <v>1381</v>
      </c>
    </row>
    <row r="1508" spans="1:19" x14ac:dyDescent="0.35">
      <c r="A1508" s="4" t="s">
        <v>1356</v>
      </c>
      <c r="B1508" s="5">
        <f t="shared" si="431"/>
        <v>3</v>
      </c>
      <c r="C1508" s="5">
        <f t="shared" si="432"/>
        <v>2023</v>
      </c>
      <c r="D1508" s="5" t="s">
        <v>1355</v>
      </c>
      <c r="E1508" s="5" t="str">
        <f>VLOOKUP(F1508,'Set up'!$A$2:$C$55,2,FALSE)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up'!$A$2:$C$55,3,FALSE)</f>
        <v>Cash</v>
      </c>
      <c r="J1508" s="5">
        <f>VLOOKUP(F1508,'Set up'!$A$2:$D$55,4,FALSE)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up'!$A$2:$E$55,5,FALSE)</f>
        <v>Trsf</v>
      </c>
      <c r="S1508" s="1" t="s">
        <v>1381</v>
      </c>
    </row>
    <row r="1509" spans="1:19" x14ac:dyDescent="0.35">
      <c r="A1509" s="4" t="s">
        <v>1356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1355</v>
      </c>
      <c r="E1509" s="5" t="str">
        <f>VLOOKUP(F1509,'Set up'!$A$2:$C$55,2,FALSE)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up'!$A$2:$C$55,3,FALSE)</f>
        <v>Cash</v>
      </c>
      <c r="J1509" s="5">
        <f>VLOOKUP(F1509,'Set up'!$A$2:$D$55,4,FALSE)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up'!$A$2:$E$55,5,FALSE)</f>
        <v>Trsf</v>
      </c>
      <c r="S1509" s="1" t="s">
        <v>1381</v>
      </c>
    </row>
    <row r="1510" spans="1:19" x14ac:dyDescent="0.35">
      <c r="A1510" s="4" t="s">
        <v>1360</v>
      </c>
      <c r="B1510" s="5">
        <f t="shared" si="439"/>
        <v>3</v>
      </c>
      <c r="C1510" s="5">
        <f t="shared" si="440"/>
        <v>2023</v>
      </c>
      <c r="D1510" s="5" t="s">
        <v>1359</v>
      </c>
      <c r="E1510" s="5" t="str">
        <f>VLOOKUP(F1510,'Set up'!$A$2:$C$55,2,FALSE)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up'!$A$2:$C$55,3,FALSE)</f>
        <v>Cash</v>
      </c>
      <c r="J1510" s="5">
        <f>VLOOKUP(F1510,'Set up'!$A$2:$D$55,4,FALSE)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up'!$A$2:$E$55,5,FALSE)</f>
        <v>Trsf</v>
      </c>
      <c r="S1510" s="1" t="s">
        <v>1387</v>
      </c>
    </row>
    <row r="1511" spans="1:19" x14ac:dyDescent="0.35">
      <c r="A1511" s="4" t="s">
        <v>1360</v>
      </c>
      <c r="B1511" s="5">
        <f t="shared" si="439"/>
        <v>3</v>
      </c>
      <c r="C1511" s="5">
        <f t="shared" si="440"/>
        <v>2023</v>
      </c>
      <c r="D1511" s="5" t="s">
        <v>1359</v>
      </c>
      <c r="E1511" s="5" t="str">
        <f>VLOOKUP(F1511,'Set up'!$A$2:$C$55,2,FALSE)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up'!$A$2:$C$55,3,FALSE)</f>
        <v>Cash</v>
      </c>
      <c r="J1511" s="5">
        <f>VLOOKUP(F1511,'Set up'!$A$2:$D$55,4,FALSE)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up'!$A$2:$E$55,5,FALSE)</f>
        <v>Trsf</v>
      </c>
      <c r="S1511" s="1" t="s">
        <v>1481</v>
      </c>
    </row>
    <row r="1512" spans="1:19" x14ac:dyDescent="0.35">
      <c r="A1512" s="4" t="s">
        <v>1360</v>
      </c>
      <c r="B1512" s="5">
        <f t="shared" si="439"/>
        <v>3</v>
      </c>
      <c r="C1512" s="5">
        <f t="shared" si="440"/>
        <v>2023</v>
      </c>
      <c r="D1512" s="5" t="s">
        <v>1359</v>
      </c>
      <c r="E1512" s="5" t="str">
        <f>VLOOKUP(F1512,'Set up'!$A$2:$C$55,2,FALSE)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up'!$A$2:$C$55,3,FALSE)</f>
        <v>Cash</v>
      </c>
      <c r="J1512" s="5">
        <f>VLOOKUP(F1512,'Set up'!$A$2:$D$55,4,FALSE)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up'!$A$2:$E$55,5,FALSE)</f>
        <v>Trsf</v>
      </c>
      <c r="S1512" s="1" t="s">
        <v>1482</v>
      </c>
    </row>
    <row r="1513" spans="1:19" x14ac:dyDescent="0.35">
      <c r="A1513" s="4" t="s">
        <v>1360</v>
      </c>
      <c r="B1513" s="5">
        <f t="shared" si="439"/>
        <v>3</v>
      </c>
      <c r="C1513" s="5">
        <f t="shared" si="440"/>
        <v>2023</v>
      </c>
      <c r="D1513" s="5" t="s">
        <v>1359</v>
      </c>
      <c r="E1513" s="5" t="str">
        <f>VLOOKUP(F1513,'Set up'!$A$2:$C$55,2,FALSE)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up'!$A$2:$C$55,3,FALSE)</f>
        <v>Cash</v>
      </c>
      <c r="J1513" s="5">
        <f>VLOOKUP(F1513,'Set up'!$A$2:$D$55,4,FALSE)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up'!$A$2:$E$55,5,FALSE)</f>
        <v>Trsf</v>
      </c>
      <c r="S1513" s="1" t="s">
        <v>1483</v>
      </c>
    </row>
    <row r="1514" spans="1:19" x14ac:dyDescent="0.35">
      <c r="A1514" s="4" t="s">
        <v>1363</v>
      </c>
      <c r="B1514" s="5">
        <f t="shared" si="439"/>
        <v>3</v>
      </c>
      <c r="C1514" s="5">
        <f t="shared" si="440"/>
        <v>2023</v>
      </c>
      <c r="D1514" s="5" t="s">
        <v>1362</v>
      </c>
      <c r="E1514" s="5" t="str">
        <f>VLOOKUP(F1514,'Set up'!$A$2:$C$55,2,FALSE)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up'!$A$2:$C$55,3,FALSE)</f>
        <v>30</v>
      </c>
      <c r="J1514" s="5">
        <f>VLOOKUP(F1514,'Set up'!$A$2:$D$55,4,FALSE)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up'!$A$2:$E$55,5,FALSE)</f>
        <v>Chq</v>
      </c>
      <c r="S1514" s="1" t="s">
        <v>1567</v>
      </c>
    </row>
    <row r="1515" spans="1:19" x14ac:dyDescent="0.35">
      <c r="A1515" s="4" t="s">
        <v>1363</v>
      </c>
      <c r="B1515" s="5">
        <f t="shared" si="439"/>
        <v>3</v>
      </c>
      <c r="C1515" s="5">
        <f t="shared" si="440"/>
        <v>2023</v>
      </c>
      <c r="D1515" s="5" t="s">
        <v>1362</v>
      </c>
      <c r="E1515" s="5" t="str">
        <f>VLOOKUP(F1515,'Set up'!$A$2:$C$55,2,FALSE)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up'!$A$2:$C$55,3,FALSE)</f>
        <v>30</v>
      </c>
      <c r="J1515" s="5">
        <f>VLOOKUP(F1515,'Set up'!$A$2:$D$55,4,FALSE)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up'!$A$2:$E$55,5,FALSE)</f>
        <v>Chq</v>
      </c>
      <c r="S1515" s="1" t="s">
        <v>1567</v>
      </c>
    </row>
    <row r="1516" spans="1:19" x14ac:dyDescent="0.35">
      <c r="A1516" s="4" t="s">
        <v>1363</v>
      </c>
      <c r="B1516" s="5">
        <f t="shared" si="439"/>
        <v>3</v>
      </c>
      <c r="C1516" s="5">
        <f t="shared" si="440"/>
        <v>2023</v>
      </c>
      <c r="D1516" s="5" t="s">
        <v>1362</v>
      </c>
      <c r="E1516" s="5" t="str">
        <f>VLOOKUP(F1516,'Set up'!$A$2:$C$55,2,FALSE)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up'!$A$2:$C$55,3,FALSE)</f>
        <v>30</v>
      </c>
      <c r="J1516" s="5">
        <f>VLOOKUP(F1516,'Set up'!$A$2:$D$55,4,FALSE)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up'!$A$2:$E$55,5,FALSE)</f>
        <v>Chq</v>
      </c>
      <c r="S1516" s="1" t="s">
        <v>1567</v>
      </c>
    </row>
    <row r="1517" spans="1:19" x14ac:dyDescent="0.35">
      <c r="A1517" s="4" t="s">
        <v>1363</v>
      </c>
      <c r="B1517" s="5">
        <f t="shared" si="439"/>
        <v>3</v>
      </c>
      <c r="C1517" s="5">
        <f t="shared" si="440"/>
        <v>2023</v>
      </c>
      <c r="D1517" s="5" t="s">
        <v>1362</v>
      </c>
      <c r="E1517" s="5" t="str">
        <f>VLOOKUP(F1517,'Set up'!$A$2:$C$55,2,FALSE)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up'!$A$2:$C$55,3,FALSE)</f>
        <v>30</v>
      </c>
      <c r="J1517" s="5">
        <f>VLOOKUP(F1517,'Set up'!$A$2:$D$55,4,FALSE)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up'!$A$2:$E$55,5,FALSE)</f>
        <v>Chq</v>
      </c>
      <c r="S1517" s="1" t="s">
        <v>1567</v>
      </c>
    </row>
    <row r="1518" spans="1:19" x14ac:dyDescent="0.35">
      <c r="A1518" s="4" t="s">
        <v>1363</v>
      </c>
      <c r="B1518" s="5">
        <f t="shared" si="439"/>
        <v>3</v>
      </c>
      <c r="C1518" s="5">
        <f t="shared" si="440"/>
        <v>2023</v>
      </c>
      <c r="D1518" s="5" t="s">
        <v>1362</v>
      </c>
      <c r="E1518" s="5" t="str">
        <f>VLOOKUP(F1518,'Set up'!$A$2:$C$55,2,FALSE)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up'!$A$2:$C$55,3,FALSE)</f>
        <v>30</v>
      </c>
      <c r="J1518" s="5">
        <f>VLOOKUP(F1518,'Set up'!$A$2:$D$55,4,FALSE)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up'!$A$2:$E$55,5,FALSE)</f>
        <v>Chq</v>
      </c>
      <c r="S1518" s="1" t="s">
        <v>1567</v>
      </c>
    </row>
    <row r="1519" spans="1:19" x14ac:dyDescent="0.35">
      <c r="A1519" s="4" t="s">
        <v>1363</v>
      </c>
      <c r="B1519" s="5">
        <f t="shared" si="439"/>
        <v>3</v>
      </c>
      <c r="C1519" s="5">
        <f t="shared" si="440"/>
        <v>2023</v>
      </c>
      <c r="D1519" s="5" t="s">
        <v>1362</v>
      </c>
      <c r="E1519" s="5" t="str">
        <f>VLOOKUP(F1519,'Set up'!$A$2:$C$55,2,FALSE)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up'!$A$2:$C$55,3,FALSE)</f>
        <v>30</v>
      </c>
      <c r="J1519" s="5">
        <f>VLOOKUP(F1519,'Set up'!$A$2:$D$55,4,FALSE)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up'!$A$2:$E$55,5,FALSE)</f>
        <v>Chq</v>
      </c>
      <c r="S1519" s="1" t="s">
        <v>1567</v>
      </c>
    </row>
    <row r="1520" spans="1:19" x14ac:dyDescent="0.35">
      <c r="A1520" s="4" t="s">
        <v>1363</v>
      </c>
      <c r="B1520" s="5">
        <f t="shared" si="439"/>
        <v>3</v>
      </c>
      <c r="C1520" s="5">
        <f t="shared" si="440"/>
        <v>2023</v>
      </c>
      <c r="D1520" s="5" t="s">
        <v>1364</v>
      </c>
      <c r="E1520" s="5" t="str">
        <f>VLOOKUP(F1520,'Set up'!$A$2:$C$55,2,FALSE)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up'!$A$2:$C$55,3,FALSE)</f>
        <v>Cash</v>
      </c>
      <c r="J1520" s="5">
        <f>VLOOKUP(F1520,'Set up'!$A$2:$D$55,4,FALSE)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up'!$A$2:$E$55,5,FALSE)</f>
        <v>Trsf</v>
      </c>
      <c r="S1520" s="1" t="s">
        <v>1382</v>
      </c>
    </row>
    <row r="1521" spans="1:19" x14ac:dyDescent="0.35">
      <c r="A1521" s="4" t="s">
        <v>1363</v>
      </c>
      <c r="B1521" s="5">
        <f t="shared" si="439"/>
        <v>3</v>
      </c>
      <c r="C1521" s="5">
        <f t="shared" si="440"/>
        <v>2023</v>
      </c>
      <c r="D1521" s="5" t="s">
        <v>1365</v>
      </c>
      <c r="E1521" s="5" t="str">
        <f>VLOOKUP(F1521,'Set up'!$A$2:$C$55,2,FALSE)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up'!$A$2:$C$55,3,FALSE)</f>
        <v>Cash</v>
      </c>
      <c r="J1521" s="5">
        <f>VLOOKUP(F1521,'Set up'!$A$2:$D$55,4,FALSE)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up'!$A$2:$E$55,5,FALSE)</f>
        <v>Trsf</v>
      </c>
      <c r="S1521" s="1" t="s">
        <v>1382</v>
      </c>
    </row>
    <row r="1522" spans="1:19" x14ac:dyDescent="0.35">
      <c r="A1522" s="4" t="s">
        <v>1363</v>
      </c>
      <c r="B1522" s="5">
        <f t="shared" si="439"/>
        <v>3</v>
      </c>
      <c r="C1522" s="5">
        <f t="shared" si="440"/>
        <v>2023</v>
      </c>
      <c r="D1522" s="5" t="s">
        <v>1366</v>
      </c>
      <c r="E1522" s="5" t="str">
        <f>VLOOKUP(F1522,'Set up'!$A$2:$C$55,2,FALSE)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up'!$A$2:$C$55,3,FALSE)</f>
        <v>Cash</v>
      </c>
      <c r="J1522" s="5">
        <f>VLOOKUP(F1522,'Set up'!$A$2:$D$55,4,FALSE)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up'!$A$2:$E$55,5,FALSE)</f>
        <v>Trsf</v>
      </c>
      <c r="S1522" s="1" t="s">
        <v>2391</v>
      </c>
    </row>
    <row r="1523" spans="1:19" x14ac:dyDescent="0.35">
      <c r="A1523" s="4" t="s">
        <v>1363</v>
      </c>
      <c r="B1523" s="5">
        <f t="shared" si="439"/>
        <v>3</v>
      </c>
      <c r="C1523" s="5">
        <f t="shared" si="440"/>
        <v>2023</v>
      </c>
      <c r="D1523" s="5" t="s">
        <v>1367</v>
      </c>
      <c r="E1523" s="5" t="str">
        <f>VLOOKUP(F1523,'Set up'!$A$2:$C$55,2,FALSE)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up'!$A$2:$C$55,3,FALSE)</f>
        <v>Cash</v>
      </c>
      <c r="J1523" s="5">
        <f>VLOOKUP(F1523,'Set up'!$A$2:$D$55,4,FALSE)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up'!$A$2:$E$55,5,FALSE)</f>
        <v>Trsf</v>
      </c>
      <c r="S1523" s="1" t="s">
        <v>2395</v>
      </c>
    </row>
    <row r="1524" spans="1:19" x14ac:dyDescent="0.35">
      <c r="A1524" s="4" t="s">
        <v>1363</v>
      </c>
      <c r="B1524" s="5">
        <f t="shared" si="439"/>
        <v>3</v>
      </c>
      <c r="C1524" s="5">
        <f t="shared" si="440"/>
        <v>2023</v>
      </c>
      <c r="D1524" s="5" t="s">
        <v>1367</v>
      </c>
      <c r="E1524" s="5" t="str">
        <f>VLOOKUP(F1524,'Set up'!$A$2:$C$55,2,FALSE)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up'!$A$2:$C$55,3,FALSE)</f>
        <v>Cash</v>
      </c>
      <c r="J1524" s="5">
        <f>VLOOKUP(F1524,'Set up'!$A$2:$D$55,4,FALSE)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up'!$A$2:$E$55,5,FALSE)</f>
        <v>Trsf</v>
      </c>
      <c r="S1524" s="1" t="s">
        <v>2398</v>
      </c>
    </row>
    <row r="1525" spans="1:19" x14ac:dyDescent="0.35">
      <c r="A1525" s="4" t="s">
        <v>1363</v>
      </c>
      <c r="B1525" s="5">
        <f t="shared" si="439"/>
        <v>3</v>
      </c>
      <c r="C1525" s="5">
        <f t="shared" si="440"/>
        <v>2023</v>
      </c>
      <c r="D1525" s="5" t="s">
        <v>1367</v>
      </c>
      <c r="E1525" s="5" t="str">
        <f>VLOOKUP(F1525,'Set up'!$A$2:$C$55,2,FALSE)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up'!$A$2:$C$55,3,FALSE)</f>
        <v>Cash</v>
      </c>
      <c r="J1525" s="5">
        <f>VLOOKUP(F1525,'Set up'!$A$2:$D$55,4,FALSE)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up'!$A$2:$E$55,5,FALSE)</f>
        <v>Trsf</v>
      </c>
      <c r="S1525" s="1" t="s">
        <v>2392</v>
      </c>
    </row>
    <row r="1526" spans="1:19" x14ac:dyDescent="0.35">
      <c r="A1526" s="4" t="s">
        <v>1363</v>
      </c>
      <c r="B1526" s="5">
        <f t="shared" si="439"/>
        <v>3</v>
      </c>
      <c r="C1526" s="5">
        <f t="shared" si="440"/>
        <v>2023</v>
      </c>
      <c r="D1526" s="5" t="s">
        <v>1367</v>
      </c>
      <c r="E1526" s="5" t="str">
        <f>VLOOKUP(F1526,'Set up'!$A$2:$C$55,2,FALSE)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up'!$A$2:$C$55,3,FALSE)</f>
        <v>Cash</v>
      </c>
      <c r="J1526" s="5">
        <f>VLOOKUP(F1526,'Set up'!$A$2:$D$55,4,FALSE)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up'!$A$2:$E$55,5,FALSE)</f>
        <v>Trsf</v>
      </c>
      <c r="S1526" s="1" t="s">
        <v>2393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1392</v>
      </c>
      <c r="E1527" s="5" t="str">
        <f>VLOOKUP(F1527,'Set up'!$A$2:$C$55,2,FALSE)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up'!$A$2:$C$55,3,FALSE)</f>
        <v>Cash</v>
      </c>
      <c r="J1527" s="5">
        <f>VLOOKUP(F1527,'Set up'!$A$2:$D$55,4,FALSE)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up'!$A$2:$E$55,5,FALSE)</f>
        <v>Trsf</v>
      </c>
      <c r="S1527" s="1" t="s">
        <v>1985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1395</v>
      </c>
      <c r="E1528" s="5" t="str">
        <f>VLOOKUP(F1528,'Set up'!$A$2:$C$55,2,FALSE)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up'!$A$2:$C$55,3,FALSE)</f>
        <v>Cash</v>
      </c>
      <c r="J1528" s="5">
        <f>VLOOKUP(F1528,'Set up'!$A$2:$D$55,4,FALSE)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up'!$A$2:$E$55,5,FALSE)</f>
        <v>Trsf</v>
      </c>
      <c r="S1528" s="1" t="s">
        <v>1471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1395</v>
      </c>
      <c r="E1529" s="5" t="str">
        <f>VLOOKUP(F1529,'Set up'!$A$2:$C$55,2,FALSE)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up'!$A$2:$C$55,3,FALSE)</f>
        <v>Cash</v>
      </c>
      <c r="J1529" s="5">
        <f>VLOOKUP(F1529,'Set up'!$A$2:$D$55,4,FALSE)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up'!$A$2:$E$55,5,FALSE)</f>
        <v>Trsf</v>
      </c>
      <c r="S1529" s="1" t="s">
        <v>1472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1395</v>
      </c>
      <c r="E1530" s="5" t="str">
        <f>VLOOKUP(F1530,'Set up'!$A$2:$C$55,2,FALSE)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up'!$A$2:$C$55,3,FALSE)</f>
        <v>Cash</v>
      </c>
      <c r="J1530" s="5">
        <f>VLOOKUP(F1530,'Set up'!$A$2:$D$55,4,FALSE)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up'!$A$2:$E$55,5,FALSE)</f>
        <v>Trsf</v>
      </c>
      <c r="S1530" s="1" t="s">
        <v>1473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1395</v>
      </c>
      <c r="E1531" s="5" t="str">
        <f>VLOOKUP(F1531,'Set up'!$A$2:$C$55,2,FALSE)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up'!$A$2:$C$55,3,FALSE)</f>
        <v>Cash</v>
      </c>
      <c r="J1531" s="5">
        <f>VLOOKUP(F1531,'Set up'!$A$2:$D$55,4,FALSE)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up'!$A$2:$E$55,5,FALSE)</f>
        <v>Trsf</v>
      </c>
      <c r="S1531" s="1" t="s">
        <v>1474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1395</v>
      </c>
      <c r="E1532" s="5" t="str">
        <f>VLOOKUP(F1532,'Set up'!$A$2:$C$55,2,FALSE)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up'!$A$2:$C$55,3,FALSE)</f>
        <v>Cash</v>
      </c>
      <c r="J1532" s="5">
        <f>VLOOKUP(F1532,'Set up'!$A$2:$D$55,4,FALSE)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up'!$A$2:$E$55,5,FALSE)</f>
        <v>Trsf</v>
      </c>
      <c r="S1532" s="1" t="s">
        <v>1475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1395</v>
      </c>
      <c r="E1533" s="5" t="str">
        <f>VLOOKUP(F1533,'Set up'!$A$2:$C$55,2,FALSE)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up'!$A$2:$C$55,3,FALSE)</f>
        <v>Cash</v>
      </c>
      <c r="J1533" s="5">
        <f>VLOOKUP(F1533,'Set up'!$A$2:$D$55,4,FALSE)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up'!$A$2:$E$55,5,FALSE)</f>
        <v>Trsf</v>
      </c>
      <c r="S1533" s="1" t="s">
        <v>1476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1395</v>
      </c>
      <c r="E1534" s="5" t="str">
        <f>VLOOKUP(F1534,'Set up'!$A$2:$C$55,2,FALSE)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up'!$A$2:$C$55,3,FALSE)</f>
        <v>Cash</v>
      </c>
      <c r="J1534" s="5">
        <f>VLOOKUP(F1534,'Set up'!$A$2:$D$55,4,FALSE)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up'!$A$2:$E$55,5,FALSE)</f>
        <v>Trsf</v>
      </c>
      <c r="S1534" s="1" t="s">
        <v>1477</v>
      </c>
    </row>
    <row r="1535" spans="1:19" x14ac:dyDescent="0.35">
      <c r="A1535" s="4" t="s">
        <v>1399</v>
      </c>
      <c r="B1535" s="5">
        <f t="shared" si="445"/>
        <v>4</v>
      </c>
      <c r="C1535" s="5">
        <f t="shared" si="446"/>
        <v>2023</v>
      </c>
      <c r="D1535" s="5" t="s">
        <v>1396</v>
      </c>
      <c r="E1535" s="5" t="str">
        <f>VLOOKUP(F1535,'Set up'!$A$2:$C$55,2,FALSE)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up'!$A$2:$C$55,3,FALSE)</f>
        <v>Cash</v>
      </c>
      <c r="J1535" s="5">
        <f>VLOOKUP(F1535,'Set up'!$A$2:$D$55,4,FALSE)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up'!$A$2:$E$55,5,FALSE)</f>
        <v>Trsf</v>
      </c>
      <c r="S1535" s="1" t="s">
        <v>1480</v>
      </c>
    </row>
    <row r="1536" spans="1:19" x14ac:dyDescent="0.35">
      <c r="A1536" s="4" t="s">
        <v>1399</v>
      </c>
      <c r="B1536" s="5">
        <f t="shared" si="445"/>
        <v>4</v>
      </c>
      <c r="C1536" s="5">
        <f t="shared" si="446"/>
        <v>2023</v>
      </c>
      <c r="D1536" s="5" t="s">
        <v>1396</v>
      </c>
      <c r="E1536" s="5" t="str">
        <f>VLOOKUP(F1536,'Set up'!$A$2:$C$55,2,FALSE)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up'!$A$2:$C$55,3,FALSE)</f>
        <v>Cash</v>
      </c>
      <c r="J1536" s="5">
        <f>VLOOKUP(F1536,'Set up'!$A$2:$D$55,4,FALSE)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up'!$A$2:$E$55,5,FALSE)</f>
        <v>Trsf</v>
      </c>
      <c r="S1536" s="1" t="s">
        <v>1480</v>
      </c>
    </row>
    <row r="1537" spans="1:19" x14ac:dyDescent="0.35">
      <c r="A1537" s="4" t="s">
        <v>1399</v>
      </c>
      <c r="B1537" s="5">
        <f t="shared" si="445"/>
        <v>4</v>
      </c>
      <c r="C1537" s="5">
        <f t="shared" si="446"/>
        <v>2023</v>
      </c>
      <c r="D1537" s="5" t="s">
        <v>1396</v>
      </c>
      <c r="E1537" s="5" t="str">
        <f>VLOOKUP(F1537,'Set up'!$A$2:$C$55,2,FALSE)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up'!$A$2:$C$55,3,FALSE)</f>
        <v>Cash</v>
      </c>
      <c r="J1537" s="5">
        <f>VLOOKUP(F1537,'Set up'!$A$2:$D$55,4,FALSE)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up'!$A$2:$E$55,5,FALSE)</f>
        <v>Trsf</v>
      </c>
      <c r="S1537" s="1" t="s">
        <v>1480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1401</v>
      </c>
      <c r="E1538" s="5" t="str">
        <f>VLOOKUP(F1538,'Set up'!$A$2:$C$55,2,FALSE)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up'!$A$2:$C$55,3,FALSE)</f>
        <v>Cash</v>
      </c>
      <c r="J1538" s="5">
        <f>VLOOKUP(F1538,'Set up'!$A$2:$D$55,4,FALSE)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up'!$A$2:$E$55,5,FALSE)</f>
        <v>Trsf</v>
      </c>
      <c r="S1538" s="1" t="s">
        <v>2069</v>
      </c>
    </row>
    <row r="1539" spans="1:19" x14ac:dyDescent="0.35">
      <c r="A1539" s="4" t="s">
        <v>1402</v>
      </c>
      <c r="B1539" s="5">
        <f t="shared" si="445"/>
        <v>4</v>
      </c>
      <c r="C1539" s="5">
        <f t="shared" si="446"/>
        <v>2023</v>
      </c>
      <c r="D1539" s="5" t="s">
        <v>1401</v>
      </c>
      <c r="E1539" s="5" t="str">
        <f>VLOOKUP(F1539,'Set up'!$A$2:$C$55,2,FALSE)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up'!$A$2:$C$55,3,FALSE)</f>
        <v>Cash</v>
      </c>
      <c r="J1539" s="5">
        <f>VLOOKUP(F1539,'Set up'!$A$2:$D$55,4,FALSE)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up'!$A$2:$E$55,5,FALSE)</f>
        <v>Trsf</v>
      </c>
      <c r="S1539" s="1" t="s">
        <v>2070</v>
      </c>
    </row>
    <row r="1540" spans="1:19" x14ac:dyDescent="0.35">
      <c r="A1540" s="4" t="s">
        <v>1402</v>
      </c>
      <c r="B1540" s="5">
        <f t="shared" si="445"/>
        <v>4</v>
      </c>
      <c r="C1540" s="5">
        <f t="shared" si="446"/>
        <v>2023</v>
      </c>
      <c r="D1540" s="5" t="s">
        <v>1401</v>
      </c>
      <c r="E1540" s="5" t="str">
        <f>VLOOKUP(F1540,'Set up'!$A$2:$C$55,2,FALSE)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up'!$A$2:$C$55,3,FALSE)</f>
        <v>Cash</v>
      </c>
      <c r="J1540" s="5">
        <f>VLOOKUP(F1540,'Set up'!$A$2:$D$55,4,FALSE)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up'!$A$2:$E$55,5,FALSE)</f>
        <v>Trsf</v>
      </c>
      <c r="S1540" s="1" t="s">
        <v>2862</v>
      </c>
    </row>
    <row r="1541" spans="1:19" x14ac:dyDescent="0.35">
      <c r="A1541" s="4" t="s">
        <v>1402</v>
      </c>
      <c r="B1541" s="5">
        <f t="shared" si="445"/>
        <v>4</v>
      </c>
      <c r="C1541" s="5">
        <f t="shared" si="446"/>
        <v>2023</v>
      </c>
      <c r="D1541" s="5" t="s">
        <v>1401</v>
      </c>
      <c r="E1541" s="5" t="str">
        <f>VLOOKUP(F1541,'Set up'!$A$2:$C$55,2,FALSE)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up'!$A$2:$C$55,3,FALSE)</f>
        <v>Cash</v>
      </c>
      <c r="J1541" s="5">
        <f>VLOOKUP(F1541,'Set up'!$A$2:$D$55,4,FALSE)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up'!$A$2:$E$55,5,FALSE)</f>
        <v>Trsf</v>
      </c>
      <c r="S1541" s="1" t="s">
        <v>2863</v>
      </c>
    </row>
    <row r="1542" spans="1:19" x14ac:dyDescent="0.35">
      <c r="A1542" s="4" t="s">
        <v>1402</v>
      </c>
      <c r="B1542" s="5">
        <f t="shared" si="445"/>
        <v>4</v>
      </c>
      <c r="C1542" s="5">
        <f t="shared" si="446"/>
        <v>2023</v>
      </c>
      <c r="D1542" s="5" t="s">
        <v>1401</v>
      </c>
      <c r="E1542" s="5" t="str">
        <f>VLOOKUP(F1542,'Set up'!$A$2:$C$55,2,FALSE)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up'!$A$2:$C$55,3,FALSE)</f>
        <v>Cash</v>
      </c>
      <c r="J1542" s="5">
        <f>VLOOKUP(F1542,'Set up'!$A$2:$D$55,4,FALSE)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up'!$A$2:$E$55,5,FALSE)</f>
        <v>Trsf</v>
      </c>
      <c r="S1542" s="1" t="s">
        <v>2864</v>
      </c>
    </row>
    <row r="1543" spans="1:19" x14ac:dyDescent="0.35">
      <c r="A1543" s="4" t="s">
        <v>1402</v>
      </c>
      <c r="B1543" s="5">
        <f t="shared" si="445"/>
        <v>4</v>
      </c>
      <c r="C1543" s="5">
        <f t="shared" si="446"/>
        <v>2023</v>
      </c>
      <c r="D1543" s="5" t="s">
        <v>1401</v>
      </c>
      <c r="E1543" s="5" t="str">
        <f>VLOOKUP(F1543,'Set up'!$A$2:$C$55,2,FALSE)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up'!$A$2:$C$55,3,FALSE)</f>
        <v>Cash</v>
      </c>
      <c r="J1543" s="5">
        <f>VLOOKUP(F1543,'Set up'!$A$2:$D$55,4,FALSE)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up'!$A$2:$E$55,5,FALSE)</f>
        <v>Trsf</v>
      </c>
      <c r="S1543" s="1" t="s">
        <v>2865</v>
      </c>
    </row>
    <row r="1544" spans="1:19" x14ac:dyDescent="0.35">
      <c r="A1544" s="4" t="s">
        <v>1402</v>
      </c>
      <c r="B1544" s="5">
        <f t="shared" si="445"/>
        <v>4</v>
      </c>
      <c r="C1544" s="5">
        <f t="shared" si="446"/>
        <v>2023</v>
      </c>
      <c r="D1544" s="5" t="s">
        <v>1401</v>
      </c>
      <c r="E1544" s="5" t="str">
        <f>VLOOKUP(F1544,'Set up'!$A$2:$C$55,2,FALSE)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up'!$A$2:$C$55,3,FALSE)</f>
        <v>Cash</v>
      </c>
      <c r="J1544" s="5">
        <f>VLOOKUP(F1544,'Set up'!$A$2:$D$55,4,FALSE)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up'!$A$2:$E$55,5,FALSE)</f>
        <v>Trsf</v>
      </c>
      <c r="S1544" s="1" t="s">
        <v>2866</v>
      </c>
    </row>
    <row r="1545" spans="1:19" x14ac:dyDescent="0.35">
      <c r="A1545" s="4" t="s">
        <v>1402</v>
      </c>
      <c r="B1545" s="5">
        <f t="shared" si="445"/>
        <v>4</v>
      </c>
      <c r="C1545" s="5">
        <f t="shared" si="446"/>
        <v>2023</v>
      </c>
      <c r="D1545" s="5" t="s">
        <v>1401</v>
      </c>
      <c r="E1545" s="5" t="str">
        <f>VLOOKUP(F1545,'Set up'!$A$2:$C$55,2,FALSE)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up'!$A$2:$C$55,3,FALSE)</f>
        <v>Cash</v>
      </c>
      <c r="J1545" s="5">
        <f>VLOOKUP(F1545,'Set up'!$A$2:$D$55,4,FALSE)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up'!$A$2:$E$55,5,FALSE)</f>
        <v>Trsf</v>
      </c>
      <c r="S1545" s="1" t="s">
        <v>2867</v>
      </c>
    </row>
    <row r="1546" spans="1:19" x14ac:dyDescent="0.35">
      <c r="A1546" s="4" t="s">
        <v>1402</v>
      </c>
      <c r="B1546" s="5">
        <f t="shared" si="445"/>
        <v>4</v>
      </c>
      <c r="C1546" s="5">
        <f t="shared" si="446"/>
        <v>2023</v>
      </c>
      <c r="D1546" s="5" t="s">
        <v>1401</v>
      </c>
      <c r="E1546" s="5" t="str">
        <f>VLOOKUP(F1546,'Set up'!$A$2:$C$55,2,FALSE)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up'!$A$2:$C$55,3,FALSE)</f>
        <v>Cash</v>
      </c>
      <c r="J1546" s="5">
        <f>VLOOKUP(F1546,'Set up'!$A$2:$D$55,4,FALSE)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up'!$A$2:$E$55,5,FALSE)</f>
        <v>Trsf</v>
      </c>
      <c r="S1546" s="1" t="s">
        <v>2868</v>
      </c>
    </row>
    <row r="1547" spans="1:19" x14ac:dyDescent="0.35">
      <c r="A1547" s="4" t="s">
        <v>1404</v>
      </c>
      <c r="B1547" s="5">
        <f t="shared" si="445"/>
        <v>4</v>
      </c>
      <c r="C1547" s="5">
        <f t="shared" si="446"/>
        <v>2023</v>
      </c>
      <c r="D1547" s="5" t="s">
        <v>1405</v>
      </c>
      <c r="E1547" s="5" t="str">
        <f>VLOOKUP(F1547,'Set up'!$A$2:$C$55,2,FALSE)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up'!$A$2:$C$55,3,FALSE)</f>
        <v>120</v>
      </c>
      <c r="J1547" s="5">
        <f>VLOOKUP(F1547,'Set up'!$A$2:$D$55,4,FALSE)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up'!$A$2:$E$55,5,FALSE)</f>
        <v>Trsf</v>
      </c>
      <c r="S1547" s="1" t="s">
        <v>1788</v>
      </c>
    </row>
    <row r="1548" spans="1:19" x14ac:dyDescent="0.35">
      <c r="A1548" s="4" t="s">
        <v>1404</v>
      </c>
      <c r="B1548" s="5">
        <f t="shared" si="445"/>
        <v>4</v>
      </c>
      <c r="C1548" s="5">
        <f t="shared" si="446"/>
        <v>2023</v>
      </c>
      <c r="D1548" s="5" t="s">
        <v>1405</v>
      </c>
      <c r="E1548" s="5" t="str">
        <f>VLOOKUP(F1548,'Set up'!$A$2:$C$55,2,FALSE)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up'!$A$2:$C$55,3,FALSE)</f>
        <v>120</v>
      </c>
      <c r="J1548" s="5">
        <f>VLOOKUP(F1548,'Set up'!$A$2:$D$55,4,FALSE)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up'!$A$2:$E$55,5,FALSE)</f>
        <v>Trsf</v>
      </c>
      <c r="S1548" s="1" t="s">
        <v>1788</v>
      </c>
    </row>
    <row r="1549" spans="1:19" x14ac:dyDescent="0.35">
      <c r="A1549" s="4" t="s">
        <v>1404</v>
      </c>
      <c r="B1549" s="5">
        <f t="shared" si="445"/>
        <v>4</v>
      </c>
      <c r="C1549" s="5">
        <f t="shared" si="446"/>
        <v>2023</v>
      </c>
      <c r="D1549" s="5" t="s">
        <v>1405</v>
      </c>
      <c r="E1549" s="5" t="str">
        <f>VLOOKUP(F1549,'Set up'!$A$2:$C$55,2,FALSE)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up'!$A$2:$C$55,3,FALSE)</f>
        <v>120</v>
      </c>
      <c r="J1549" s="5">
        <f>VLOOKUP(F1549,'Set up'!$A$2:$D$55,4,FALSE)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up'!$A$2:$E$55,5,FALSE)</f>
        <v>Trsf</v>
      </c>
      <c r="S1549" s="1" t="s">
        <v>1788</v>
      </c>
    </row>
    <row r="1550" spans="1:19" x14ac:dyDescent="0.35">
      <c r="A1550" s="4" t="s">
        <v>1404</v>
      </c>
      <c r="B1550" s="5">
        <f t="shared" si="445"/>
        <v>4</v>
      </c>
      <c r="C1550" s="5">
        <f t="shared" si="446"/>
        <v>2023</v>
      </c>
      <c r="D1550" s="5" t="s">
        <v>1405</v>
      </c>
      <c r="E1550" s="5" t="str">
        <f>VLOOKUP(F1550,'Set up'!$A$2:$C$55,2,FALSE)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up'!$A$2:$C$55,3,FALSE)</f>
        <v>120</v>
      </c>
      <c r="J1550" s="5">
        <f>VLOOKUP(F1550,'Set up'!$A$2:$D$55,4,FALSE)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up'!$A$2:$E$55,5,FALSE)</f>
        <v>Trsf</v>
      </c>
      <c r="S1550" s="1" t="s">
        <v>1788</v>
      </c>
    </row>
    <row r="1551" spans="1:19" x14ac:dyDescent="0.35">
      <c r="A1551" s="4" t="s">
        <v>1404</v>
      </c>
      <c r="B1551" s="5">
        <f t="shared" si="445"/>
        <v>4</v>
      </c>
      <c r="C1551" s="5">
        <f t="shared" si="446"/>
        <v>2023</v>
      </c>
      <c r="D1551" s="5" t="s">
        <v>1405</v>
      </c>
      <c r="E1551" s="5" t="str">
        <f>VLOOKUP(F1551,'Set up'!$A$2:$C$55,2,FALSE)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up'!$A$2:$C$55,3,FALSE)</f>
        <v>120</v>
      </c>
      <c r="J1551" s="5">
        <f>VLOOKUP(F1551,'Set up'!$A$2:$D$55,4,FALSE)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up'!$A$2:$E$55,5,FALSE)</f>
        <v>Trsf</v>
      </c>
      <c r="S1551" s="1" t="s">
        <v>1788</v>
      </c>
    </row>
    <row r="1552" spans="1:19" x14ac:dyDescent="0.35">
      <c r="A1552" s="4" t="s">
        <v>1404</v>
      </c>
      <c r="B1552" s="5">
        <f t="shared" si="445"/>
        <v>4</v>
      </c>
      <c r="C1552" s="5">
        <f t="shared" si="446"/>
        <v>2023</v>
      </c>
      <c r="D1552" s="5" t="s">
        <v>1405</v>
      </c>
      <c r="E1552" s="5" t="str">
        <f>VLOOKUP(F1552,'Set up'!$A$2:$C$55,2,FALSE)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up'!$A$2:$C$55,3,FALSE)</f>
        <v>120</v>
      </c>
      <c r="J1552" s="5">
        <f>VLOOKUP(F1552,'Set up'!$A$2:$D$55,4,FALSE)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up'!$A$2:$E$55,5,FALSE)</f>
        <v>Trsf</v>
      </c>
      <c r="S1552" s="1" t="s">
        <v>1788</v>
      </c>
    </row>
    <row r="1553" spans="1:19" x14ac:dyDescent="0.35">
      <c r="A1553" s="4" t="s">
        <v>1404</v>
      </c>
      <c r="B1553" s="5">
        <f t="shared" si="445"/>
        <v>4</v>
      </c>
      <c r="C1553" s="5">
        <f t="shared" si="446"/>
        <v>2023</v>
      </c>
      <c r="D1553" s="5" t="s">
        <v>1407</v>
      </c>
      <c r="E1553" s="5" t="str">
        <f>VLOOKUP(F1553,'Set up'!$A$2:$C$55,2,FALSE)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up'!$A$2:$C$55,3,FALSE)</f>
        <v>Cash</v>
      </c>
      <c r="J1553" s="5">
        <f>VLOOKUP(F1553,'Set up'!$A$2:$D$55,4,FALSE)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up'!$A$2:$E$55,5,FALSE)</f>
        <v>PD Chq</v>
      </c>
      <c r="S1553" s="1" t="s">
        <v>2087</v>
      </c>
    </row>
    <row r="1554" spans="1:19" x14ac:dyDescent="0.35">
      <c r="A1554" s="4" t="s">
        <v>1404</v>
      </c>
      <c r="B1554" s="5">
        <f t="shared" si="445"/>
        <v>4</v>
      </c>
      <c r="C1554" s="5">
        <f t="shared" si="446"/>
        <v>2023</v>
      </c>
      <c r="D1554" s="5" t="s">
        <v>1407</v>
      </c>
      <c r="E1554" s="5" t="str">
        <f>VLOOKUP(F1554,'Set up'!$A$2:$C$55,2,FALSE)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up'!$A$2:$C$55,3,FALSE)</f>
        <v>Cash</v>
      </c>
      <c r="J1554" s="5">
        <f>VLOOKUP(F1554,'Set up'!$A$2:$D$55,4,FALSE)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up'!$A$2:$E$55,5,FALSE)</f>
        <v>PD Chq</v>
      </c>
      <c r="S1554" s="1" t="s">
        <v>2086</v>
      </c>
    </row>
    <row r="1555" spans="1:19" x14ac:dyDescent="0.35">
      <c r="A1555" s="4" t="s">
        <v>1404</v>
      </c>
      <c r="B1555" s="5">
        <f t="shared" si="445"/>
        <v>4</v>
      </c>
      <c r="C1555" s="5">
        <f t="shared" si="446"/>
        <v>2023</v>
      </c>
      <c r="D1555" s="5" t="s">
        <v>1407</v>
      </c>
      <c r="E1555" s="5" t="str">
        <f>VLOOKUP(F1555,'Set up'!$A$2:$C$55,2,FALSE)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up'!$A$2:$C$55,3,FALSE)</f>
        <v>Cash</v>
      </c>
      <c r="J1555" s="5">
        <f>VLOOKUP(F1555,'Set up'!$A$2:$D$55,4,FALSE)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up'!$A$2:$E$55,5,FALSE)</f>
        <v>PD Chq</v>
      </c>
      <c r="S1555" s="1" t="s">
        <v>2086</v>
      </c>
    </row>
    <row r="1556" spans="1:19" x14ac:dyDescent="0.35">
      <c r="A1556" s="4" t="s">
        <v>1404</v>
      </c>
      <c r="B1556" s="5">
        <f t="shared" si="445"/>
        <v>4</v>
      </c>
      <c r="C1556" s="5">
        <f t="shared" si="446"/>
        <v>2023</v>
      </c>
      <c r="D1556" s="5" t="s">
        <v>1407</v>
      </c>
      <c r="E1556" s="5" t="str">
        <f>VLOOKUP(F1556,'Set up'!$A$2:$C$55,2,FALSE)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up'!$A$2:$C$55,3,FALSE)</f>
        <v>Cash</v>
      </c>
      <c r="J1556" s="5">
        <f>VLOOKUP(F1556,'Set up'!$A$2:$D$55,4,FALSE)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up'!$A$2:$E$55,5,FALSE)</f>
        <v>PD Chq</v>
      </c>
      <c r="S1556" s="1" t="s">
        <v>2086</v>
      </c>
    </row>
    <row r="1557" spans="1:19" x14ac:dyDescent="0.35">
      <c r="A1557" s="4" t="s">
        <v>1404</v>
      </c>
      <c r="B1557" s="5">
        <f t="shared" si="445"/>
        <v>4</v>
      </c>
      <c r="C1557" s="5">
        <f t="shared" si="446"/>
        <v>2023</v>
      </c>
      <c r="D1557" s="5" t="s">
        <v>1407</v>
      </c>
      <c r="E1557" s="5" t="str">
        <f>VLOOKUP(F1557,'Set up'!$A$2:$C$55,2,FALSE)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up'!$A$2:$C$55,3,FALSE)</f>
        <v>Cash</v>
      </c>
      <c r="J1557" s="5">
        <f>VLOOKUP(F1557,'Set up'!$A$2:$D$55,4,FALSE)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up'!$A$2:$E$55,5,FALSE)</f>
        <v>PD Chq</v>
      </c>
      <c r="S1557" s="1" t="s">
        <v>2086</v>
      </c>
    </row>
    <row r="1558" spans="1:19" x14ac:dyDescent="0.35">
      <c r="A1558" s="4" t="s">
        <v>1410</v>
      </c>
      <c r="B1558" s="5">
        <f t="shared" si="445"/>
        <v>4</v>
      </c>
      <c r="C1558" s="5">
        <f t="shared" si="446"/>
        <v>2023</v>
      </c>
      <c r="D1558" s="5" t="s">
        <v>1408</v>
      </c>
      <c r="E1558" s="5" t="str">
        <f>VLOOKUP(F1558,'Set up'!$A$2:$C$55,2,FALSE)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up'!$A$2:$C$55,3,FALSE)</f>
        <v>Cash</v>
      </c>
      <c r="J1558" s="5">
        <f>VLOOKUP(F1558,'Set up'!$A$2:$D$55,4,FALSE)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up'!$A$2:$E$55,5,FALSE)</f>
        <v>Trsf</v>
      </c>
      <c r="S1558" s="1" t="s">
        <v>2394</v>
      </c>
    </row>
    <row r="1559" spans="1:19" x14ac:dyDescent="0.35">
      <c r="A1559" s="4" t="s">
        <v>1410</v>
      </c>
      <c r="B1559" s="5">
        <f t="shared" si="445"/>
        <v>4</v>
      </c>
      <c r="C1559" s="5">
        <f t="shared" si="446"/>
        <v>2023</v>
      </c>
      <c r="D1559" s="5" t="s">
        <v>1408</v>
      </c>
      <c r="E1559" s="5" t="str">
        <f>VLOOKUP(F1559,'Set up'!$A$2:$C$55,2,FALSE)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up'!$A$2:$C$55,3,FALSE)</f>
        <v>Cash</v>
      </c>
      <c r="J1559" s="5">
        <f>VLOOKUP(F1559,'Set up'!$A$2:$D$55,4,FALSE)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up'!$A$2:$E$55,5,FALSE)</f>
        <v>Trsf</v>
      </c>
      <c r="S1559" s="1" t="s">
        <v>2396</v>
      </c>
    </row>
    <row r="1560" spans="1:19" x14ac:dyDescent="0.35">
      <c r="A1560" s="4" t="s">
        <v>1410</v>
      </c>
      <c r="B1560" s="5">
        <f t="shared" si="445"/>
        <v>4</v>
      </c>
      <c r="C1560" s="5">
        <f t="shared" si="446"/>
        <v>2023</v>
      </c>
      <c r="D1560" s="5" t="s">
        <v>1408</v>
      </c>
      <c r="E1560" s="5" t="str">
        <f>VLOOKUP(F1560,'Set up'!$A$2:$C$55,2,FALSE)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up'!$A$2:$C$55,3,FALSE)</f>
        <v>Cash</v>
      </c>
      <c r="J1560" s="5">
        <f>VLOOKUP(F1560,'Set up'!$A$2:$D$55,4,FALSE)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up'!$A$2:$E$55,5,FALSE)</f>
        <v>Trsf</v>
      </c>
      <c r="S1560" s="1" t="s">
        <v>2390</v>
      </c>
    </row>
    <row r="1561" spans="1:19" x14ac:dyDescent="0.35">
      <c r="A1561" s="4" t="s">
        <v>1410</v>
      </c>
      <c r="B1561" s="5">
        <f t="shared" si="445"/>
        <v>4</v>
      </c>
      <c r="C1561" s="5">
        <f t="shared" si="446"/>
        <v>2023</v>
      </c>
      <c r="D1561" s="5" t="s">
        <v>1408</v>
      </c>
      <c r="E1561" s="5" t="str">
        <f>VLOOKUP(F1561,'Set up'!$A$2:$C$55,2,FALSE)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up'!$A$2:$C$55,3,FALSE)</f>
        <v>Cash</v>
      </c>
      <c r="J1561" s="5">
        <f>VLOOKUP(F1561,'Set up'!$A$2:$D$55,4,FALSE)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up'!$A$2:$E$55,5,FALSE)</f>
        <v>Trsf</v>
      </c>
      <c r="S1561" s="1" t="s">
        <v>2459</v>
      </c>
    </row>
    <row r="1562" spans="1:19" x14ac:dyDescent="0.35">
      <c r="A1562" s="4" t="s">
        <v>1410</v>
      </c>
      <c r="B1562" s="5">
        <f t="shared" si="445"/>
        <v>4</v>
      </c>
      <c r="C1562" s="5">
        <f t="shared" si="446"/>
        <v>2023</v>
      </c>
      <c r="D1562" s="5" t="s">
        <v>1408</v>
      </c>
      <c r="E1562" s="5" t="str">
        <f>VLOOKUP(F1562,'Set up'!$A$2:$C$55,2,FALSE)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up'!$A$2:$C$55,3,FALSE)</f>
        <v>Cash</v>
      </c>
      <c r="J1562" s="5">
        <f>VLOOKUP(F1562,'Set up'!$A$2:$D$55,4,FALSE)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up'!$A$2:$E$55,5,FALSE)</f>
        <v>Trsf</v>
      </c>
      <c r="S1562" s="1" t="s">
        <v>2460</v>
      </c>
    </row>
    <row r="1563" spans="1:19" x14ac:dyDescent="0.35">
      <c r="A1563" s="4" t="s">
        <v>1410</v>
      </c>
      <c r="B1563" s="5">
        <f t="shared" si="445"/>
        <v>4</v>
      </c>
      <c r="C1563" s="5">
        <f t="shared" si="446"/>
        <v>2023</v>
      </c>
      <c r="D1563" s="5" t="s">
        <v>1408</v>
      </c>
      <c r="E1563" s="5" t="str">
        <f>VLOOKUP(F1563,'Set up'!$A$2:$C$55,2,FALSE)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up'!$A$2:$C$55,3,FALSE)</f>
        <v>Cash</v>
      </c>
      <c r="J1563" s="5">
        <f>VLOOKUP(F1563,'Set up'!$A$2:$D$55,4,FALSE)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up'!$A$2:$E$55,5,FALSE)</f>
        <v>Trsf</v>
      </c>
      <c r="S1563" s="1" t="s">
        <v>2461</v>
      </c>
    </row>
    <row r="1564" spans="1:19" x14ac:dyDescent="0.35">
      <c r="A1564" s="4" t="s">
        <v>1404</v>
      </c>
      <c r="B1564" s="5">
        <f t="shared" si="445"/>
        <v>4</v>
      </c>
      <c r="C1564" s="5">
        <f t="shared" si="446"/>
        <v>2023</v>
      </c>
      <c r="D1564" s="5" t="s">
        <v>1411</v>
      </c>
      <c r="E1564" s="5" t="str">
        <f>VLOOKUP(F1564,'Set up'!$A$2:$C$55,2,FALSE)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up'!$A$2:$C$55,3,FALSE)</f>
        <v>60</v>
      </c>
      <c r="J1564" s="5">
        <f>VLOOKUP(F1564,'Set up'!$A$2:$D$55,4,FALSE)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up'!$A$2:$E$55,5,FALSE)</f>
        <v>Chq</v>
      </c>
      <c r="S1564" s="1" t="s">
        <v>1846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1413</v>
      </c>
      <c r="E1565" s="5" t="str">
        <f>VLOOKUP(F1565,'Set up'!$A$2:$C$55,2,FALSE)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up'!$A$2:$C$55,3,FALSE)</f>
        <v>Cash</v>
      </c>
      <c r="J1565" s="5">
        <f>VLOOKUP(F1565,'Set up'!$A$2:$D$55,4,FALSE)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up'!$A$2:$E$55,5,FALSE)</f>
        <v>Trsf</v>
      </c>
      <c r="S1565" s="1" t="s">
        <v>1837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1413</v>
      </c>
      <c r="E1566" s="5" t="str">
        <f>VLOOKUP(F1566,'Set up'!$A$2:$C$55,2,FALSE)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up'!$A$2:$C$55,3,FALSE)</f>
        <v>Cash</v>
      </c>
      <c r="J1566" s="5">
        <f>VLOOKUP(F1566,'Set up'!$A$2:$D$55,4,FALSE)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up'!$A$2:$E$55,5,FALSE)</f>
        <v>Trsf</v>
      </c>
      <c r="S1566" s="1" t="s">
        <v>1838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1413</v>
      </c>
      <c r="E1567" s="5" t="str">
        <f>VLOOKUP(F1567,'Set up'!$A$2:$C$55,2,FALSE)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up'!$A$2:$C$55,3,FALSE)</f>
        <v>Cash</v>
      </c>
      <c r="J1567" s="5">
        <f>VLOOKUP(F1567,'Set up'!$A$2:$D$55,4,FALSE)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up'!$A$2:$E$55,5,FALSE)</f>
        <v>Trsf</v>
      </c>
      <c r="S1567" s="1" t="s">
        <v>1839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1413</v>
      </c>
      <c r="E1568" s="5" t="str">
        <f>VLOOKUP(F1568,'Set up'!$A$2:$C$55,2,FALSE)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up'!$A$2:$C$55,3,FALSE)</f>
        <v>Cash</v>
      </c>
      <c r="J1568" s="5">
        <f>VLOOKUP(F1568,'Set up'!$A$2:$D$55,4,FALSE)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up'!$A$2:$E$55,5,FALSE)</f>
        <v>Trsf</v>
      </c>
      <c r="S1568" s="1" t="s">
        <v>1840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1413</v>
      </c>
      <c r="E1569" s="5" t="str">
        <f>VLOOKUP(F1569,'Set up'!$A$2:$C$55,2,FALSE)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up'!$A$2:$C$55,3,FALSE)</f>
        <v>Cash</v>
      </c>
      <c r="J1569" s="5">
        <f>VLOOKUP(F1569,'Set up'!$A$2:$D$55,4,FALSE)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up'!$A$2:$E$55,5,FALSE)</f>
        <v>Trsf</v>
      </c>
      <c r="S1569" s="1" t="s">
        <v>1841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1413</v>
      </c>
      <c r="E1570" s="5" t="str">
        <f>VLOOKUP(F1570,'Set up'!$A$2:$C$55,2,FALSE)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up'!$A$2:$C$55,3,FALSE)</f>
        <v>Cash</v>
      </c>
      <c r="J1570" s="5">
        <f>VLOOKUP(F1570,'Set up'!$A$2:$D$55,4,FALSE)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up'!$A$2:$E$55,5,FALSE)</f>
        <v>Trsf</v>
      </c>
      <c r="S1570" s="1" t="s">
        <v>1842</v>
      </c>
    </row>
    <row r="1571" spans="1:19" x14ac:dyDescent="0.35">
      <c r="A1571" s="4" t="s">
        <v>1415</v>
      </c>
      <c r="B1571" s="5">
        <f t="shared" si="445"/>
        <v>4</v>
      </c>
      <c r="C1571" s="5">
        <f t="shared" si="446"/>
        <v>2023</v>
      </c>
      <c r="D1571" s="5" t="s">
        <v>1414</v>
      </c>
      <c r="E1571" s="5" t="str">
        <f>VLOOKUP(F1571,'Set up'!$A$2:$C$55,2,FALSE)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up'!$A$2:$C$55,3,FALSE)</f>
        <v>Cash</v>
      </c>
      <c r="J1571" s="5">
        <f>VLOOKUP(F1571,'Set up'!$A$2:$D$55,4,FALSE)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up'!$A$2:$E$55,5,FALSE)</f>
        <v>Trsf</v>
      </c>
      <c r="S1571" s="1" t="s">
        <v>1986</v>
      </c>
    </row>
    <row r="1572" spans="1:19" x14ac:dyDescent="0.35">
      <c r="A1572" s="4" t="s">
        <v>1415</v>
      </c>
      <c r="B1572" s="5">
        <f t="shared" si="445"/>
        <v>4</v>
      </c>
      <c r="C1572" s="5">
        <f t="shared" si="446"/>
        <v>2023</v>
      </c>
      <c r="D1572" s="5" t="s">
        <v>1416</v>
      </c>
      <c r="E1572" s="5" t="str">
        <f>VLOOKUP(F1572,'Set up'!$A$2:$C$55,2,FALSE)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up'!$A$2:$C$55,3,FALSE)</f>
        <v>Cash</v>
      </c>
      <c r="J1572" s="5">
        <f>VLOOKUP(F1572,'Set up'!$A$2:$D$55,4,FALSE)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up'!$A$2:$E$55,5,FALSE)</f>
        <v>Chq</v>
      </c>
      <c r="S1572" s="1" t="s">
        <v>1684</v>
      </c>
    </row>
    <row r="1573" spans="1:19" x14ac:dyDescent="0.35">
      <c r="A1573" s="4" t="s">
        <v>1415</v>
      </c>
      <c r="B1573" s="5">
        <f t="shared" si="445"/>
        <v>4</v>
      </c>
      <c r="C1573" s="5">
        <f t="shared" si="446"/>
        <v>2023</v>
      </c>
      <c r="D1573" s="5" t="s">
        <v>1416</v>
      </c>
      <c r="E1573" s="5" t="str">
        <f>VLOOKUP(F1573,'Set up'!$A$2:$C$55,2,FALSE)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up'!$A$2:$C$55,3,FALSE)</f>
        <v>Cash</v>
      </c>
      <c r="J1573" s="5">
        <f>VLOOKUP(F1573,'Set up'!$A$2:$D$55,4,FALSE)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up'!$A$2:$E$55,5,FALSE)</f>
        <v>Chq</v>
      </c>
      <c r="S1573" s="1" t="s">
        <v>1684</v>
      </c>
    </row>
    <row r="1574" spans="1:19" x14ac:dyDescent="0.35">
      <c r="A1574" s="4" t="s">
        <v>1418</v>
      </c>
      <c r="B1574" s="5">
        <f t="shared" si="445"/>
        <v>4</v>
      </c>
      <c r="C1574" s="5">
        <f t="shared" si="446"/>
        <v>2023</v>
      </c>
      <c r="D1574" s="5" t="s">
        <v>1417</v>
      </c>
      <c r="E1574" s="5" t="str">
        <f>VLOOKUP(F1574,'Set up'!$A$2:$C$55,2,FALSE)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up'!$A$2:$C$55,3,FALSE)</f>
        <v>Cash</v>
      </c>
      <c r="J1574" s="5">
        <f>VLOOKUP(F1574,'Set up'!$A$2:$D$55,4,FALSE)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up'!$A$2:$E$55,5,FALSE)</f>
        <v>Trsf</v>
      </c>
      <c r="S1574" s="1" t="s">
        <v>1525</v>
      </c>
    </row>
    <row r="1575" spans="1:19" x14ac:dyDescent="0.35">
      <c r="A1575" s="4" t="s">
        <v>1418</v>
      </c>
      <c r="B1575" s="5">
        <f t="shared" si="445"/>
        <v>4</v>
      </c>
      <c r="C1575" s="5">
        <f t="shared" si="446"/>
        <v>2023</v>
      </c>
      <c r="D1575" s="5" t="s">
        <v>1417</v>
      </c>
      <c r="E1575" s="5" t="str">
        <f>VLOOKUP(F1575,'Set up'!$A$2:$C$55,2,FALSE)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up'!$A$2:$C$55,3,FALSE)</f>
        <v>Cash</v>
      </c>
      <c r="J1575" s="5">
        <f>VLOOKUP(F1575,'Set up'!$A$2:$D$55,4,FALSE)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up'!$A$2:$E$55,5,FALSE)</f>
        <v>Trsf</v>
      </c>
      <c r="S1575" s="1" t="s">
        <v>1525</v>
      </c>
    </row>
    <row r="1576" spans="1:19" x14ac:dyDescent="0.35">
      <c r="A1576" s="4" t="s">
        <v>1418</v>
      </c>
      <c r="B1576" s="5">
        <f t="shared" si="445"/>
        <v>4</v>
      </c>
      <c r="C1576" s="5">
        <f t="shared" si="446"/>
        <v>2023</v>
      </c>
      <c r="D1576" s="5" t="s">
        <v>1417</v>
      </c>
      <c r="E1576" s="5" t="str">
        <f>VLOOKUP(F1576,'Set up'!$A$2:$C$55,2,FALSE)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up'!$A$2:$C$55,3,FALSE)</f>
        <v>Cash</v>
      </c>
      <c r="J1576" s="5">
        <f>VLOOKUP(F1576,'Set up'!$A$2:$D$55,4,FALSE)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up'!$A$2:$E$55,5,FALSE)</f>
        <v>Trsf</v>
      </c>
      <c r="S1576" s="1" t="s">
        <v>1525</v>
      </c>
    </row>
    <row r="1577" spans="1:19" x14ac:dyDescent="0.35">
      <c r="A1577" s="4" t="s">
        <v>1418</v>
      </c>
      <c r="B1577" s="5">
        <f t="shared" si="445"/>
        <v>4</v>
      </c>
      <c r="C1577" s="5">
        <f t="shared" si="446"/>
        <v>2023</v>
      </c>
      <c r="D1577" s="5" t="s">
        <v>1417</v>
      </c>
      <c r="E1577" s="5" t="str">
        <f>VLOOKUP(F1577,'Set up'!$A$2:$C$55,2,FALSE)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up'!$A$2:$C$55,3,FALSE)</f>
        <v>Cash</v>
      </c>
      <c r="J1577" s="5">
        <f>VLOOKUP(F1577,'Set up'!$A$2:$D$55,4,FALSE)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up'!$A$2:$E$55,5,FALSE)</f>
        <v>Trsf</v>
      </c>
      <c r="S1577" s="1" t="s">
        <v>1525</v>
      </c>
    </row>
    <row r="1578" spans="1:19" x14ac:dyDescent="0.35">
      <c r="A1578" s="4" t="s">
        <v>1420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1419</v>
      </c>
      <c r="E1578" s="5" t="str">
        <f>VLOOKUP(F1578,'Set up'!$A$2:$C$55,2,FALSE)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up'!$A$2:$C$55,3,FALSE)</f>
        <v>Cash</v>
      </c>
      <c r="J1578" s="5">
        <f>VLOOKUP(F1578,'Set up'!$A$2:$D$55,4,FALSE)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up'!$A$2:$E$55,5,FALSE)</f>
        <v>Trsf</v>
      </c>
      <c r="S1578" s="1" t="s">
        <v>2461</v>
      </c>
    </row>
    <row r="1579" spans="1:19" x14ac:dyDescent="0.35">
      <c r="A1579" s="4" t="s">
        <v>1427</v>
      </c>
      <c r="B1579" s="5">
        <f t="shared" si="462"/>
        <v>4</v>
      </c>
      <c r="C1579" s="5">
        <f t="shared" si="463"/>
        <v>2023</v>
      </c>
      <c r="D1579" s="5" t="s">
        <v>1423</v>
      </c>
      <c r="E1579" s="5" t="str">
        <f>VLOOKUP(F1579,'Set up'!$A$2:$C$55,2,FALSE)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up'!$A$2:$C$55,3,FALSE)</f>
        <v>Cash</v>
      </c>
      <c r="J1579" s="5">
        <f>VLOOKUP(F1579,'Set up'!$A$2:$D$55,4,FALSE)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up'!$A$2:$E$55,5,FALSE)</f>
        <v>Trsf</v>
      </c>
      <c r="S1579" s="1" t="s">
        <v>1486</v>
      </c>
    </row>
    <row r="1580" spans="1:19" x14ac:dyDescent="0.35">
      <c r="A1580" s="4" t="s">
        <v>1427</v>
      </c>
      <c r="B1580" s="5">
        <f t="shared" si="462"/>
        <v>4</v>
      </c>
      <c r="C1580" s="5">
        <f t="shared" si="463"/>
        <v>2023</v>
      </c>
      <c r="D1580" s="5" t="s">
        <v>1423</v>
      </c>
      <c r="E1580" s="5" t="str">
        <f>VLOOKUP(F1580,'Set up'!$A$2:$C$55,2,FALSE)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up'!$A$2:$C$55,3,FALSE)</f>
        <v>Cash</v>
      </c>
      <c r="J1580" s="5">
        <f>VLOOKUP(F1580,'Set up'!$A$2:$D$55,4,FALSE)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up'!$A$2:$E$55,5,FALSE)</f>
        <v>Trsf</v>
      </c>
      <c r="S1580" s="1" t="s">
        <v>1486</v>
      </c>
    </row>
    <row r="1581" spans="1:19" x14ac:dyDescent="0.35">
      <c r="A1581" s="4" t="s">
        <v>1427</v>
      </c>
      <c r="B1581" s="5">
        <f t="shared" si="462"/>
        <v>4</v>
      </c>
      <c r="C1581" s="5">
        <f t="shared" si="463"/>
        <v>2023</v>
      </c>
      <c r="D1581" s="5" t="s">
        <v>1423</v>
      </c>
      <c r="E1581" s="5" t="str">
        <f>VLOOKUP(F1581,'Set up'!$A$2:$C$55,2,FALSE)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up'!$A$2:$C$55,3,FALSE)</f>
        <v>Cash</v>
      </c>
      <c r="J1581" s="5">
        <f>VLOOKUP(F1581,'Set up'!$A$2:$D$55,4,FALSE)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up'!$A$2:$E$55,5,FALSE)</f>
        <v>Trsf</v>
      </c>
      <c r="S1581" s="1" t="s">
        <v>1486</v>
      </c>
    </row>
    <row r="1582" spans="1:19" x14ac:dyDescent="0.35">
      <c r="A1582" s="4" t="s">
        <v>1427</v>
      </c>
      <c r="B1582" s="5">
        <f t="shared" si="462"/>
        <v>4</v>
      </c>
      <c r="C1582" s="5">
        <f t="shared" si="463"/>
        <v>2023</v>
      </c>
      <c r="D1582" s="5" t="s">
        <v>1423</v>
      </c>
      <c r="E1582" s="5" t="str">
        <f>VLOOKUP(F1582,'Set up'!$A$2:$C$55,2,FALSE)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up'!$A$2:$C$55,3,FALSE)</f>
        <v>Cash</v>
      </c>
      <c r="J1582" s="5">
        <f>VLOOKUP(F1582,'Set up'!$A$2:$D$55,4,FALSE)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up'!$A$2:$E$55,5,FALSE)</f>
        <v>Trsf</v>
      </c>
      <c r="S1582" s="1" t="s">
        <v>1486</v>
      </c>
    </row>
    <row r="1583" spans="1:19" x14ac:dyDescent="0.35">
      <c r="A1583" s="4" t="s">
        <v>1429</v>
      </c>
      <c r="B1583" s="5">
        <f t="shared" si="462"/>
        <v>4</v>
      </c>
      <c r="C1583" s="5">
        <f t="shared" si="463"/>
        <v>2023</v>
      </c>
      <c r="D1583" s="5" t="s">
        <v>1428</v>
      </c>
      <c r="E1583" s="5" t="str">
        <f>VLOOKUP(F1583,'Set up'!$A$2:$C$55,2,FALSE)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up'!$A$2:$C$55,3,FALSE)</f>
        <v>Cash</v>
      </c>
      <c r="J1583" s="5">
        <f>VLOOKUP(F1583,'Set up'!$A$2:$D$55,4,FALSE)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up'!$A$2:$E$55,5,FALSE)</f>
        <v>PD Chq</v>
      </c>
      <c r="S1583" s="1" t="s">
        <v>2144</v>
      </c>
    </row>
    <row r="1584" spans="1:19" x14ac:dyDescent="0.35">
      <c r="A1584" s="4" t="s">
        <v>1429</v>
      </c>
      <c r="B1584" s="5">
        <f t="shared" si="462"/>
        <v>4</v>
      </c>
      <c r="C1584" s="5">
        <f t="shared" si="463"/>
        <v>2023</v>
      </c>
      <c r="D1584" s="5" t="s">
        <v>1428</v>
      </c>
      <c r="E1584" s="5" t="str">
        <f>VLOOKUP(F1584,'Set up'!$A$2:$C$55,2,FALSE)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up'!$A$2:$C$55,3,FALSE)</f>
        <v>Cash</v>
      </c>
      <c r="J1584" s="5">
        <f>VLOOKUP(F1584,'Set up'!$A$2:$D$55,4,FALSE)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up'!$A$2:$E$55,5,FALSE)</f>
        <v>PD Chq</v>
      </c>
      <c r="S1584" s="1" t="s">
        <v>2144</v>
      </c>
    </row>
    <row r="1585" spans="1:19" x14ac:dyDescent="0.35">
      <c r="A1585" s="4" t="s">
        <v>1429</v>
      </c>
      <c r="B1585" s="5">
        <f t="shared" si="462"/>
        <v>4</v>
      </c>
      <c r="C1585" s="5">
        <f t="shared" si="463"/>
        <v>2023</v>
      </c>
      <c r="D1585" s="5" t="s">
        <v>1428</v>
      </c>
      <c r="E1585" s="5" t="str">
        <f>VLOOKUP(F1585,'Set up'!$A$2:$C$55,2,FALSE)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up'!$A$2:$C$55,3,FALSE)</f>
        <v>Cash</v>
      </c>
      <c r="J1585" s="5">
        <f>VLOOKUP(F1585,'Set up'!$A$2:$D$55,4,FALSE)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up'!$A$2:$E$55,5,FALSE)</f>
        <v>PD Chq</v>
      </c>
      <c r="S1585" s="1" t="s">
        <v>2144</v>
      </c>
    </row>
    <row r="1586" spans="1:19" x14ac:dyDescent="0.35">
      <c r="A1586" s="4" t="s">
        <v>1431</v>
      </c>
      <c r="B1586" s="5">
        <f t="shared" si="462"/>
        <v>4</v>
      </c>
      <c r="C1586" s="5">
        <f t="shared" si="463"/>
        <v>2023</v>
      </c>
      <c r="D1586" s="5" t="s">
        <v>1430</v>
      </c>
      <c r="E1586" s="5" t="str">
        <f>VLOOKUP(F1586,'Set up'!$A$2:$C$55,2,FALSE)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up'!$A$2:$C$55,3,FALSE)</f>
        <v>30</v>
      </c>
      <c r="J1586" s="5">
        <f>VLOOKUP(F1586,'Set up'!$A$2:$D$55,4,FALSE)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up'!$A$2:$E$55,5,FALSE)</f>
        <v>Chq</v>
      </c>
      <c r="S1586" s="1" t="s">
        <v>1569</v>
      </c>
    </row>
    <row r="1587" spans="1:19" x14ac:dyDescent="0.35">
      <c r="A1587" s="4" t="s">
        <v>1431</v>
      </c>
      <c r="B1587" s="5">
        <f t="shared" si="462"/>
        <v>4</v>
      </c>
      <c r="C1587" s="5">
        <f t="shared" si="463"/>
        <v>2023</v>
      </c>
      <c r="D1587" s="5" t="s">
        <v>1430</v>
      </c>
      <c r="E1587" s="5" t="str">
        <f>VLOOKUP(F1587,'Set up'!$A$2:$C$55,2,FALSE)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up'!$A$2:$C$55,3,FALSE)</f>
        <v>30</v>
      </c>
      <c r="J1587" s="5">
        <f>VLOOKUP(F1587,'Set up'!$A$2:$D$55,4,FALSE)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up'!$A$2:$E$55,5,FALSE)</f>
        <v>Chq</v>
      </c>
      <c r="S1587" s="1" t="s">
        <v>1569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1433</v>
      </c>
      <c r="E1588" s="5" t="str">
        <f>VLOOKUP(F1588,'Set up'!$A$2:$C$55,2,FALSE)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up'!$A$2:$C$55,3,FALSE)</f>
        <v>Cash</v>
      </c>
      <c r="J1588" s="5">
        <f>VLOOKUP(F1588,'Set up'!$A$2:$D$55,4,FALSE)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up'!$A$2:$E$55,5,FALSE)</f>
        <v>Trsf</v>
      </c>
      <c r="S1588" s="1" t="s">
        <v>2312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1433</v>
      </c>
      <c r="E1589" s="5" t="str">
        <f>VLOOKUP(F1589,'Set up'!$A$2:$C$55,2,FALSE)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up'!$A$2:$C$55,3,FALSE)</f>
        <v>Cash</v>
      </c>
      <c r="J1589" s="5">
        <f>VLOOKUP(F1589,'Set up'!$A$2:$D$55,4,FALSE)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up'!$A$2:$E$55,5,FALSE)</f>
        <v>Trsf</v>
      </c>
      <c r="S1589" s="1" t="s">
        <v>2314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1433</v>
      </c>
      <c r="E1590" s="5" t="str">
        <f>VLOOKUP(F1590,'Set up'!$A$2:$C$55,2,FALSE)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up'!$A$2:$C$55,3,FALSE)</f>
        <v>Cash</v>
      </c>
      <c r="J1590" s="5">
        <f>VLOOKUP(F1590,'Set up'!$A$2:$D$55,4,FALSE)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up'!$A$2:$E$55,5,FALSE)</f>
        <v>Trsf</v>
      </c>
      <c r="S1590" s="1" t="s">
        <v>2313</v>
      </c>
    </row>
    <row r="1591" spans="1:19" x14ac:dyDescent="0.35">
      <c r="A1591" s="4" t="s">
        <v>1436</v>
      </c>
      <c r="B1591" s="5">
        <f t="shared" si="462"/>
        <v>4</v>
      </c>
      <c r="C1591" s="5">
        <f t="shared" si="463"/>
        <v>2023</v>
      </c>
      <c r="D1591" s="5" t="s">
        <v>1434</v>
      </c>
      <c r="E1591" s="5" t="str">
        <f>VLOOKUP(F1591,'Set up'!$A$2:$C$55,2,FALSE)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up'!$A$2:$C$55,3,FALSE)</f>
        <v>Cash</v>
      </c>
      <c r="J1591" s="5">
        <f>VLOOKUP(F1591,'Set up'!$A$2:$D$55,4,FALSE)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up'!$A$2:$E$55,5,FALSE)</f>
        <v>Trsf</v>
      </c>
      <c r="S1591" s="1" t="s">
        <v>2462</v>
      </c>
    </row>
    <row r="1592" spans="1:19" x14ac:dyDescent="0.35">
      <c r="A1592" s="4" t="s">
        <v>1436</v>
      </c>
      <c r="B1592" s="5">
        <f t="shared" si="462"/>
        <v>4</v>
      </c>
      <c r="C1592" s="5">
        <f t="shared" si="463"/>
        <v>2023</v>
      </c>
      <c r="D1592" s="5" t="s">
        <v>1435</v>
      </c>
      <c r="E1592" s="5" t="str">
        <f>VLOOKUP(F1592,'Set up'!$A$2:$C$55,2,FALSE)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up'!$A$2:$C$55,3,FALSE)</f>
        <v>Cash</v>
      </c>
      <c r="J1592" s="5">
        <f>VLOOKUP(F1592,'Set up'!$A$2:$D$55,4,FALSE)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up'!$A$2:$E$55,5,FALSE)</f>
        <v>Trsf</v>
      </c>
      <c r="S1592" s="1" t="s">
        <v>2463</v>
      </c>
    </row>
    <row r="1593" spans="1:19" x14ac:dyDescent="0.35">
      <c r="A1593" s="4" t="s">
        <v>1436</v>
      </c>
      <c r="B1593" s="5">
        <f t="shared" si="462"/>
        <v>4</v>
      </c>
      <c r="C1593" s="5">
        <f t="shared" si="463"/>
        <v>2023</v>
      </c>
      <c r="D1593" s="5" t="s">
        <v>1435</v>
      </c>
      <c r="E1593" s="5" t="str">
        <f>VLOOKUP(F1593,'Set up'!$A$2:$C$55,2,FALSE)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up'!$A$2:$C$55,3,FALSE)</f>
        <v>Cash</v>
      </c>
      <c r="J1593" s="5">
        <f>VLOOKUP(F1593,'Set up'!$A$2:$D$55,4,FALSE)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up'!$A$2:$E$55,5,FALSE)</f>
        <v>Trsf</v>
      </c>
      <c r="S1593" s="1" t="s">
        <v>2464</v>
      </c>
    </row>
    <row r="1594" spans="1:19" x14ac:dyDescent="0.35">
      <c r="A1594" s="4" t="s">
        <v>1436</v>
      </c>
      <c r="B1594" s="5">
        <f t="shared" si="462"/>
        <v>4</v>
      </c>
      <c r="C1594" s="5">
        <f t="shared" si="463"/>
        <v>2023</v>
      </c>
      <c r="D1594" s="5" t="s">
        <v>1435</v>
      </c>
      <c r="E1594" s="5" t="str">
        <f>VLOOKUP(F1594,'Set up'!$A$2:$C$55,2,FALSE)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up'!$A$2:$C$55,3,FALSE)</f>
        <v>Cash</v>
      </c>
      <c r="J1594" s="5">
        <f>VLOOKUP(F1594,'Set up'!$A$2:$D$55,4,FALSE)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up'!$A$2:$E$55,5,FALSE)</f>
        <v>Trsf</v>
      </c>
      <c r="S1594" s="1" t="s">
        <v>2465</v>
      </c>
    </row>
    <row r="1595" spans="1:19" x14ac:dyDescent="0.35">
      <c r="A1595" s="4" t="s">
        <v>1436</v>
      </c>
      <c r="B1595" s="5">
        <f t="shared" si="462"/>
        <v>4</v>
      </c>
      <c r="C1595" s="5">
        <f t="shared" si="463"/>
        <v>2023</v>
      </c>
      <c r="D1595" s="5" t="s">
        <v>1435</v>
      </c>
      <c r="E1595" s="5" t="str">
        <f>VLOOKUP(F1595,'Set up'!$A$2:$C$55,2,FALSE)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up'!$A$2:$C$55,3,FALSE)</f>
        <v>Cash</v>
      </c>
      <c r="J1595" s="5">
        <f>VLOOKUP(F1595,'Set up'!$A$2:$D$55,4,FALSE)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up'!$A$2:$E$55,5,FALSE)</f>
        <v>Trsf</v>
      </c>
      <c r="S1595" s="1" t="s">
        <v>2466</v>
      </c>
    </row>
    <row r="1596" spans="1:19" x14ac:dyDescent="0.35">
      <c r="A1596" s="4" t="s">
        <v>1440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1439</v>
      </c>
      <c r="E1596" s="5" t="str">
        <f>VLOOKUP(F1596,'Set up'!$A$2:$C$55,2,FALSE)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up'!$A$2:$C$55,3,FALSE)</f>
        <v>Cash</v>
      </c>
      <c r="J1596" s="5">
        <f>VLOOKUP(F1596,'Set up'!$A$2:$D$55,4,FALSE)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up'!$A$2:$E$55,5,FALSE)</f>
        <v>PD Chq</v>
      </c>
      <c r="S1596" s="1" t="s">
        <v>2145</v>
      </c>
    </row>
    <row r="1597" spans="1:19" x14ac:dyDescent="0.35">
      <c r="A1597" s="4" t="s">
        <v>1440</v>
      </c>
      <c r="B1597" s="5">
        <f t="shared" si="470"/>
        <v>4</v>
      </c>
      <c r="C1597" s="5">
        <f t="shared" si="471"/>
        <v>2023</v>
      </c>
      <c r="D1597" s="5" t="s">
        <v>1439</v>
      </c>
      <c r="E1597" s="5" t="str">
        <f>VLOOKUP(F1597,'Set up'!$A$2:$C$55,2,FALSE)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up'!$A$2:$C$55,3,FALSE)</f>
        <v>Cash</v>
      </c>
      <c r="J1597" s="5">
        <f>VLOOKUP(F1597,'Set up'!$A$2:$D$55,4,FALSE)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up'!$A$2:$E$55,5,FALSE)</f>
        <v>PD Chq</v>
      </c>
      <c r="S1597" s="1" t="s">
        <v>2145</v>
      </c>
    </row>
    <row r="1598" spans="1:19" x14ac:dyDescent="0.35">
      <c r="A1598" s="4" t="s">
        <v>1440</v>
      </c>
      <c r="B1598" s="5">
        <f t="shared" si="470"/>
        <v>4</v>
      </c>
      <c r="C1598" s="5">
        <f t="shared" si="471"/>
        <v>2023</v>
      </c>
      <c r="D1598" s="5" t="s">
        <v>1439</v>
      </c>
      <c r="E1598" s="5" t="str">
        <f>VLOOKUP(F1598,'Set up'!$A$2:$C$55,2,FALSE)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up'!$A$2:$C$55,3,FALSE)</f>
        <v>Cash</v>
      </c>
      <c r="J1598" s="5">
        <f>VLOOKUP(F1598,'Set up'!$A$2:$D$55,4,FALSE)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up'!$A$2:$E$55,5,FALSE)</f>
        <v>PD Chq</v>
      </c>
      <c r="S1598" s="1" t="s">
        <v>2145</v>
      </c>
    </row>
    <row r="1599" spans="1:19" x14ac:dyDescent="0.35">
      <c r="A1599" s="4" t="s">
        <v>1440</v>
      </c>
      <c r="B1599" s="5">
        <f t="shared" si="470"/>
        <v>4</v>
      </c>
      <c r="C1599" s="5">
        <f t="shared" si="471"/>
        <v>2023</v>
      </c>
      <c r="D1599" s="5" t="s">
        <v>1439</v>
      </c>
      <c r="E1599" s="5" t="str">
        <f>VLOOKUP(F1599,'Set up'!$A$2:$C$55,2,FALSE)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up'!$A$2:$C$55,3,FALSE)</f>
        <v>Cash</v>
      </c>
      <c r="J1599" s="5">
        <f>VLOOKUP(F1599,'Set up'!$A$2:$D$55,4,FALSE)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up'!$A$2:$E$55,5,FALSE)</f>
        <v>PD Chq</v>
      </c>
      <c r="S1599" s="1" t="s">
        <v>2145</v>
      </c>
    </row>
    <row r="1600" spans="1:19" x14ac:dyDescent="0.35">
      <c r="A1600" s="4" t="s">
        <v>1442</v>
      </c>
      <c r="B1600" s="5">
        <f t="shared" si="470"/>
        <v>4</v>
      </c>
      <c r="C1600" s="5">
        <f t="shared" si="471"/>
        <v>2023</v>
      </c>
      <c r="D1600" s="5" t="s">
        <v>1441</v>
      </c>
      <c r="E1600" s="5" t="str">
        <f>VLOOKUP(F1600,'Set up'!$A$2:$C$55,2,FALSE)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up'!$A$2:$C$55,3,FALSE)</f>
        <v>60</v>
      </c>
      <c r="J1600" s="5">
        <f>VLOOKUP(F1600,'Set up'!$A$2:$D$55,4,FALSE)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up'!$A$2:$E$55,5,FALSE)</f>
        <v>Chq</v>
      </c>
      <c r="S1600" s="1" t="s">
        <v>1846</v>
      </c>
    </row>
    <row r="1601" spans="1:19" x14ac:dyDescent="0.35">
      <c r="A1601" s="4" t="s">
        <v>1442</v>
      </c>
      <c r="B1601" s="5">
        <f t="shared" si="470"/>
        <v>4</v>
      </c>
      <c r="C1601" s="5">
        <f t="shared" si="471"/>
        <v>2023</v>
      </c>
      <c r="D1601" s="5" t="s">
        <v>1441</v>
      </c>
      <c r="E1601" s="5" t="str">
        <f>VLOOKUP(F1601,'Set up'!$A$2:$C$55,2,FALSE)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up'!$A$2:$C$55,3,FALSE)</f>
        <v>60</v>
      </c>
      <c r="J1601" s="5">
        <f>VLOOKUP(F1601,'Set up'!$A$2:$D$55,4,FALSE)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up'!$A$2:$E$55,5,FALSE)</f>
        <v>Chq</v>
      </c>
      <c r="S1601" s="1" t="s">
        <v>1846</v>
      </c>
    </row>
    <row r="1602" spans="1:19" x14ac:dyDescent="0.35">
      <c r="A1602" s="4" t="s">
        <v>1442</v>
      </c>
      <c r="B1602" s="5">
        <f t="shared" si="470"/>
        <v>4</v>
      </c>
      <c r="C1602" s="5">
        <f t="shared" si="471"/>
        <v>2023</v>
      </c>
      <c r="D1602" s="5" t="s">
        <v>1441</v>
      </c>
      <c r="E1602" s="5" t="str">
        <f>VLOOKUP(F1602,'Set up'!$A$2:$C$55,2,FALSE)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up'!$A$2:$C$55,3,FALSE)</f>
        <v>60</v>
      </c>
      <c r="J1602" s="5">
        <f>VLOOKUP(F1602,'Set up'!$A$2:$D$55,4,FALSE)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up'!$A$2:$E$55,5,FALSE)</f>
        <v>Chq</v>
      </c>
      <c r="S1602" s="1" t="s">
        <v>1846</v>
      </c>
    </row>
    <row r="1603" spans="1:19" x14ac:dyDescent="0.35">
      <c r="A1603" s="4" t="s">
        <v>1456</v>
      </c>
      <c r="B1603" s="5">
        <f t="shared" si="470"/>
        <v>4</v>
      </c>
      <c r="C1603" s="5">
        <f t="shared" si="471"/>
        <v>2023</v>
      </c>
      <c r="D1603" s="5" t="s">
        <v>1455</v>
      </c>
      <c r="E1603" s="5" t="str">
        <f>VLOOKUP(F1603,'Set up'!$A$2:$C$55,2,FALSE)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up'!$A$2:$C$55,3,FALSE)</f>
        <v>Cash</v>
      </c>
      <c r="J1603" s="5">
        <f>VLOOKUP(F1603,'Set up'!$A$2:$D$55,4,FALSE)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up'!$A$2:$E$55,5,FALSE)</f>
        <v>Chq</v>
      </c>
      <c r="S1603" s="1" t="s">
        <v>1489</v>
      </c>
    </row>
    <row r="1604" spans="1:19" x14ac:dyDescent="0.35">
      <c r="A1604" s="4" t="s">
        <v>1456</v>
      </c>
      <c r="B1604" s="5">
        <f t="shared" si="470"/>
        <v>4</v>
      </c>
      <c r="C1604" s="5">
        <f t="shared" si="471"/>
        <v>2023</v>
      </c>
      <c r="D1604" s="5" t="s">
        <v>1455</v>
      </c>
      <c r="E1604" s="5" t="str">
        <f>VLOOKUP(F1604,'Set up'!$A$2:$C$55,2,FALSE)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up'!$A$2:$C$55,3,FALSE)</f>
        <v>Cash</v>
      </c>
      <c r="J1604" s="5">
        <f>VLOOKUP(F1604,'Set up'!$A$2:$D$55,4,FALSE)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up'!$A$2:$E$55,5,FALSE)</f>
        <v>Chq</v>
      </c>
      <c r="S1604" s="1" t="s">
        <v>1490</v>
      </c>
    </row>
    <row r="1605" spans="1:19" x14ac:dyDescent="0.35">
      <c r="A1605" s="4" t="s">
        <v>1456</v>
      </c>
      <c r="B1605" s="5">
        <f t="shared" si="470"/>
        <v>4</v>
      </c>
      <c r="C1605" s="5">
        <f t="shared" si="471"/>
        <v>2023</v>
      </c>
      <c r="D1605" s="5" t="s">
        <v>1455</v>
      </c>
      <c r="E1605" s="5" t="str">
        <f>VLOOKUP(F1605,'Set up'!$A$2:$C$55,2,FALSE)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up'!$A$2:$C$55,3,FALSE)</f>
        <v>Cash</v>
      </c>
      <c r="J1605" s="5">
        <f>VLOOKUP(F1605,'Set up'!$A$2:$D$55,4,FALSE)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up'!$A$2:$E$55,5,FALSE)</f>
        <v>Chq</v>
      </c>
      <c r="S1605" s="1" t="s">
        <v>1491</v>
      </c>
    </row>
    <row r="1606" spans="1:19" x14ac:dyDescent="0.35">
      <c r="A1606" s="4" t="s">
        <v>1456</v>
      </c>
      <c r="B1606" s="5">
        <f t="shared" si="470"/>
        <v>4</v>
      </c>
      <c r="C1606" s="5">
        <f t="shared" si="471"/>
        <v>2023</v>
      </c>
      <c r="D1606" s="5" t="s">
        <v>1455</v>
      </c>
      <c r="E1606" s="5" t="str">
        <f>VLOOKUP(F1606,'Set up'!$A$2:$C$55,2,FALSE)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up'!$A$2:$C$55,3,FALSE)</f>
        <v>Cash</v>
      </c>
      <c r="J1606" s="5">
        <f>VLOOKUP(F1606,'Set up'!$A$2:$D$55,4,FALSE)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up'!$A$2:$E$55,5,FALSE)</f>
        <v>Chq</v>
      </c>
      <c r="S1606" s="1" t="s">
        <v>1492</v>
      </c>
    </row>
    <row r="1607" spans="1:19" x14ac:dyDescent="0.35">
      <c r="A1607" s="4" t="s">
        <v>1456</v>
      </c>
      <c r="B1607" s="5">
        <f t="shared" si="470"/>
        <v>4</v>
      </c>
      <c r="C1607" s="5">
        <f t="shared" si="471"/>
        <v>2023</v>
      </c>
      <c r="D1607" s="5" t="s">
        <v>1455</v>
      </c>
      <c r="E1607" s="5" t="str">
        <f>VLOOKUP(F1607,'Set up'!$A$2:$C$55,2,FALSE)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up'!$A$2:$C$55,3,FALSE)</f>
        <v>Cash</v>
      </c>
      <c r="J1607" s="5">
        <f>VLOOKUP(F1607,'Set up'!$A$2:$D$55,4,FALSE)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up'!$A$2:$E$55,5,FALSE)</f>
        <v>Chq</v>
      </c>
      <c r="S1607" s="1" t="s">
        <v>1493</v>
      </c>
    </row>
    <row r="1608" spans="1:19" x14ac:dyDescent="0.35">
      <c r="A1608" s="4" t="s">
        <v>1456</v>
      </c>
      <c r="B1608" s="5">
        <f t="shared" si="470"/>
        <v>4</v>
      </c>
      <c r="C1608" s="5">
        <f t="shared" si="471"/>
        <v>2023</v>
      </c>
      <c r="D1608" s="5" t="s">
        <v>1455</v>
      </c>
      <c r="E1608" s="5" t="str">
        <f>VLOOKUP(F1608,'Set up'!$A$2:$C$55,2,FALSE)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up'!$A$2:$C$55,3,FALSE)</f>
        <v>Cash</v>
      </c>
      <c r="J1608" s="5">
        <f>VLOOKUP(F1608,'Set up'!$A$2:$D$55,4,FALSE)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up'!$A$2:$E$55,5,FALSE)</f>
        <v>Chq</v>
      </c>
      <c r="S1608" s="1" t="s">
        <v>1494</v>
      </c>
    </row>
    <row r="1609" spans="1:19" x14ac:dyDescent="0.35">
      <c r="A1609" s="4" t="s">
        <v>1456</v>
      </c>
      <c r="B1609" s="5">
        <f t="shared" si="470"/>
        <v>4</v>
      </c>
      <c r="C1609" s="5">
        <f t="shared" si="471"/>
        <v>2023</v>
      </c>
      <c r="D1609" s="5" t="s">
        <v>1455</v>
      </c>
      <c r="E1609" s="5" t="str">
        <f>VLOOKUP(F1609,'Set up'!$A$2:$C$55,2,FALSE)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up'!$A$2:$C$55,3,FALSE)</f>
        <v>Cash</v>
      </c>
      <c r="J1609" s="5">
        <f>VLOOKUP(F1609,'Set up'!$A$2:$D$55,4,FALSE)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up'!$A$2:$E$55,5,FALSE)</f>
        <v>Chq</v>
      </c>
      <c r="S1609" s="1" t="s">
        <v>1495</v>
      </c>
    </row>
    <row r="1610" spans="1:19" x14ac:dyDescent="0.35">
      <c r="A1610" s="4" t="s">
        <v>1456</v>
      </c>
      <c r="B1610" s="5">
        <f t="shared" si="470"/>
        <v>4</v>
      </c>
      <c r="C1610" s="5">
        <f t="shared" si="471"/>
        <v>2023</v>
      </c>
      <c r="D1610" s="5" t="s">
        <v>1455</v>
      </c>
      <c r="E1610" s="5" t="str">
        <f>VLOOKUP(F1610,'Set up'!$A$2:$C$55,2,FALSE)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up'!$A$2:$C$55,3,FALSE)</f>
        <v>Cash</v>
      </c>
      <c r="J1610" s="5">
        <f>VLOOKUP(F1610,'Set up'!$A$2:$D$55,4,FALSE)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up'!$A$2:$E$55,5,FALSE)</f>
        <v>Chq</v>
      </c>
      <c r="S1610" s="1" t="s">
        <v>1496</v>
      </c>
    </row>
    <row r="1611" spans="1:19" x14ac:dyDescent="0.35">
      <c r="A1611" s="4" t="s">
        <v>1456</v>
      </c>
      <c r="B1611" s="5">
        <f t="shared" si="470"/>
        <v>4</v>
      </c>
      <c r="C1611" s="5">
        <f t="shared" si="471"/>
        <v>2023</v>
      </c>
      <c r="D1611" s="5" t="s">
        <v>1455</v>
      </c>
      <c r="E1611" s="5" t="str">
        <f>VLOOKUP(F1611,'Set up'!$A$2:$C$55,2,FALSE)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up'!$A$2:$C$55,3,FALSE)</f>
        <v>Cash</v>
      </c>
      <c r="J1611" s="5">
        <f>VLOOKUP(F1611,'Set up'!$A$2:$D$55,4,FALSE)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up'!$A$2:$E$55,5,FALSE)</f>
        <v>Chq</v>
      </c>
      <c r="S1611" s="1" t="s">
        <v>1497</v>
      </c>
    </row>
    <row r="1612" spans="1:19" x14ac:dyDescent="0.35">
      <c r="A1612" s="4" t="s">
        <v>1456</v>
      </c>
      <c r="B1612" s="5">
        <f t="shared" si="470"/>
        <v>4</v>
      </c>
      <c r="C1612" s="5">
        <f t="shared" si="471"/>
        <v>2023</v>
      </c>
      <c r="D1612" s="5" t="s">
        <v>1455</v>
      </c>
      <c r="E1612" s="5" t="str">
        <f>VLOOKUP(F1612,'Set up'!$A$2:$C$55,2,FALSE)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up'!$A$2:$C$55,3,FALSE)</f>
        <v>Cash</v>
      </c>
      <c r="J1612" s="5">
        <f>VLOOKUP(F1612,'Set up'!$A$2:$D$55,4,FALSE)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up'!$A$2:$E$55,5,FALSE)</f>
        <v>Chq</v>
      </c>
      <c r="S1612" s="1" t="s">
        <v>1498</v>
      </c>
    </row>
    <row r="1613" spans="1:19" x14ac:dyDescent="0.35">
      <c r="A1613" s="4" t="s">
        <v>1456</v>
      </c>
      <c r="B1613" s="5">
        <f t="shared" si="470"/>
        <v>4</v>
      </c>
      <c r="C1613" s="5">
        <f t="shared" si="471"/>
        <v>2023</v>
      </c>
      <c r="D1613" s="5" t="s">
        <v>1455</v>
      </c>
      <c r="E1613" s="5" t="str">
        <f>VLOOKUP(F1613,'Set up'!$A$2:$C$55,2,FALSE)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up'!$A$2:$C$55,3,FALSE)</f>
        <v>Cash</v>
      </c>
      <c r="J1613" s="5">
        <f>VLOOKUP(F1613,'Set up'!$A$2:$D$55,4,FALSE)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up'!$A$2:$E$55,5,FALSE)</f>
        <v>Chq</v>
      </c>
      <c r="S1613" s="1" t="s">
        <v>1598</v>
      </c>
    </row>
    <row r="1614" spans="1:19" x14ac:dyDescent="0.35">
      <c r="A1614" s="4" t="s">
        <v>1459</v>
      </c>
      <c r="B1614" s="5">
        <f t="shared" si="470"/>
        <v>4</v>
      </c>
      <c r="C1614" s="5">
        <f t="shared" si="471"/>
        <v>2023</v>
      </c>
      <c r="D1614" s="5" t="s">
        <v>1457</v>
      </c>
      <c r="E1614" s="5" t="str">
        <f>VLOOKUP(F1614,'Set up'!$A$2:$C$55,2,FALSE)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up'!$A$2:$C$55,3,FALSE)</f>
        <v>Cash</v>
      </c>
      <c r="J1614" s="5">
        <f>VLOOKUP(F1614,'Set up'!$A$2:$D$55,4,FALSE)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up'!$A$2:$E$55,5,FALSE)</f>
        <v>Cash</v>
      </c>
      <c r="S1614" s="1" t="s">
        <v>1499</v>
      </c>
    </row>
    <row r="1615" spans="1:19" x14ac:dyDescent="0.35">
      <c r="A1615" s="4" t="s">
        <v>1459</v>
      </c>
      <c r="B1615" s="5">
        <f t="shared" si="470"/>
        <v>4</v>
      </c>
      <c r="C1615" s="5">
        <f t="shared" si="471"/>
        <v>2023</v>
      </c>
      <c r="D1615" s="5" t="s">
        <v>1457</v>
      </c>
      <c r="E1615" s="5" t="str">
        <f>VLOOKUP(F1615,'Set up'!$A$2:$C$55,2,FALSE)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up'!$A$2:$C$55,3,FALSE)</f>
        <v>Cash</v>
      </c>
      <c r="J1615" s="5">
        <f>VLOOKUP(F1615,'Set up'!$A$2:$D$55,4,FALSE)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up'!$A$2:$E$55,5,FALSE)</f>
        <v>Cash</v>
      </c>
      <c r="S1615" s="1" t="s">
        <v>1499</v>
      </c>
    </row>
    <row r="1616" spans="1:19" x14ac:dyDescent="0.35">
      <c r="A1616" s="4" t="s">
        <v>1459</v>
      </c>
      <c r="B1616" s="5">
        <f t="shared" si="470"/>
        <v>4</v>
      </c>
      <c r="C1616" s="5">
        <f t="shared" si="471"/>
        <v>2023</v>
      </c>
      <c r="D1616" s="5" t="s">
        <v>1457</v>
      </c>
      <c r="E1616" s="5" t="str">
        <f>VLOOKUP(F1616,'Set up'!$A$2:$C$55,2,FALSE)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up'!$A$2:$C$55,3,FALSE)</f>
        <v>Cash</v>
      </c>
      <c r="J1616" s="5">
        <f>VLOOKUP(F1616,'Set up'!$A$2:$D$55,4,FALSE)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up'!$A$2:$E$55,5,FALSE)</f>
        <v>Cash</v>
      </c>
      <c r="S1616" s="1" t="s">
        <v>1499</v>
      </c>
    </row>
    <row r="1617" spans="1:19" x14ac:dyDescent="0.35">
      <c r="A1617" s="4" t="s">
        <v>1459</v>
      </c>
      <c r="B1617" s="5">
        <f t="shared" si="470"/>
        <v>4</v>
      </c>
      <c r="C1617" s="5">
        <f t="shared" si="471"/>
        <v>2023</v>
      </c>
      <c r="D1617" s="5" t="s">
        <v>1457</v>
      </c>
      <c r="E1617" s="5" t="str">
        <f>VLOOKUP(F1617,'Set up'!$A$2:$C$55,2,FALSE)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up'!$A$2:$C$55,3,FALSE)</f>
        <v>Cash</v>
      </c>
      <c r="J1617" s="5">
        <f>VLOOKUP(F1617,'Set up'!$A$2:$D$55,4,FALSE)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up'!$A$2:$E$55,5,FALSE)</f>
        <v>Cash</v>
      </c>
      <c r="S1617" s="1" t="s">
        <v>1499</v>
      </c>
    </row>
    <row r="1618" spans="1:19" x14ac:dyDescent="0.35">
      <c r="A1618" s="4" t="s">
        <v>1459</v>
      </c>
      <c r="B1618" s="5">
        <f t="shared" si="470"/>
        <v>4</v>
      </c>
      <c r="C1618" s="5">
        <f t="shared" si="471"/>
        <v>2023</v>
      </c>
      <c r="D1618" s="5" t="s">
        <v>1457</v>
      </c>
      <c r="E1618" s="5" t="str">
        <f>VLOOKUP(F1618,'Set up'!$A$2:$C$55,2,FALSE)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up'!$A$2:$C$55,3,FALSE)</f>
        <v>Cash</v>
      </c>
      <c r="J1618" s="5">
        <f>VLOOKUP(F1618,'Set up'!$A$2:$D$55,4,FALSE)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up'!$A$2:$E$55,5,FALSE)</f>
        <v>Cash</v>
      </c>
      <c r="S1618" s="1" t="s">
        <v>1499</v>
      </c>
    </row>
    <row r="1619" spans="1:19" x14ac:dyDescent="0.35">
      <c r="A1619" s="4" t="s">
        <v>1459</v>
      </c>
      <c r="B1619" s="5">
        <f t="shared" si="470"/>
        <v>4</v>
      </c>
      <c r="C1619" s="5">
        <f t="shared" si="471"/>
        <v>2023</v>
      </c>
      <c r="D1619" s="5" t="s">
        <v>1457</v>
      </c>
      <c r="E1619" s="5" t="str">
        <f>VLOOKUP(F1619,'Set up'!$A$2:$C$55,2,FALSE)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up'!$A$2:$C$55,3,FALSE)</f>
        <v>Cash</v>
      </c>
      <c r="J1619" s="5">
        <f>VLOOKUP(F1619,'Set up'!$A$2:$D$55,4,FALSE)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up'!$A$2:$E$55,5,FALSE)</f>
        <v>Cash</v>
      </c>
      <c r="S1619" s="1" t="s">
        <v>1499</v>
      </c>
    </row>
    <row r="1620" spans="1:19" x14ac:dyDescent="0.35">
      <c r="A1620" s="4" t="s">
        <v>1459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1457</v>
      </c>
      <c r="E1620" s="5" t="str">
        <f>VLOOKUP(F1620,'Set up'!$A$2:$C$55,2,FALSE)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up'!$A$2:$C$55,3,FALSE)</f>
        <v>Cash</v>
      </c>
      <c r="J1620" s="5">
        <f>VLOOKUP(F1620,'Set up'!$A$2:$D$55,4,FALSE)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up'!$A$2:$E$55,5,FALSE)</f>
        <v>Cash</v>
      </c>
      <c r="S1620" s="1" t="s">
        <v>1499</v>
      </c>
    </row>
    <row r="1621" spans="1:19" x14ac:dyDescent="0.35">
      <c r="A1621" s="4" t="s">
        <v>1459</v>
      </c>
      <c r="B1621" s="5">
        <f t="shared" si="481"/>
        <v>4</v>
      </c>
      <c r="C1621" s="5">
        <f t="shared" si="482"/>
        <v>2023</v>
      </c>
      <c r="D1621" s="5" t="s">
        <v>1458</v>
      </c>
      <c r="E1621" s="5" t="str">
        <f>VLOOKUP(F1621,'Set up'!$A$2:$C$55,2,FALSE)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up'!$A$2:$C$55,3,FALSE)</f>
        <v>Cash</v>
      </c>
      <c r="J1621" s="5">
        <f>VLOOKUP(F1621,'Set up'!$A$2:$D$55,4,FALSE)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up'!$A$2:$E$55,5,FALSE)</f>
        <v>Trsf</v>
      </c>
      <c r="S1621" s="1" t="s">
        <v>1570</v>
      </c>
    </row>
    <row r="1622" spans="1:19" x14ac:dyDescent="0.35">
      <c r="A1622" s="4" t="s">
        <v>1459</v>
      </c>
      <c r="B1622" s="5">
        <f t="shared" si="481"/>
        <v>4</v>
      </c>
      <c r="C1622" s="5">
        <f t="shared" si="482"/>
        <v>2023</v>
      </c>
      <c r="D1622" s="5" t="s">
        <v>1458</v>
      </c>
      <c r="E1622" s="5" t="str">
        <f>VLOOKUP(F1622,'Set up'!$A$2:$C$55,2,FALSE)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up'!$A$2:$C$55,3,FALSE)</f>
        <v>Cash</v>
      </c>
      <c r="J1622" s="5">
        <f>VLOOKUP(F1622,'Set up'!$A$2:$D$55,4,FALSE)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up'!$A$2:$E$55,5,FALSE)</f>
        <v>Trsf</v>
      </c>
      <c r="S1622" s="1" t="s">
        <v>1570</v>
      </c>
    </row>
    <row r="1623" spans="1:19" x14ac:dyDescent="0.35">
      <c r="A1623" s="4" t="s">
        <v>1463</v>
      </c>
      <c r="B1623" s="5">
        <f t="shared" si="481"/>
        <v>4</v>
      </c>
      <c r="C1623" s="5">
        <f t="shared" si="482"/>
        <v>2023</v>
      </c>
      <c r="D1623" s="5" t="s">
        <v>1462</v>
      </c>
      <c r="E1623" s="5" t="str">
        <f>VLOOKUP(F1623,'Set up'!$A$2:$C$55,2,FALSE)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up'!$A$2:$C$55,3,FALSE)</f>
        <v>Cash</v>
      </c>
      <c r="J1623" s="5">
        <f>VLOOKUP(F1623,'Set up'!$A$2:$D$55,4,FALSE)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up'!$A$2:$E$55,5,FALSE)</f>
        <v>Trsf</v>
      </c>
      <c r="S1623" s="1" t="s">
        <v>1968</v>
      </c>
    </row>
    <row r="1624" spans="1:19" x14ac:dyDescent="0.35">
      <c r="A1624" s="4" t="s">
        <v>1463</v>
      </c>
      <c r="B1624" s="5">
        <f t="shared" si="481"/>
        <v>4</v>
      </c>
      <c r="C1624" s="5">
        <f t="shared" si="482"/>
        <v>2023</v>
      </c>
      <c r="D1624" s="5" t="s">
        <v>1462</v>
      </c>
      <c r="E1624" s="5" t="str">
        <f>VLOOKUP(F1624,'Set up'!$A$2:$C$55,2,FALSE)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up'!$A$2:$C$55,3,FALSE)</f>
        <v>Cash</v>
      </c>
      <c r="J1624" s="5">
        <f>VLOOKUP(F1624,'Set up'!$A$2:$D$55,4,FALSE)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up'!$A$2:$E$55,5,FALSE)</f>
        <v>Trsf</v>
      </c>
      <c r="S1624" s="1" t="s">
        <v>1969</v>
      </c>
    </row>
    <row r="1625" spans="1:19" x14ac:dyDescent="0.35">
      <c r="A1625" s="4" t="s">
        <v>1463</v>
      </c>
      <c r="B1625" s="5">
        <f t="shared" si="481"/>
        <v>4</v>
      </c>
      <c r="C1625" s="5">
        <f t="shared" si="482"/>
        <v>2023</v>
      </c>
      <c r="D1625" s="5" t="s">
        <v>1462</v>
      </c>
      <c r="E1625" s="5" t="str">
        <f>VLOOKUP(F1625,'Set up'!$A$2:$C$55,2,FALSE)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up'!$A$2:$C$55,3,FALSE)</f>
        <v>Cash</v>
      </c>
      <c r="J1625" s="5">
        <f>VLOOKUP(F1625,'Set up'!$A$2:$D$55,4,FALSE)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up'!$A$2:$E$55,5,FALSE)</f>
        <v>Trsf</v>
      </c>
      <c r="S1625" s="1" t="s">
        <v>1970</v>
      </c>
    </row>
    <row r="1626" spans="1:19" x14ac:dyDescent="0.35">
      <c r="A1626" s="4" t="s">
        <v>1463</v>
      </c>
      <c r="B1626" s="5">
        <f t="shared" si="481"/>
        <v>4</v>
      </c>
      <c r="C1626" s="5">
        <f t="shared" si="482"/>
        <v>2023</v>
      </c>
      <c r="D1626" s="5" t="s">
        <v>1462</v>
      </c>
      <c r="E1626" s="5" t="str">
        <f>VLOOKUP(F1626,'Set up'!$A$2:$C$55,2,FALSE)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up'!$A$2:$C$55,3,FALSE)</f>
        <v>Cash</v>
      </c>
      <c r="J1626" s="5">
        <f>VLOOKUP(F1626,'Set up'!$A$2:$D$55,4,FALSE)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up'!$A$2:$E$55,5,FALSE)</f>
        <v>Trsf</v>
      </c>
      <c r="S1626" s="1" t="s">
        <v>1971</v>
      </c>
    </row>
    <row r="1627" spans="1:19" x14ac:dyDescent="0.35">
      <c r="A1627" s="4" t="s">
        <v>1463</v>
      </c>
      <c r="B1627" s="5">
        <f t="shared" si="481"/>
        <v>4</v>
      </c>
      <c r="C1627" s="5">
        <f t="shared" si="482"/>
        <v>2023</v>
      </c>
      <c r="D1627" s="5" t="s">
        <v>1462</v>
      </c>
      <c r="E1627" s="5" t="str">
        <f>VLOOKUP(F1627,'Set up'!$A$2:$C$55,2,FALSE)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up'!$A$2:$C$55,3,FALSE)</f>
        <v>Cash</v>
      </c>
      <c r="J1627" s="5">
        <f>VLOOKUP(F1627,'Set up'!$A$2:$D$55,4,FALSE)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up'!$A$2:$E$55,5,FALSE)</f>
        <v>Trsf</v>
      </c>
      <c r="S1627" s="1" t="s">
        <v>1972</v>
      </c>
    </row>
    <row r="1628" spans="1:19" x14ac:dyDescent="0.35">
      <c r="A1628" s="4" t="s">
        <v>1465</v>
      </c>
      <c r="B1628" s="5">
        <f t="shared" si="481"/>
        <v>4</v>
      </c>
      <c r="C1628" s="5">
        <f t="shared" si="482"/>
        <v>2023</v>
      </c>
      <c r="D1628" s="5" t="s">
        <v>1464</v>
      </c>
      <c r="E1628" s="5" t="str">
        <f>VLOOKUP(F1628,'Set up'!$A$2:$C$55,2,FALSE)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up'!$A$2:$C$55,3,FALSE)</f>
        <v>Cash</v>
      </c>
      <c r="J1628" s="5">
        <f>VLOOKUP(F1628,'Set up'!$A$2:$D$55,4,FALSE)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up'!$A$2:$E$55,5,FALSE)</f>
        <v>Trsf</v>
      </c>
      <c r="S1628" s="1" t="s">
        <v>2467</v>
      </c>
    </row>
    <row r="1629" spans="1:19" x14ac:dyDescent="0.35">
      <c r="A1629" s="4" t="s">
        <v>1465</v>
      </c>
      <c r="B1629" s="5">
        <f t="shared" si="481"/>
        <v>4</v>
      </c>
      <c r="C1629" s="5">
        <f t="shared" si="482"/>
        <v>2023</v>
      </c>
      <c r="D1629" s="5" t="s">
        <v>1464</v>
      </c>
      <c r="E1629" s="5" t="str">
        <f>VLOOKUP(F1629,'Set up'!$A$2:$C$55,2,FALSE)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up'!$A$2:$C$55,3,FALSE)</f>
        <v>Cash</v>
      </c>
      <c r="J1629" s="5">
        <f>VLOOKUP(F1629,'Set up'!$A$2:$D$55,4,FALSE)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up'!$A$2:$E$55,5,FALSE)</f>
        <v>Trsf</v>
      </c>
      <c r="S1629" s="1" t="s">
        <v>2468</v>
      </c>
    </row>
    <row r="1630" spans="1:19" x14ac:dyDescent="0.35">
      <c r="A1630" s="4" t="s">
        <v>1467</v>
      </c>
      <c r="B1630" s="5">
        <f t="shared" si="481"/>
        <v>4</v>
      </c>
      <c r="C1630" s="5">
        <f t="shared" si="482"/>
        <v>2023</v>
      </c>
      <c r="D1630" s="5" t="s">
        <v>1466</v>
      </c>
      <c r="E1630" s="5" t="str">
        <f>VLOOKUP(F1630,'Set up'!$A$2:$C$55,2,FALSE)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up'!$A$2:$C$55,3,FALSE)</f>
        <v>Cash</v>
      </c>
      <c r="J1630" s="5">
        <f>VLOOKUP(F1630,'Set up'!$A$2:$D$55,4,FALSE)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up'!$A$2:$E$55,5,FALSE)</f>
        <v>PD Chq</v>
      </c>
      <c r="S1630" s="1" t="s">
        <v>2321</v>
      </c>
    </row>
    <row r="1631" spans="1:19" x14ac:dyDescent="0.35">
      <c r="A1631" s="4" t="s">
        <v>1467</v>
      </c>
      <c r="B1631" s="5">
        <f t="shared" si="481"/>
        <v>4</v>
      </c>
      <c r="C1631" s="5">
        <f t="shared" si="482"/>
        <v>2023</v>
      </c>
      <c r="D1631" s="5" t="s">
        <v>1466</v>
      </c>
      <c r="E1631" s="5" t="str">
        <f>VLOOKUP(F1631,'Set up'!$A$2:$C$55,2,FALSE)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up'!$A$2:$C$55,3,FALSE)</f>
        <v>Cash</v>
      </c>
      <c r="J1631" s="5">
        <f>VLOOKUP(F1631,'Set up'!$A$2:$D$55,4,FALSE)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up'!$A$2:$E$55,5,FALSE)</f>
        <v>PD Chq</v>
      </c>
      <c r="S1631" s="1" t="s">
        <v>2321</v>
      </c>
    </row>
    <row r="1632" spans="1:19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up'!$A$2:$C$55,2,FALSE)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up'!$A$2:$C$55,3,FALSE)</f>
        <v>Cash</v>
      </c>
      <c r="J1632" s="5">
        <f>VLOOKUP(F1632,'Set up'!$A$2:$D$55,4,FALSE)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up'!$A$2:$E$55,5,FALSE)</f>
        <v>Trsf</v>
      </c>
      <c r="S1632" s="1" t="s">
        <v>2066</v>
      </c>
    </row>
    <row r="1633" spans="1:19" x14ac:dyDescent="0.35">
      <c r="A1633" s="4" t="s">
        <v>1463</v>
      </c>
      <c r="B1633" s="5">
        <f t="shared" si="481"/>
        <v>4</v>
      </c>
      <c r="C1633" s="5">
        <f t="shared" si="482"/>
        <v>2023</v>
      </c>
      <c r="D1633" s="5" t="s">
        <v>1468</v>
      </c>
      <c r="E1633" s="5" t="str">
        <f>VLOOKUP(F1633,'Set up'!$A$2:$C$55,2,FALSE)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up'!$A$2:$C$55,3,FALSE)</f>
        <v>Cash</v>
      </c>
      <c r="J1633" s="5">
        <f>VLOOKUP(F1633,'Set up'!$A$2:$D$55,4,FALSE)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up'!$A$2:$E$55,5,FALSE)</f>
        <v>Trsf</v>
      </c>
      <c r="S1633" s="1" t="s">
        <v>2067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1530</v>
      </c>
      <c r="E1634" s="5" t="str">
        <f>VLOOKUP(F1634,'Set up'!$A$2:$C$55,2,FALSE)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up'!$A$2:$C$55,3,FALSE)</f>
        <v>30</v>
      </c>
      <c r="J1634" s="5">
        <f>VLOOKUP(F1634,'Set up'!$A$2:$D$55,4,FALSE)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up'!$A$2:$E$55,5,FALSE)</f>
        <v>Chq</v>
      </c>
      <c r="S1634" s="1" t="s">
        <v>1568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1530</v>
      </c>
      <c r="E1635" s="5" t="str">
        <f>VLOOKUP(F1635,'Set up'!$A$2:$C$55,2,FALSE)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up'!$A$2:$C$55,3,FALSE)</f>
        <v>30</v>
      </c>
      <c r="J1635" s="5">
        <f>VLOOKUP(F1635,'Set up'!$A$2:$D$55,4,FALSE)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up'!$A$2:$E$55,5,FALSE)</f>
        <v>Chq</v>
      </c>
      <c r="S1635" s="1" t="s">
        <v>1568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1530</v>
      </c>
      <c r="E1636" s="5" t="str">
        <f>VLOOKUP(F1636,'Set up'!$A$2:$C$55,2,FALSE)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up'!$A$2:$C$55,3,FALSE)</f>
        <v>30</v>
      </c>
      <c r="J1636" s="5">
        <f>VLOOKUP(F1636,'Set up'!$A$2:$D$55,4,FALSE)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up'!$A$2:$E$55,5,FALSE)</f>
        <v>Chq</v>
      </c>
      <c r="S1636" s="1" t="s">
        <v>1568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1531</v>
      </c>
      <c r="E1637" s="5" t="str">
        <f>VLOOKUP(F1637,'Set up'!$A$2:$C$55,2,FALSE)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up'!$A$2:$C$55,3,FALSE)</f>
        <v>Cash</v>
      </c>
      <c r="J1637" s="5">
        <f>VLOOKUP(F1637,'Set up'!$A$2:$D$55,4,FALSE)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up'!$A$2:$E$55,5,FALSE)</f>
        <v>Trsf</v>
      </c>
      <c r="S1637" s="1" t="s">
        <v>1583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1531</v>
      </c>
      <c r="E1638" s="5" t="str">
        <f>VLOOKUP(F1638,'Set up'!$A$2:$C$55,2,FALSE)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up'!$A$2:$C$55,3,FALSE)</f>
        <v>Cash</v>
      </c>
      <c r="J1638" s="5">
        <f>VLOOKUP(F1638,'Set up'!$A$2:$D$55,4,FALSE)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up'!$A$2:$E$55,5,FALSE)</f>
        <v>Trsf</v>
      </c>
      <c r="S1638" s="1" t="s">
        <v>1583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1531</v>
      </c>
      <c r="E1639" s="5" t="str">
        <f>VLOOKUP(F1639,'Set up'!$A$2:$C$55,2,FALSE)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up'!$A$2:$C$55,3,FALSE)</f>
        <v>Cash</v>
      </c>
      <c r="J1639" s="5">
        <f>VLOOKUP(F1639,'Set up'!$A$2:$D$55,4,FALSE)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up'!$A$2:$E$55,5,FALSE)</f>
        <v>Trsf</v>
      </c>
      <c r="S1639" s="1" t="s">
        <v>1583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1531</v>
      </c>
      <c r="E1640" s="5" t="str">
        <f>VLOOKUP(F1640,'Set up'!$A$2:$C$55,2,FALSE)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up'!$A$2:$C$55,3,FALSE)</f>
        <v>Cash</v>
      </c>
      <c r="J1640" s="5">
        <f>VLOOKUP(F1640,'Set up'!$A$2:$D$55,4,FALSE)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up'!$A$2:$E$55,5,FALSE)</f>
        <v>Trsf</v>
      </c>
      <c r="S1640" s="1" t="s">
        <v>1583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1531</v>
      </c>
      <c r="E1641" s="5" t="str">
        <f>VLOOKUP(F1641,'Set up'!$A$2:$C$55,2,FALSE)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up'!$A$2:$C$55,3,FALSE)</f>
        <v>Cash</v>
      </c>
      <c r="J1641" s="5">
        <f>VLOOKUP(F1641,'Set up'!$A$2:$D$55,4,FALSE)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up'!$A$2:$E$55,5,FALSE)</f>
        <v>Trsf</v>
      </c>
      <c r="S1641" s="1" t="s">
        <v>1583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1531</v>
      </c>
      <c r="E1642" s="5" t="str">
        <f>VLOOKUP(F1642,'Set up'!$A$2:$C$55,2,FALSE)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up'!$A$2:$C$55,3,FALSE)</f>
        <v>Cash</v>
      </c>
      <c r="J1642" s="5">
        <f>VLOOKUP(F1642,'Set up'!$A$2:$D$55,4,FALSE)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up'!$A$2:$E$55,5,FALSE)</f>
        <v>Trsf</v>
      </c>
      <c r="S1642" s="1" t="s">
        <v>1587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1532</v>
      </c>
      <c r="E1643" s="5" t="str">
        <f>VLOOKUP(F1643,'Set up'!$A$2:$C$55,2,FALSE)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up'!$A$2:$C$55,3,FALSE)</f>
        <v>Cash</v>
      </c>
      <c r="J1643" s="5">
        <f>VLOOKUP(F1643,'Set up'!$A$2:$D$55,4,FALSE)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up'!$A$2:$E$55,5,FALSE)</f>
        <v>Trsf</v>
      </c>
      <c r="S1643" s="1" t="s">
        <v>2469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1533</v>
      </c>
      <c r="E1644" s="5" t="str">
        <f>VLOOKUP(F1644,'Set up'!$A$2:$C$55,2,FALSE)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up'!$A$2:$C$55,3,FALSE)</f>
        <v>Cash</v>
      </c>
      <c r="J1644" s="5">
        <f>VLOOKUP(F1644,'Set up'!$A$2:$D$55,4,FALSE)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up'!$A$2:$E$55,5,FALSE)</f>
        <v>Trsf</v>
      </c>
      <c r="S1644" s="1" t="s">
        <v>2470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1533</v>
      </c>
      <c r="E1645" s="5" t="str">
        <f>VLOOKUP(F1645,'Set up'!$A$2:$C$55,2,FALSE)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up'!$A$2:$C$55,3,FALSE)</f>
        <v>Cash</v>
      </c>
      <c r="J1645" s="5">
        <f>VLOOKUP(F1645,'Set up'!$A$2:$D$55,4,FALSE)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up'!$A$2:$E$55,5,FALSE)</f>
        <v>Trsf</v>
      </c>
      <c r="S1645" s="1" t="s">
        <v>2471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1533</v>
      </c>
      <c r="E1646" s="5" t="str">
        <f>VLOOKUP(F1646,'Set up'!$A$2:$C$55,2,FALSE)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up'!$A$2:$C$55,3,FALSE)</f>
        <v>Cash</v>
      </c>
      <c r="J1646" s="5">
        <f>VLOOKUP(F1646,'Set up'!$A$2:$D$55,4,FALSE)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up'!$A$2:$E$55,5,FALSE)</f>
        <v>Trsf</v>
      </c>
      <c r="S1646" s="1" t="s">
        <v>2472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1533</v>
      </c>
      <c r="E1647" s="5" t="str">
        <f>VLOOKUP(F1647,'Set up'!$A$2:$C$55,2,FALSE)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up'!$A$2:$C$55,3,FALSE)</f>
        <v>Cash</v>
      </c>
      <c r="J1647" s="5">
        <f>VLOOKUP(F1647,'Set up'!$A$2:$D$55,4,FALSE)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up'!$A$2:$E$55,5,FALSE)</f>
        <v>Trsf</v>
      </c>
      <c r="S1647" s="1" t="s">
        <v>2473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1533</v>
      </c>
      <c r="E1648" s="5" t="str">
        <f>VLOOKUP(F1648,'Set up'!$A$2:$C$55,2,FALSE)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up'!$A$2:$C$55,3,FALSE)</f>
        <v>Cash</v>
      </c>
      <c r="J1648" s="5">
        <f>VLOOKUP(F1648,'Set up'!$A$2:$D$55,4,FALSE)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up'!$A$2:$E$55,5,FALSE)</f>
        <v>Trsf</v>
      </c>
      <c r="S1648" s="1" t="s">
        <v>2474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1535</v>
      </c>
      <c r="E1649" s="5" t="str">
        <f>VLOOKUP(F1649,'Set up'!$A$2:$C$55,2,FALSE)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up'!$A$2:$C$55,3,FALSE)</f>
        <v>Cash</v>
      </c>
      <c r="J1649" s="5">
        <f>VLOOKUP(F1649,'Set up'!$A$2:$D$55,4,FALSE)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up'!$A$2:$E$55,5,FALSE)</f>
        <v>Trsf</v>
      </c>
      <c r="S1649" s="1" t="s">
        <v>2870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1536</v>
      </c>
      <c r="E1650" s="5" t="str">
        <f>VLOOKUP(F1650,'Set up'!$A$2:$C$55,2,FALSE)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up'!$A$2:$C$55,3,FALSE)</f>
        <v>Cash</v>
      </c>
      <c r="J1650" s="5">
        <f>VLOOKUP(F1650,'Set up'!$A$2:$D$55,4,FALSE)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up'!$A$2:$E$55,5,FALSE)</f>
        <v>Trsf</v>
      </c>
      <c r="S1650" s="1" t="s">
        <v>1588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1536</v>
      </c>
      <c r="E1651" s="5" t="str">
        <f>VLOOKUP(F1651,'Set up'!$A$2:$C$55,2,FALSE)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up'!$A$2:$C$55,3,FALSE)</f>
        <v>Cash</v>
      </c>
      <c r="J1651" s="5">
        <f>VLOOKUP(F1651,'Set up'!$A$2:$D$55,4,FALSE)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up'!$A$2:$E$55,5,FALSE)</f>
        <v>Trsf</v>
      </c>
      <c r="S1651" s="1" t="s">
        <v>1589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1536</v>
      </c>
      <c r="E1652" s="5" t="str">
        <f>VLOOKUP(F1652,'Set up'!$A$2:$C$55,2,FALSE)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up'!$A$2:$C$55,3,FALSE)</f>
        <v>Cash</v>
      </c>
      <c r="J1652" s="5">
        <f>VLOOKUP(F1652,'Set up'!$A$2:$D$55,4,FALSE)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up'!$A$2:$E$55,5,FALSE)</f>
        <v>Trsf</v>
      </c>
      <c r="S1652" s="1" t="s">
        <v>1590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1536</v>
      </c>
      <c r="E1653" s="5" t="str">
        <f>VLOOKUP(F1653,'Set up'!$A$2:$C$55,2,FALSE)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up'!$A$2:$C$55,3,FALSE)</f>
        <v>Cash</v>
      </c>
      <c r="J1653" s="5">
        <f>VLOOKUP(F1653,'Set up'!$A$2:$D$55,4,FALSE)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up'!$A$2:$E$55,5,FALSE)</f>
        <v>Trsf</v>
      </c>
      <c r="S1653" s="1" t="s">
        <v>1591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1538</v>
      </c>
      <c r="E1654" s="5" t="str">
        <f>VLOOKUP(F1654,'Set up'!$A$2:$C$55,2,FALSE)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up'!$A$2:$C$55,3,FALSE)</f>
        <v>60</v>
      </c>
      <c r="J1654" s="5">
        <f>VLOOKUP(F1654,'Set up'!$A$2:$D$55,4,FALSE)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up'!$A$2:$E$55,5,FALSE)</f>
        <v>Chq</v>
      </c>
      <c r="S1654" s="1" t="s">
        <v>2090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1539</v>
      </c>
      <c r="E1655" s="5" t="str">
        <f>VLOOKUP(F1655,'Set up'!$A$2:$C$55,2,FALSE)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up'!$A$2:$C$55,3,FALSE)</f>
        <v>Cash</v>
      </c>
      <c r="J1655" s="5">
        <f>VLOOKUP(F1655,'Set up'!$A$2:$D$55,4,FALSE)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up'!$A$2:$E$55,5,FALSE)</f>
        <v>Trsf</v>
      </c>
      <c r="S1655" s="1" t="s">
        <v>2475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1540</v>
      </c>
      <c r="E1656" s="5" t="str">
        <f>VLOOKUP(F1656,'Set up'!$A$2:$C$55,2,FALSE)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up'!$A$2:$C$55,3,FALSE)</f>
        <v>Cash</v>
      </c>
      <c r="J1656" s="5">
        <f>VLOOKUP(F1656,'Set up'!$A$2:$D$55,4,FALSE)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up'!$A$2:$E$55,5,FALSE)</f>
        <v>Trsf</v>
      </c>
      <c r="S1656" s="1" t="s">
        <v>2532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1540</v>
      </c>
      <c r="E1657" s="5" t="str">
        <f>VLOOKUP(F1657,'Set up'!$A$2:$C$55,2,FALSE)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up'!$A$2:$C$55,3,FALSE)</f>
        <v>Cash</v>
      </c>
      <c r="J1657" s="5">
        <f>VLOOKUP(F1657,'Set up'!$A$2:$D$55,4,FALSE)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up'!$A$2:$E$55,5,FALSE)</f>
        <v>Trsf</v>
      </c>
      <c r="S1657" s="1" t="s">
        <v>2533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1540</v>
      </c>
      <c r="E1658" s="5" t="str">
        <f>VLOOKUP(F1658,'Set up'!$A$2:$C$55,2,FALSE)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up'!$A$2:$C$55,3,FALSE)</f>
        <v>Cash</v>
      </c>
      <c r="J1658" s="5">
        <f>VLOOKUP(F1658,'Set up'!$A$2:$D$55,4,FALSE)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up'!$A$2:$E$55,5,FALSE)</f>
        <v>Trsf</v>
      </c>
      <c r="S1658" s="1" t="s">
        <v>2534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1540</v>
      </c>
      <c r="E1659" s="5" t="str">
        <f>VLOOKUP(F1659,'Set up'!$A$2:$C$55,2,FALSE)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up'!$A$2:$C$55,3,FALSE)</f>
        <v>Cash</v>
      </c>
      <c r="J1659" s="5">
        <f>VLOOKUP(F1659,'Set up'!$A$2:$D$55,4,FALSE)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up'!$A$2:$E$55,5,FALSE)</f>
        <v>Trsf</v>
      </c>
      <c r="S1659" s="1" t="s">
        <v>2535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1540</v>
      </c>
      <c r="E1660" s="5" t="str">
        <f>VLOOKUP(F1660,'Set up'!$A$2:$C$55,2,FALSE)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up'!$A$2:$C$55,3,FALSE)</f>
        <v>Cash</v>
      </c>
      <c r="J1660" s="5">
        <f>VLOOKUP(F1660,'Set up'!$A$2:$D$55,4,FALSE)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up'!$A$2:$E$55,5,FALSE)</f>
        <v>Trsf</v>
      </c>
      <c r="S1660" s="1" t="s">
        <v>2536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1541</v>
      </c>
      <c r="E1661" s="5" t="str">
        <f>VLOOKUP(F1661,'Set up'!$A$2:$C$55,2,FALSE)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up'!$A$2:$C$55,3,FALSE)</f>
        <v>Cash</v>
      </c>
      <c r="J1661" s="5">
        <f>VLOOKUP(F1661,'Set up'!$A$2:$D$55,4,FALSE)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up'!$A$2:$E$55,5,FALSE)</f>
        <v>Cash</v>
      </c>
      <c r="S1661" s="1" t="s">
        <v>1595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1541</v>
      </c>
      <c r="E1662" s="5" t="str">
        <f>VLOOKUP(F1662,'Set up'!$A$2:$C$55,2,FALSE)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up'!$A$2:$C$55,3,FALSE)</f>
        <v>Cash</v>
      </c>
      <c r="J1662" s="5">
        <f>VLOOKUP(F1662,'Set up'!$A$2:$D$55,4,FALSE)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up'!$A$2:$E$55,5,FALSE)</f>
        <v>Cash</v>
      </c>
      <c r="S1662" s="1" t="s">
        <v>1595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1541</v>
      </c>
      <c r="E1663" s="5" t="str">
        <f>VLOOKUP(F1663,'Set up'!$A$2:$C$55,2,FALSE)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up'!$A$2:$C$55,3,FALSE)</f>
        <v>Cash</v>
      </c>
      <c r="J1663" s="5">
        <f>VLOOKUP(F1663,'Set up'!$A$2:$D$55,4,FALSE)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up'!$A$2:$E$55,5,FALSE)</f>
        <v>Cash</v>
      </c>
      <c r="S1663" s="1" t="s">
        <v>1595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1541</v>
      </c>
      <c r="E1664" s="5" t="str">
        <f>VLOOKUP(F1664,'Set up'!$A$2:$C$55,2,FALSE)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up'!$A$2:$C$55,3,FALSE)</f>
        <v>Cash</v>
      </c>
      <c r="J1664" s="5">
        <f>VLOOKUP(F1664,'Set up'!$A$2:$D$55,4,FALSE)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up'!$A$2:$E$55,5,FALSE)</f>
        <v>Cash</v>
      </c>
      <c r="S1664" s="1" t="s">
        <v>1595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1541</v>
      </c>
      <c r="E1665" s="5" t="str">
        <f>VLOOKUP(F1665,'Set up'!$A$2:$C$55,2,FALSE)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up'!$A$2:$C$55,3,FALSE)</f>
        <v>Cash</v>
      </c>
      <c r="J1665" s="5">
        <f>VLOOKUP(F1665,'Set up'!$A$2:$D$55,4,FALSE)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up'!$A$2:$E$55,5,FALSE)</f>
        <v>Cash</v>
      </c>
      <c r="S1665" s="1" t="s">
        <v>1595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1541</v>
      </c>
      <c r="E1666" s="5" t="str">
        <f>VLOOKUP(F1666,'Set up'!$A$2:$C$55,2,FALSE)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up'!$A$2:$C$55,3,FALSE)</f>
        <v>Cash</v>
      </c>
      <c r="J1666" s="5">
        <f>VLOOKUP(F1666,'Set up'!$A$2:$D$55,4,FALSE)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up'!$A$2:$E$55,5,FALSE)</f>
        <v>Cash</v>
      </c>
      <c r="S1666" s="1" t="s">
        <v>1595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1541</v>
      </c>
      <c r="E1667" s="5" t="str">
        <f>VLOOKUP(F1667,'Set up'!$A$2:$C$55,2,FALSE)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up'!$A$2:$C$55,3,FALSE)</f>
        <v>Cash</v>
      </c>
      <c r="J1667" s="5">
        <f>VLOOKUP(F1667,'Set up'!$A$2:$D$55,4,FALSE)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up'!$A$2:$E$55,5,FALSE)</f>
        <v>Cash</v>
      </c>
      <c r="S1667" s="1" t="s">
        <v>1595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1541</v>
      </c>
      <c r="E1668" s="5" t="str">
        <f>VLOOKUP(F1668,'Set up'!$A$2:$C$55,2,FALSE)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up'!$A$2:$C$55,3,FALSE)</f>
        <v>Cash</v>
      </c>
      <c r="J1668" s="5">
        <f>VLOOKUP(F1668,'Set up'!$A$2:$D$55,4,FALSE)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up'!$A$2:$E$55,5,FALSE)</f>
        <v>Cash</v>
      </c>
      <c r="S1668" s="1" t="s">
        <v>1595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1542</v>
      </c>
      <c r="E1669" s="5" t="str">
        <f>VLOOKUP(F1669,'Set up'!$A$2:$C$55,2,FALSE)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up'!$A$2:$C$55,3,FALSE)</f>
        <v>Cash</v>
      </c>
      <c r="J1669" s="5">
        <f>VLOOKUP(F1669,'Set up'!$A$2:$D$55,4,FALSE)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up'!$A$2:$E$55,5,FALSE)</f>
        <v>Trsf</v>
      </c>
      <c r="S1669" s="1" t="s">
        <v>2130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1542</v>
      </c>
      <c r="E1670" s="5" t="str">
        <f>VLOOKUP(F1670,'Set up'!$A$2:$C$55,2,FALSE)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up'!$A$2:$C$55,3,FALSE)</f>
        <v>Cash</v>
      </c>
      <c r="J1670" s="5">
        <f>VLOOKUP(F1670,'Set up'!$A$2:$D$55,4,FALSE)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up'!$A$2:$E$55,5,FALSE)</f>
        <v>Trsf</v>
      </c>
      <c r="S1670" s="1" t="s">
        <v>2131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1542</v>
      </c>
      <c r="E1671" s="5" t="str">
        <f>VLOOKUP(F1671,'Set up'!$A$2:$C$55,2,FALSE)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up'!$A$2:$C$55,3,FALSE)</f>
        <v>Cash</v>
      </c>
      <c r="J1671" s="5">
        <f>VLOOKUP(F1671,'Set up'!$A$2:$D$55,4,FALSE)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up'!$A$2:$E$55,5,FALSE)</f>
        <v>Trsf</v>
      </c>
      <c r="S1671" s="1" t="s">
        <v>2132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1542</v>
      </c>
      <c r="E1672" s="5" t="str">
        <f>VLOOKUP(F1672,'Set up'!$A$2:$C$55,2,FALSE)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up'!$A$2:$C$55,3,FALSE)</f>
        <v>Cash</v>
      </c>
      <c r="J1672" s="5">
        <f>VLOOKUP(F1672,'Set up'!$A$2:$D$55,4,FALSE)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up'!$A$2:$E$55,5,FALSE)</f>
        <v>Trsf</v>
      </c>
      <c r="S1672" s="1" t="s">
        <v>2133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1542</v>
      </c>
      <c r="E1673" s="5" t="str">
        <f>VLOOKUP(F1673,'Set up'!$A$2:$C$55,2,FALSE)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up'!$A$2:$C$55,3,FALSE)</f>
        <v>Cash</v>
      </c>
      <c r="J1673" s="5">
        <f>VLOOKUP(F1673,'Set up'!$A$2:$D$55,4,FALSE)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up'!$A$2:$E$55,5,FALSE)</f>
        <v>Trsf</v>
      </c>
      <c r="S1673" s="1" t="s">
        <v>2134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1543</v>
      </c>
      <c r="E1674" s="5" t="str">
        <f>VLOOKUP(F1674,'Set up'!$A$2:$C$55,2,FALSE)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up'!$A$2:$C$55,3,FALSE)</f>
        <v>120</v>
      </c>
      <c r="J1674" s="5">
        <f>VLOOKUP(F1674,'Set up'!$A$2:$D$55,4,FALSE)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up'!$A$2:$E$55,5,FALSE)</f>
        <v>Trsf</v>
      </c>
      <c r="S1674" s="1" t="s">
        <v>1860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1543</v>
      </c>
      <c r="E1675" s="5" t="str">
        <f>VLOOKUP(F1675,'Set up'!$A$2:$C$55,2,FALSE)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up'!$A$2:$C$55,3,FALSE)</f>
        <v>120</v>
      </c>
      <c r="J1675" s="5">
        <f>VLOOKUP(F1675,'Set up'!$A$2:$D$55,4,FALSE)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up'!$A$2:$E$55,5,FALSE)</f>
        <v>Trsf</v>
      </c>
      <c r="S1675" s="1" t="s">
        <v>1860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1543</v>
      </c>
      <c r="E1676" s="5" t="str">
        <f>VLOOKUP(F1676,'Set up'!$A$2:$C$55,2,FALSE)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up'!$A$2:$C$55,3,FALSE)</f>
        <v>120</v>
      </c>
      <c r="J1676" s="5">
        <f>VLOOKUP(F1676,'Set up'!$A$2:$D$55,4,FALSE)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up'!$A$2:$E$55,5,FALSE)</f>
        <v>Trsf</v>
      </c>
      <c r="S1676" s="1" t="s">
        <v>1860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1545</v>
      </c>
      <c r="E1677" s="5" t="str">
        <f>VLOOKUP(F1677,'Set up'!$A$2:$C$55,2,FALSE)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up'!$A$2:$C$55,3,FALSE)</f>
        <v>30</v>
      </c>
      <c r="J1677" s="5">
        <f>VLOOKUP(F1677,'Set up'!$A$2:$D$55,4,FALSE)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up'!$A$2:$E$55,5,FALSE)</f>
        <v>Chq</v>
      </c>
      <c r="S1677" s="1" t="s">
        <v>1692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1545</v>
      </c>
      <c r="E1678" s="5" t="str">
        <f>VLOOKUP(F1678,'Set up'!$A$2:$C$55,2,FALSE)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up'!$A$2:$C$55,3,FALSE)</f>
        <v>30</v>
      </c>
      <c r="J1678" s="5">
        <f>VLOOKUP(F1678,'Set up'!$A$2:$D$55,4,FALSE)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up'!$A$2:$E$55,5,FALSE)</f>
        <v>Chq</v>
      </c>
      <c r="S1678" s="1" t="s">
        <v>1692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1545</v>
      </c>
      <c r="E1679" s="5" t="str">
        <f>VLOOKUP(F1679,'Set up'!$A$2:$C$55,2,FALSE)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up'!$A$2:$C$55,3,FALSE)</f>
        <v>30</v>
      </c>
      <c r="J1679" s="5">
        <f>VLOOKUP(F1679,'Set up'!$A$2:$D$55,4,FALSE)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up'!$A$2:$E$55,5,FALSE)</f>
        <v>Chq</v>
      </c>
      <c r="S1679" s="1" t="s">
        <v>1692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1545</v>
      </c>
      <c r="E1680" s="5" t="str">
        <f>VLOOKUP(F1680,'Set up'!$A$2:$C$55,2,FALSE)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up'!$A$2:$C$55,3,FALSE)</f>
        <v>30</v>
      </c>
      <c r="J1680" s="5">
        <f>VLOOKUP(F1680,'Set up'!$A$2:$D$55,4,FALSE)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up'!$A$2:$E$55,5,FALSE)</f>
        <v>Chq</v>
      </c>
      <c r="S1680" s="1" t="s">
        <v>1692</v>
      </c>
    </row>
    <row r="1681" spans="1:19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1545</v>
      </c>
      <c r="E1681" s="5" t="str">
        <f>VLOOKUP(F1681,'Set up'!$A$2:$C$55,2,FALSE)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up'!$A$2:$C$55,3,FALSE)</f>
        <v>30</v>
      </c>
      <c r="J1681" s="5">
        <f>VLOOKUP(F1681,'Set up'!$A$2:$D$55,4,FALSE)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up'!$A$2:$E$55,5,FALSE)</f>
        <v>Chq</v>
      </c>
      <c r="S1681" s="1" t="s">
        <v>1692</v>
      </c>
    </row>
    <row r="1682" spans="1:19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1545</v>
      </c>
      <c r="E1682" s="5" t="str">
        <f>VLOOKUP(F1682,'Set up'!$A$2:$C$55,2,FALSE)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up'!$A$2:$C$55,3,FALSE)</f>
        <v>30</v>
      </c>
      <c r="J1682" s="5">
        <f>VLOOKUP(F1682,'Set up'!$A$2:$D$55,4,FALSE)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up'!$A$2:$E$55,5,FALSE)</f>
        <v>Chq</v>
      </c>
      <c r="S1682" s="1" t="s">
        <v>1692</v>
      </c>
    </row>
    <row r="1683" spans="1:19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1545</v>
      </c>
      <c r="E1683" s="5" t="str">
        <f>VLOOKUP(F1683,'Set up'!$A$2:$C$55,2,FALSE)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up'!$A$2:$C$55,3,FALSE)</f>
        <v>30</v>
      </c>
      <c r="J1683" s="5">
        <f>VLOOKUP(F1683,'Set up'!$A$2:$D$55,4,FALSE)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up'!$A$2:$E$55,5,FALSE)</f>
        <v>Chq</v>
      </c>
      <c r="S1683" s="1" t="s">
        <v>1692</v>
      </c>
    </row>
    <row r="1684" spans="1:19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1548</v>
      </c>
      <c r="E1684" s="5" t="str">
        <f>VLOOKUP(F1684,'Set up'!$A$2:$C$55,2,FALSE)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up'!$A$2:$C$55,3,FALSE)</f>
        <v>45</v>
      </c>
      <c r="J1684" s="5">
        <f>VLOOKUP(F1684,'Set up'!$A$2:$D$55,4,FALSE)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up'!$A$2:$E$55,5,FALSE)</f>
        <v>PD Chq</v>
      </c>
      <c r="S1684" s="1" t="s">
        <v>1778</v>
      </c>
    </row>
    <row r="1685" spans="1:19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1548</v>
      </c>
      <c r="E1685" s="5" t="str">
        <f>VLOOKUP(F1685,'Set up'!$A$2:$C$55,2,FALSE)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up'!$A$2:$C$55,3,FALSE)</f>
        <v>45</v>
      </c>
      <c r="J1685" s="5">
        <f>VLOOKUP(F1685,'Set up'!$A$2:$D$55,4,FALSE)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up'!$A$2:$E$55,5,FALSE)</f>
        <v>PD Chq</v>
      </c>
      <c r="S1685" s="1" t="s">
        <v>1779</v>
      </c>
    </row>
    <row r="1686" spans="1:19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1549</v>
      </c>
      <c r="E1686" s="5" t="str">
        <f>VLOOKUP(F1686,'Set up'!$A$2:$C$55,2,FALSE)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up'!$A$2:$C$55,3,FALSE)</f>
        <v>Cash</v>
      </c>
      <c r="J1686" s="5">
        <f>VLOOKUP(F1686,'Set up'!$A$2:$D$55,4,FALSE)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up'!$A$2:$E$55,5,FALSE)</f>
        <v>Trsf</v>
      </c>
      <c r="S1686" s="1" t="s">
        <v>1592</v>
      </c>
    </row>
    <row r="1687" spans="1:19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1549</v>
      </c>
      <c r="E1687" s="5" t="str">
        <f>VLOOKUP(F1687,'Set up'!$A$2:$C$55,2,FALSE)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up'!$A$2:$C$55,3,FALSE)</f>
        <v>Cash</v>
      </c>
      <c r="J1687" s="5">
        <f>VLOOKUP(F1687,'Set up'!$A$2:$D$55,4,FALSE)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up'!$A$2:$E$55,5,FALSE)</f>
        <v>Trsf</v>
      </c>
      <c r="S1687" s="1" t="s">
        <v>1592</v>
      </c>
    </row>
    <row r="1688" spans="1:19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1549</v>
      </c>
      <c r="E1688" s="5" t="str">
        <f>VLOOKUP(F1688,'Set up'!$A$2:$C$55,2,FALSE)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up'!$A$2:$C$55,3,FALSE)</f>
        <v>Cash</v>
      </c>
      <c r="J1688" s="5">
        <f>VLOOKUP(F1688,'Set up'!$A$2:$D$55,4,FALSE)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up'!$A$2:$E$55,5,FALSE)</f>
        <v>Trsf</v>
      </c>
      <c r="S1688" s="1" t="s">
        <v>1592</v>
      </c>
    </row>
    <row r="1689" spans="1:19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1549</v>
      </c>
      <c r="E1689" s="5" t="str">
        <f>VLOOKUP(F1689,'Set up'!$A$2:$C$55,2,FALSE)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up'!$A$2:$C$55,3,FALSE)</f>
        <v>Cash</v>
      </c>
      <c r="J1689" s="5">
        <f>VLOOKUP(F1689,'Set up'!$A$2:$D$55,4,FALSE)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up'!$A$2:$E$55,5,FALSE)</f>
        <v>Trsf</v>
      </c>
      <c r="S1689" s="1" t="s">
        <v>1592</v>
      </c>
    </row>
    <row r="1690" spans="1:19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1551</v>
      </c>
      <c r="E1690" s="5" t="str">
        <f>VLOOKUP(F1690,'Set up'!$A$2:$C$55,2,FALSE)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up'!$A$2:$C$55,3,FALSE)</f>
        <v>Cash</v>
      </c>
      <c r="J1690" s="5">
        <f>VLOOKUP(F1690,'Set up'!$A$2:$D$55,4,FALSE)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up'!$A$2:$E$55,5,FALSE)</f>
        <v>PD Chq</v>
      </c>
      <c r="S1690" s="1" t="s">
        <v>2322</v>
      </c>
    </row>
    <row r="1691" spans="1:19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1551</v>
      </c>
      <c r="E1691" s="5" t="str">
        <f>VLOOKUP(F1691,'Set up'!$A$2:$C$55,2,FALSE)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up'!$A$2:$C$55,3,FALSE)</f>
        <v>Cash</v>
      </c>
      <c r="J1691" s="5">
        <f>VLOOKUP(F1691,'Set up'!$A$2:$D$55,4,FALSE)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up'!$A$2:$E$55,5,FALSE)</f>
        <v>PD Chq</v>
      </c>
      <c r="S1691" s="1" t="s">
        <v>2322</v>
      </c>
    </row>
    <row r="1692" spans="1:19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1551</v>
      </c>
      <c r="E1692" s="5" t="str">
        <f>VLOOKUP(F1692,'Set up'!$A$2:$C$55,2,FALSE)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up'!$A$2:$C$55,3,FALSE)</f>
        <v>Cash</v>
      </c>
      <c r="J1692" s="5">
        <f>VLOOKUP(F1692,'Set up'!$A$2:$D$55,4,FALSE)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up'!$A$2:$E$55,5,FALSE)</f>
        <v>PD Chq</v>
      </c>
      <c r="S1692" s="1" t="s">
        <v>2322</v>
      </c>
    </row>
    <row r="1693" spans="1:19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1552</v>
      </c>
      <c r="E1693" s="5" t="str">
        <f>VLOOKUP(F1693,'Set up'!$A$2:$C$55,2,FALSE)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up'!$A$2:$C$55,3,FALSE)</f>
        <v>Cash</v>
      </c>
      <c r="J1693" s="5">
        <f>VLOOKUP(F1693,'Set up'!$A$2:$D$55,4,FALSE)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up'!$A$2:$E$55,5,FALSE)</f>
        <v>Chq</v>
      </c>
      <c r="S1693" s="1" t="s">
        <v>1599</v>
      </c>
    </row>
    <row r="1694" spans="1:19" x14ac:dyDescent="0.35">
      <c r="A1694" s="4" t="s">
        <v>1553</v>
      </c>
      <c r="B1694" s="5">
        <f t="shared" si="489"/>
        <v>5</v>
      </c>
      <c r="C1694" s="5">
        <f t="shared" si="490"/>
        <v>2023</v>
      </c>
      <c r="D1694" s="5" t="s">
        <v>1552</v>
      </c>
      <c r="E1694" s="5" t="str">
        <f>VLOOKUP(F1694,'Set up'!$A$2:$C$55,2,FALSE)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up'!$A$2:$C$55,3,FALSE)</f>
        <v>Cash</v>
      </c>
      <c r="J1694" s="5">
        <f>VLOOKUP(F1694,'Set up'!$A$2:$D$55,4,FALSE)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up'!$A$2:$E$55,5,FALSE)</f>
        <v>Chq</v>
      </c>
      <c r="S1694" s="1" t="s">
        <v>1600</v>
      </c>
    </row>
    <row r="1695" spans="1:19" x14ac:dyDescent="0.35">
      <c r="A1695" s="4" t="s">
        <v>1553</v>
      </c>
      <c r="B1695" s="5">
        <f t="shared" si="489"/>
        <v>5</v>
      </c>
      <c r="C1695" s="5">
        <f t="shared" si="490"/>
        <v>2023</v>
      </c>
      <c r="D1695" s="5" t="s">
        <v>1552</v>
      </c>
      <c r="E1695" s="5" t="str">
        <f>VLOOKUP(F1695,'Set up'!$A$2:$C$55,2,FALSE)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up'!$A$2:$C$55,3,FALSE)</f>
        <v>Cash</v>
      </c>
      <c r="J1695" s="5">
        <f>VLOOKUP(F1695,'Set up'!$A$2:$D$55,4,FALSE)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up'!$A$2:$E$55,5,FALSE)</f>
        <v>Chq</v>
      </c>
      <c r="S1695" s="1" t="s">
        <v>1601</v>
      </c>
    </row>
    <row r="1696" spans="1:19" x14ac:dyDescent="0.35">
      <c r="A1696" s="4" t="s">
        <v>1553</v>
      </c>
      <c r="B1696" s="5">
        <f t="shared" si="489"/>
        <v>5</v>
      </c>
      <c r="C1696" s="5">
        <f t="shared" si="490"/>
        <v>2023</v>
      </c>
      <c r="D1696" s="5" t="s">
        <v>1552</v>
      </c>
      <c r="E1696" s="5" t="str">
        <f>VLOOKUP(F1696,'Set up'!$A$2:$C$55,2,FALSE)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up'!$A$2:$C$55,3,FALSE)</f>
        <v>Cash</v>
      </c>
      <c r="J1696" s="5">
        <f>VLOOKUP(F1696,'Set up'!$A$2:$D$55,4,FALSE)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up'!$A$2:$E$55,5,FALSE)</f>
        <v>Chq</v>
      </c>
      <c r="S1696" s="1" t="s">
        <v>1602</v>
      </c>
    </row>
    <row r="1697" spans="1:19" x14ac:dyDescent="0.35">
      <c r="A1697" s="4" t="s">
        <v>1553</v>
      </c>
      <c r="B1697" s="5">
        <f t="shared" si="489"/>
        <v>5</v>
      </c>
      <c r="C1697" s="5">
        <f t="shared" si="490"/>
        <v>2023</v>
      </c>
      <c r="D1697" s="5" t="s">
        <v>1552</v>
      </c>
      <c r="E1697" s="5" t="str">
        <f>VLOOKUP(F1697,'Set up'!$A$2:$C$55,2,FALSE)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up'!$A$2:$C$55,3,FALSE)</f>
        <v>Cash</v>
      </c>
      <c r="J1697" s="5">
        <f>VLOOKUP(F1697,'Set up'!$A$2:$D$55,4,FALSE)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up'!$A$2:$E$55,5,FALSE)</f>
        <v>Chq</v>
      </c>
      <c r="S1697" s="1" t="s">
        <v>1603</v>
      </c>
    </row>
    <row r="1698" spans="1:19" x14ac:dyDescent="0.35">
      <c r="A1698" s="4" t="s">
        <v>1553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1552</v>
      </c>
      <c r="E1698" s="5" t="str">
        <f>VLOOKUP(F1698,'Set up'!$A$2:$C$55,2,FALSE)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up'!$A$2:$C$55,3,FALSE)</f>
        <v>Cash</v>
      </c>
      <c r="J1698" s="5">
        <f>VLOOKUP(F1698,'Set up'!$A$2:$D$55,4,FALSE)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up'!$A$2:$E$55,5,FALSE)</f>
        <v>Chq</v>
      </c>
      <c r="S1698" s="1" t="s">
        <v>1604</v>
      </c>
    </row>
    <row r="1699" spans="1:19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up'!$A$2:$C$55,2,FALSE)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up'!$A$2:$C$55,3,FALSE)</f>
        <v>Cash</v>
      </c>
      <c r="J1699" s="5">
        <f>VLOOKUP(F1699,'Set up'!$A$2:$D$55,4,FALSE)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up'!$A$2:$E$55,5,FALSE)</f>
        <v>Chq</v>
      </c>
      <c r="S1699" s="1" t="s">
        <v>1605</v>
      </c>
    </row>
    <row r="1700" spans="1:19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up'!$A$2:$C$55,2,FALSE)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up'!$A$2:$C$55,3,FALSE)</f>
        <v>Cash</v>
      </c>
      <c r="J1700" s="5">
        <f>VLOOKUP(F1700,'Set up'!$A$2:$D$55,4,FALSE)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up'!$A$2:$E$55,5,FALSE)</f>
        <v>Chq</v>
      </c>
      <c r="S1700" s="1" t="s">
        <v>1606</v>
      </c>
    </row>
    <row r="1701" spans="1:19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up'!$A$2:$C$55,2,FALSE)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up'!$A$2:$C$55,3,FALSE)</f>
        <v>Cash</v>
      </c>
      <c r="J1701" s="5">
        <f>VLOOKUP(F1701,'Set up'!$A$2:$D$55,4,FALSE)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up'!$A$2:$E$55,5,FALSE)</f>
        <v>Trsf</v>
      </c>
      <c r="S1701" s="1" t="s">
        <v>1584</v>
      </c>
    </row>
    <row r="1702" spans="1:19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up'!$A$2:$C$55,2,FALSE)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up'!$A$2:$C$55,3,FALSE)</f>
        <v>Cash</v>
      </c>
      <c r="J1702" s="5">
        <f>VLOOKUP(F1702,'Set up'!$A$2:$D$55,4,FALSE)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up'!$A$2:$E$55,5,FALSE)</f>
        <v>Trsf</v>
      </c>
      <c r="S1702" s="1" t="s">
        <v>1584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1555</v>
      </c>
      <c r="E1703" s="5" t="str">
        <f>VLOOKUP(F1703,'Set up'!$A$2:$C$55,2,FALSE)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up'!$A$2:$C$55,3,FALSE)</f>
        <v>Cash</v>
      </c>
      <c r="J1703" s="5">
        <f>VLOOKUP(F1703,'Set up'!$A$2:$D$55,4,FALSE)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up'!$A$2:$E$55,5,FALSE)</f>
        <v>Trsf</v>
      </c>
      <c r="S1703" s="1" t="s">
        <v>1585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1556</v>
      </c>
      <c r="E1704" s="5" t="str">
        <f>VLOOKUP(F1704,'Set up'!$A$2:$C$55,2,FALSE)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up'!$A$2:$C$55,3,FALSE)</f>
        <v>Cash</v>
      </c>
      <c r="J1704" s="5">
        <f>VLOOKUP(F1704,'Set up'!$A$2:$D$55,4,FALSE)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up'!$A$2:$E$55,5,FALSE)</f>
        <v>Trsf</v>
      </c>
      <c r="S1704" s="1" t="s">
        <v>2537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1557</v>
      </c>
      <c r="E1705" s="5" t="str">
        <f>VLOOKUP(F1705,'Set up'!$A$2:$C$55,2,FALSE)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up'!$A$2:$C$55,3,FALSE)</f>
        <v>Cash</v>
      </c>
      <c r="J1705" s="5">
        <f>VLOOKUP(F1705,'Set up'!$A$2:$D$55,4,FALSE)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up'!$A$2:$E$55,5,FALSE)</f>
        <v>Trsf</v>
      </c>
      <c r="S1705" s="1" t="s">
        <v>2538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1557</v>
      </c>
      <c r="E1706" s="5" t="str">
        <f>VLOOKUP(F1706,'Set up'!$A$2:$C$55,2,FALSE)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up'!$A$2:$C$55,3,FALSE)</f>
        <v>Cash</v>
      </c>
      <c r="J1706" s="5">
        <f>VLOOKUP(F1706,'Set up'!$A$2:$D$55,4,FALSE)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up'!$A$2:$E$55,5,FALSE)</f>
        <v>Trsf</v>
      </c>
      <c r="S1706" s="1" t="s">
        <v>2539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1557</v>
      </c>
      <c r="E1707" s="5" t="str">
        <f>VLOOKUP(F1707,'Set up'!$A$2:$C$55,2,FALSE)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up'!$A$2:$C$55,3,FALSE)</f>
        <v>Cash</v>
      </c>
      <c r="J1707" s="5">
        <f>VLOOKUP(F1707,'Set up'!$A$2:$D$55,4,FALSE)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up'!$A$2:$E$55,5,FALSE)</f>
        <v>Trsf</v>
      </c>
      <c r="S1707" s="1" t="s">
        <v>2540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1557</v>
      </c>
      <c r="E1708" s="5" t="str">
        <f>VLOOKUP(F1708,'Set up'!$A$2:$C$55,2,FALSE)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up'!$A$2:$C$55,3,FALSE)</f>
        <v>Cash</v>
      </c>
      <c r="J1708" s="5">
        <f>VLOOKUP(F1708,'Set up'!$A$2:$D$55,4,FALSE)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up'!$A$2:$E$55,5,FALSE)</f>
        <v>Trsf</v>
      </c>
      <c r="S1708" s="1" t="s">
        <v>2541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1558</v>
      </c>
      <c r="E1709" s="5" t="str">
        <f>VLOOKUP(F1709,'Set up'!$A$2:$C$55,2,FALSE)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up'!$A$2:$C$55,3,FALSE)</f>
        <v>Cash</v>
      </c>
      <c r="J1709" s="5">
        <f>VLOOKUP(F1709,'Set up'!$A$2:$D$55,4,FALSE)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up'!$A$2:$E$55,5,FALSE)</f>
        <v>Cash</v>
      </c>
      <c r="S1709" s="1" t="s">
        <v>1596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1558</v>
      </c>
      <c r="E1710" s="5" t="str">
        <f>VLOOKUP(F1710,'Set up'!$A$2:$C$55,2,FALSE)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up'!$A$2:$C$55,3,FALSE)</f>
        <v>Cash</v>
      </c>
      <c r="J1710" s="5">
        <f>VLOOKUP(F1710,'Set up'!$A$2:$D$55,4,FALSE)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up'!$A$2:$E$55,5,FALSE)</f>
        <v>Cash</v>
      </c>
      <c r="S1710" s="1" t="s">
        <v>1596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1558</v>
      </c>
      <c r="E1711" s="5" t="str">
        <f>VLOOKUP(F1711,'Set up'!$A$2:$C$55,2,FALSE)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up'!$A$2:$C$55,3,FALSE)</f>
        <v>Cash</v>
      </c>
      <c r="J1711" s="5">
        <f>VLOOKUP(F1711,'Set up'!$A$2:$D$55,4,FALSE)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up'!$A$2:$E$55,5,FALSE)</f>
        <v>Cash</v>
      </c>
      <c r="S1711" s="1" t="s">
        <v>1596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1558</v>
      </c>
      <c r="E1712" s="5" t="str">
        <f>VLOOKUP(F1712,'Set up'!$A$2:$C$55,2,FALSE)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up'!$A$2:$C$55,3,FALSE)</f>
        <v>Cash</v>
      </c>
      <c r="J1712" s="5">
        <f>VLOOKUP(F1712,'Set up'!$A$2:$D$55,4,FALSE)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up'!$A$2:$E$55,5,FALSE)</f>
        <v>Cash</v>
      </c>
      <c r="S1712" s="1" t="s">
        <v>1596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1559</v>
      </c>
      <c r="E1713" s="5" t="str">
        <f>VLOOKUP(F1713,'Set up'!$A$2:$C$55,2,FALSE)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up'!$A$2:$C$55,3,FALSE)</f>
        <v>Cash</v>
      </c>
      <c r="J1713" s="5">
        <f>VLOOKUP(F1713,'Set up'!$A$2:$D$55,4,FALSE)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up'!$A$2:$E$55,5,FALSE)</f>
        <v>Trsf</v>
      </c>
      <c r="S1713" s="1" t="s">
        <v>1593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1560</v>
      </c>
      <c r="E1714" s="5" t="str">
        <f>VLOOKUP(F1714,'Set up'!$A$2:$C$55,2,FALSE)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up'!$A$2:$C$55,3,FALSE)</f>
        <v>Cash</v>
      </c>
      <c r="J1714" s="5">
        <f>VLOOKUP(F1714,'Set up'!$A$2:$D$55,4,FALSE)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up'!$A$2:$E$55,5,FALSE)</f>
        <v>Trsf</v>
      </c>
      <c r="S1714" s="1" t="s">
        <v>1573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1560</v>
      </c>
      <c r="E1715" s="5" t="str">
        <f>VLOOKUP(F1715,'Set up'!$A$2:$C$55,2,FALSE)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up'!$A$2:$C$55,3,FALSE)</f>
        <v>Cash</v>
      </c>
      <c r="J1715" s="5">
        <f>VLOOKUP(F1715,'Set up'!$A$2:$D$55,4,FALSE)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up'!$A$2:$E$55,5,FALSE)</f>
        <v>Trsf</v>
      </c>
      <c r="S1715" s="1" t="s">
        <v>1573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1560</v>
      </c>
      <c r="E1716" s="5" t="str">
        <f>VLOOKUP(F1716,'Set up'!$A$2:$C$55,2,FALSE)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up'!$A$2:$C$55,3,FALSE)</f>
        <v>Cash</v>
      </c>
      <c r="J1716" s="5">
        <f>VLOOKUP(F1716,'Set up'!$A$2:$D$55,4,FALSE)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up'!$A$2:$E$55,5,FALSE)</f>
        <v>Trsf</v>
      </c>
      <c r="S1716" s="1" t="s">
        <v>1573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1560</v>
      </c>
      <c r="E1717" s="5" t="str">
        <f>VLOOKUP(F1717,'Set up'!$A$2:$C$55,2,FALSE)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up'!$A$2:$C$55,3,FALSE)</f>
        <v>Cash</v>
      </c>
      <c r="J1717" s="5">
        <f>VLOOKUP(F1717,'Set up'!$A$2:$D$55,4,FALSE)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up'!$A$2:$E$55,5,FALSE)</f>
        <v>Trsf</v>
      </c>
      <c r="S1717" s="1" t="s">
        <v>1573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1561</v>
      </c>
      <c r="E1718" s="5" t="str">
        <f>VLOOKUP(F1718,'Set up'!$A$2:$C$55,2,FALSE)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up'!$A$2:$C$55,3,FALSE)</f>
        <v>60</v>
      </c>
      <c r="J1718" s="5">
        <f>VLOOKUP(F1718,'Set up'!$A$2:$D$55,4,FALSE)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up'!$A$2:$E$55,5,FALSE)</f>
        <v>Chq</v>
      </c>
      <c r="S1718" s="1" t="s">
        <v>2090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1561</v>
      </c>
      <c r="E1719" s="5" t="str">
        <f>VLOOKUP(F1719,'Set up'!$A$2:$C$55,2,FALSE)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up'!$A$2:$C$55,3,FALSE)</f>
        <v>60</v>
      </c>
      <c r="J1719" s="5">
        <f>VLOOKUP(F1719,'Set up'!$A$2:$D$55,4,FALSE)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up'!$A$2:$E$55,5,FALSE)</f>
        <v>Chq</v>
      </c>
      <c r="S1719" s="1" t="s">
        <v>2090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1561</v>
      </c>
      <c r="E1720" s="5" t="str">
        <f>VLOOKUP(F1720,'Set up'!$A$2:$C$55,2,FALSE)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up'!$A$2:$C$55,3,FALSE)</f>
        <v>60</v>
      </c>
      <c r="J1720" s="5">
        <f>VLOOKUP(F1720,'Set up'!$A$2:$D$55,4,FALSE)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up'!$A$2:$E$55,5,FALSE)</f>
        <v>Chq</v>
      </c>
      <c r="S1720" s="1" t="s">
        <v>2090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1562</v>
      </c>
      <c r="E1721" s="5" t="str">
        <f>VLOOKUP(F1721,'Set up'!$A$2:$C$55,2,FALSE)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up'!$A$2:$C$55,3,FALSE)</f>
        <v>Cash</v>
      </c>
      <c r="J1721" s="5">
        <f>VLOOKUP(F1721,'Set up'!$A$2:$D$55,4,FALSE)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up'!$A$2:$E$55,5,FALSE)</f>
        <v>Cash</v>
      </c>
      <c r="S1721" s="1" t="s">
        <v>1597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1562</v>
      </c>
      <c r="E1722" s="5" t="str">
        <f>VLOOKUP(F1722,'Set up'!$A$2:$C$55,2,FALSE)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up'!$A$2:$C$55,3,FALSE)</f>
        <v>Cash</v>
      </c>
      <c r="J1722" s="5">
        <f>VLOOKUP(F1722,'Set up'!$A$2:$D$55,4,FALSE)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up'!$A$2:$E$55,5,FALSE)</f>
        <v>Cash</v>
      </c>
      <c r="S1722" s="1" t="s">
        <v>1597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1562</v>
      </c>
      <c r="E1723" s="5" t="str">
        <f>VLOOKUP(F1723,'Set up'!$A$2:$C$55,2,FALSE)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up'!$A$2:$C$55,3,FALSE)</f>
        <v>Cash</v>
      </c>
      <c r="J1723" s="5">
        <f>VLOOKUP(F1723,'Set up'!$A$2:$D$55,4,FALSE)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up'!$A$2:$E$55,5,FALSE)</f>
        <v>Cash</v>
      </c>
      <c r="S1723" s="1" t="s">
        <v>1597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1563</v>
      </c>
      <c r="E1724" s="5" t="str">
        <f>VLOOKUP(F1724,'Set up'!$A$2:$C$55,2,FALSE)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up'!$A$2:$C$55,3,FALSE)</f>
        <v>Cash</v>
      </c>
      <c r="J1724" s="5">
        <f>VLOOKUP(F1724,'Set up'!$A$2:$D$55,4,FALSE)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up'!$A$2:$E$55,5,FALSE)</f>
        <v>Trsf</v>
      </c>
      <c r="S1724" s="1" t="s">
        <v>1586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1563</v>
      </c>
      <c r="E1725" s="5" t="str">
        <f>VLOOKUP(F1725,'Set up'!$A$2:$C$55,2,FALSE)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up'!$A$2:$C$55,3,FALSE)</f>
        <v>Cash</v>
      </c>
      <c r="J1725" s="5">
        <f>VLOOKUP(F1725,'Set up'!$A$2:$D$55,4,FALSE)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up'!$A$2:$E$55,5,FALSE)</f>
        <v>Trsf</v>
      </c>
      <c r="S1725" s="1" t="s">
        <v>1586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1566</v>
      </c>
      <c r="E1726" s="5" t="str">
        <f>VLOOKUP(F1726,'Set up'!$A$2:$C$55,2,FALSE)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up'!$A$2:$C$55,3,FALSE)</f>
        <v>Cash</v>
      </c>
      <c r="J1726" s="5">
        <f>VLOOKUP(F1726,'Set up'!$A$2:$D$55,4,FALSE)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up'!$A$2:$E$55,5,FALSE)</f>
        <v>Trsf</v>
      </c>
      <c r="S1726" s="1" t="s">
        <v>1682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1566</v>
      </c>
      <c r="E1727" s="5" t="str">
        <f>VLOOKUP(F1727,'Set up'!$A$2:$C$55,2,FALSE)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up'!$A$2:$C$55,3,FALSE)</f>
        <v>Cash</v>
      </c>
      <c r="J1727" s="5">
        <f>VLOOKUP(F1727,'Set up'!$A$2:$D$55,4,FALSE)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up'!$A$2:$E$55,5,FALSE)</f>
        <v>Trsf</v>
      </c>
      <c r="S1727" s="1" t="s">
        <v>1682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1566</v>
      </c>
      <c r="E1728" s="5" t="str">
        <f>VLOOKUP(F1728,'Set up'!$A$2:$C$55,2,FALSE)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up'!$A$2:$C$55,3,FALSE)</f>
        <v>Cash</v>
      </c>
      <c r="J1728" s="5">
        <f>VLOOKUP(F1728,'Set up'!$A$2:$D$55,4,FALSE)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up'!$A$2:$E$55,5,FALSE)</f>
        <v>Trsf</v>
      </c>
      <c r="S1728" s="1" t="s">
        <v>1682</v>
      </c>
    </row>
    <row r="1729" spans="1:19" ht="15" customHeight="1" x14ac:dyDescent="0.35">
      <c r="A1729" s="4" t="s">
        <v>1608</v>
      </c>
      <c r="B1729" s="5">
        <f t="shared" si="511"/>
        <v>6</v>
      </c>
      <c r="C1729" s="5">
        <f t="shared" si="512"/>
        <v>2023</v>
      </c>
      <c r="D1729" s="5" t="s">
        <v>1607</v>
      </c>
      <c r="E1729" s="5" t="str">
        <f>VLOOKUP(F1729,'Set up'!$A$2:$C$55,2,FALSE)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up'!$A$2:$C$55,3,FALSE)</f>
        <v>Cash</v>
      </c>
      <c r="J1729" s="5">
        <f>VLOOKUP(F1729,'Set up'!$A$2:$D$55,4,FALSE)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up'!$A$2:$E$55,5,FALSE)</f>
        <v>Trsf</v>
      </c>
      <c r="S1729" s="1" t="s">
        <v>1677</v>
      </c>
    </row>
    <row r="1730" spans="1:19" ht="15" customHeight="1" x14ac:dyDescent="0.35">
      <c r="A1730" s="4" t="s">
        <v>1612</v>
      </c>
      <c r="B1730" s="5">
        <f t="shared" si="511"/>
        <v>6</v>
      </c>
      <c r="C1730" s="5">
        <f t="shared" si="512"/>
        <v>2023</v>
      </c>
      <c r="D1730" s="5" t="s">
        <v>1610</v>
      </c>
      <c r="E1730" s="5" t="str">
        <f>VLOOKUP(F1730,'Set up'!$A$2:$C$55,2,FALSE)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up'!$A$2:$C$55,3,FALSE)</f>
        <v>Cash</v>
      </c>
      <c r="J1730" s="5">
        <f>VLOOKUP(F1730,'Set up'!$A$2:$D$55,4,FALSE)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up'!$A$2:$E$55,5,FALSE)</f>
        <v>Trsf</v>
      </c>
      <c r="S1730" s="1" t="s">
        <v>1671</v>
      </c>
    </row>
    <row r="1731" spans="1:19" ht="15" customHeight="1" x14ac:dyDescent="0.35">
      <c r="A1731" s="4" t="s">
        <v>1612</v>
      </c>
      <c r="B1731" s="5">
        <f t="shared" si="511"/>
        <v>6</v>
      </c>
      <c r="C1731" s="5">
        <f t="shared" si="512"/>
        <v>2023</v>
      </c>
      <c r="D1731" s="5" t="s">
        <v>1610</v>
      </c>
      <c r="E1731" s="5" t="str">
        <f>VLOOKUP(F1731,'Set up'!$A$2:$C$55,2,FALSE)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up'!$A$2:$C$55,3,FALSE)</f>
        <v>Cash</v>
      </c>
      <c r="J1731" s="5">
        <f>VLOOKUP(F1731,'Set up'!$A$2:$D$55,4,FALSE)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up'!$A$2:$E$55,5,FALSE)</f>
        <v>Trsf</v>
      </c>
      <c r="S1731" s="1" t="s">
        <v>1671</v>
      </c>
    </row>
    <row r="1732" spans="1:19" ht="15" customHeight="1" x14ac:dyDescent="0.35">
      <c r="A1732" s="4" t="s">
        <v>1612</v>
      </c>
      <c r="B1732" s="5">
        <f t="shared" si="511"/>
        <v>6</v>
      </c>
      <c r="C1732" s="5">
        <f t="shared" si="512"/>
        <v>2023</v>
      </c>
      <c r="D1732" s="5" t="s">
        <v>1611</v>
      </c>
      <c r="E1732" s="5" t="str">
        <f>VLOOKUP(F1732,'Set up'!$A$2:$C$55,2,FALSE)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up'!$A$2:$C$55,3,FALSE)</f>
        <v>Cash</v>
      </c>
      <c r="J1732" s="5">
        <f>VLOOKUP(F1732,'Set up'!$A$2:$D$55,4,FALSE)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up'!$A$2:$E$55,5,FALSE)</f>
        <v>Trsf</v>
      </c>
      <c r="S1732" s="1" t="s">
        <v>2289</v>
      </c>
    </row>
    <row r="1733" spans="1:19" ht="15" customHeight="1" x14ac:dyDescent="0.35">
      <c r="A1733" s="4" t="s">
        <v>1612</v>
      </c>
      <c r="B1733" s="5">
        <f t="shared" si="511"/>
        <v>6</v>
      </c>
      <c r="C1733" s="5">
        <f t="shared" si="512"/>
        <v>2023</v>
      </c>
      <c r="D1733" s="5" t="s">
        <v>1611</v>
      </c>
      <c r="E1733" s="5" t="str">
        <f>VLOOKUP(F1733,'Set up'!$A$2:$C$55,2,FALSE)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up'!$A$2:$C$55,3,FALSE)</f>
        <v>Cash</v>
      </c>
      <c r="J1733" s="5">
        <f>VLOOKUP(F1733,'Set up'!$A$2:$D$55,4,FALSE)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up'!$A$2:$E$55,5,FALSE)</f>
        <v>Trsf</v>
      </c>
      <c r="S1733" s="1" t="s">
        <v>2290</v>
      </c>
    </row>
    <row r="1734" spans="1:19" ht="15" customHeight="1" x14ac:dyDescent="0.35">
      <c r="A1734" s="4" t="s">
        <v>1612</v>
      </c>
      <c r="B1734" s="5">
        <f t="shared" si="511"/>
        <v>6</v>
      </c>
      <c r="C1734" s="5">
        <f t="shared" si="512"/>
        <v>2023</v>
      </c>
      <c r="D1734" s="5" t="s">
        <v>1611</v>
      </c>
      <c r="E1734" s="5" t="str">
        <f>VLOOKUP(F1734,'Set up'!$A$2:$C$55,2,FALSE)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up'!$A$2:$C$55,3,FALSE)</f>
        <v>Cash</v>
      </c>
      <c r="J1734" s="5">
        <f>VLOOKUP(F1734,'Set up'!$A$2:$D$55,4,FALSE)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up'!$A$2:$E$55,5,FALSE)</f>
        <v>Trsf</v>
      </c>
      <c r="S1734" s="1" t="s">
        <v>2291</v>
      </c>
    </row>
    <row r="1735" spans="1:19" ht="15" customHeight="1" x14ac:dyDescent="0.35">
      <c r="A1735" s="4" t="s">
        <v>1612</v>
      </c>
      <c r="B1735" s="5">
        <f t="shared" si="511"/>
        <v>6</v>
      </c>
      <c r="C1735" s="5">
        <f t="shared" si="512"/>
        <v>2023</v>
      </c>
      <c r="D1735" s="5" t="s">
        <v>1611</v>
      </c>
      <c r="E1735" s="5" t="str">
        <f>VLOOKUP(F1735,'Set up'!$A$2:$C$55,2,FALSE)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up'!$A$2:$C$55,3,FALSE)</f>
        <v>Cash</v>
      </c>
      <c r="J1735" s="5">
        <f>VLOOKUP(F1735,'Set up'!$A$2:$D$55,4,FALSE)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up'!$A$2:$E$55,5,FALSE)</f>
        <v>Trsf</v>
      </c>
      <c r="S1735" s="1" t="s">
        <v>2292</v>
      </c>
    </row>
    <row r="1736" spans="1:19" ht="15" customHeight="1" x14ac:dyDescent="0.35">
      <c r="A1736" s="4" t="s">
        <v>1612</v>
      </c>
      <c r="B1736" s="5">
        <f t="shared" si="511"/>
        <v>6</v>
      </c>
      <c r="C1736" s="5">
        <f t="shared" si="512"/>
        <v>2023</v>
      </c>
      <c r="D1736" s="5" t="s">
        <v>1611</v>
      </c>
      <c r="E1736" s="5" t="str">
        <f>VLOOKUP(F1736,'Set up'!$A$2:$C$55,2,FALSE)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up'!$A$2:$C$55,3,FALSE)</f>
        <v>Cash</v>
      </c>
      <c r="J1736" s="5">
        <f>VLOOKUP(F1736,'Set up'!$A$2:$D$55,4,FALSE)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up'!$A$2:$E$55,5,FALSE)</f>
        <v>Trsf</v>
      </c>
      <c r="S1736" s="1" t="s">
        <v>2293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1614</v>
      </c>
      <c r="E1737" s="5" t="str">
        <f>VLOOKUP(F1737,'Set up'!$A$2:$C$55,2,FALSE)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up'!$A$2:$C$55,3,FALSE)</f>
        <v>Cash</v>
      </c>
      <c r="J1737" s="5">
        <f>VLOOKUP(F1737,'Set up'!$A$2:$D$55,4,FALSE)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up'!$A$2:$E$55,5,FALSE)</f>
        <v>Trsf</v>
      </c>
      <c r="S1737" s="1" t="s">
        <v>1666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1614</v>
      </c>
      <c r="E1738" s="5" t="str">
        <f>VLOOKUP(F1738,'Set up'!$A$2:$C$55,2,FALSE)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up'!$A$2:$C$55,3,FALSE)</f>
        <v>Cash</v>
      </c>
      <c r="J1738" s="5">
        <f>VLOOKUP(F1738,'Set up'!$A$2:$D$55,4,FALSE)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up'!$A$2:$E$55,5,FALSE)</f>
        <v>Trsf</v>
      </c>
      <c r="S1738" s="1" t="s">
        <v>1666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1614</v>
      </c>
      <c r="E1739" s="5" t="str">
        <f>VLOOKUP(F1739,'Set up'!$A$2:$C$55,2,FALSE)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up'!$A$2:$C$55,3,FALSE)</f>
        <v>Cash</v>
      </c>
      <c r="J1739" s="5">
        <f>VLOOKUP(F1739,'Set up'!$A$2:$D$55,4,FALSE)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up'!$A$2:$E$55,5,FALSE)</f>
        <v>Trsf</v>
      </c>
      <c r="S1739" s="1" t="s">
        <v>1666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1614</v>
      </c>
      <c r="E1740" s="5" t="str">
        <f>VLOOKUP(F1740,'Set up'!$A$2:$C$55,2,FALSE)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up'!$A$2:$C$55,3,FALSE)</f>
        <v>Cash</v>
      </c>
      <c r="J1740" s="5">
        <f>VLOOKUP(F1740,'Set up'!$A$2:$D$55,4,FALSE)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up'!$A$2:$E$55,5,FALSE)</f>
        <v>Trsf</v>
      </c>
      <c r="S1740" s="1" t="s">
        <v>1666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1614</v>
      </c>
      <c r="E1741" s="5" t="str">
        <f>VLOOKUP(F1741,'Set up'!$A$2:$C$55,2,FALSE)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up'!$A$2:$C$55,3,FALSE)</f>
        <v>Cash</v>
      </c>
      <c r="J1741" s="5">
        <f>VLOOKUP(F1741,'Set up'!$A$2:$D$55,4,FALSE)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up'!$A$2:$E$55,5,FALSE)</f>
        <v>Trsf</v>
      </c>
      <c r="S1741" s="1" t="s">
        <v>1666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1614</v>
      </c>
      <c r="E1742" s="5" t="str">
        <f>VLOOKUP(F1742,'Set up'!$A$2:$C$55,2,FALSE)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up'!$A$2:$C$55,3,FALSE)</f>
        <v>Cash</v>
      </c>
      <c r="J1742" s="5">
        <f>VLOOKUP(F1742,'Set up'!$A$2:$D$55,4,FALSE)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up'!$A$2:$E$55,5,FALSE)</f>
        <v>Trsf</v>
      </c>
      <c r="S1742" s="1" t="s">
        <v>1666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1617</v>
      </c>
      <c r="E1743" s="5" t="str">
        <f>VLOOKUP(F1743,'Set up'!$A$2:$C$55,2,FALSE)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up'!$A$2:$C$55,3,FALSE)</f>
        <v>120</v>
      </c>
      <c r="J1743" s="5">
        <f>VLOOKUP(F1743,'Set up'!$A$2:$D$55,4,FALSE)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up'!$A$2:$E$55,5,FALSE)</f>
        <v>Trsf</v>
      </c>
      <c r="S1743" s="1" t="s">
        <v>1976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1617</v>
      </c>
      <c r="E1744" s="5" t="str">
        <f>VLOOKUP(F1744,'Set up'!$A$2:$C$55,2,FALSE)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up'!$A$2:$C$55,3,FALSE)</f>
        <v>120</v>
      </c>
      <c r="J1744" s="5">
        <f>VLOOKUP(F1744,'Set up'!$A$2:$D$55,4,FALSE)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up'!$A$2:$E$55,5,FALSE)</f>
        <v>Trsf</v>
      </c>
      <c r="S1744" s="1" t="s">
        <v>1976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1617</v>
      </c>
      <c r="E1745" s="5" t="str">
        <f>VLOOKUP(F1745,'Set up'!$A$2:$C$55,2,FALSE)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up'!$A$2:$C$55,3,FALSE)</f>
        <v>120</v>
      </c>
      <c r="J1745" s="5">
        <f>VLOOKUP(F1745,'Set up'!$A$2:$D$55,4,FALSE)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up'!$A$2:$E$55,5,FALSE)</f>
        <v>Trsf</v>
      </c>
      <c r="S1745" s="1" t="s">
        <v>1976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1617</v>
      </c>
      <c r="E1746" s="5" t="str">
        <f>VLOOKUP(F1746,'Set up'!$A$2:$C$55,2,FALSE)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up'!$A$2:$C$55,3,FALSE)</f>
        <v>120</v>
      </c>
      <c r="J1746" s="5">
        <f>VLOOKUP(F1746,'Set up'!$A$2:$D$55,4,FALSE)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up'!$A$2:$E$55,5,FALSE)</f>
        <v>Trsf</v>
      </c>
      <c r="S1746" s="1" t="s">
        <v>1976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1617</v>
      </c>
      <c r="E1747" s="5" t="str">
        <f>VLOOKUP(F1747,'Set up'!$A$2:$C$55,2,FALSE)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up'!$A$2:$C$55,3,FALSE)</f>
        <v>120</v>
      </c>
      <c r="J1747" s="5">
        <f>VLOOKUP(F1747,'Set up'!$A$2:$D$55,4,FALSE)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up'!$A$2:$E$55,5,FALSE)</f>
        <v>Trsf</v>
      </c>
      <c r="S1747" s="1" t="s">
        <v>1976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1618</v>
      </c>
      <c r="E1748" s="5" t="str">
        <f>VLOOKUP(F1748,'Set up'!$A$2:$C$55,2,FALSE)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up'!$A$2:$C$55,3,FALSE)</f>
        <v>Cash</v>
      </c>
      <c r="J1748" s="5">
        <f>VLOOKUP(F1748,'Set up'!$A$2:$D$55,4,FALSE)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up'!$A$2:$E$55,5,FALSE)</f>
        <v>Cash</v>
      </c>
      <c r="S1748" s="1" t="s">
        <v>1679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1618</v>
      </c>
      <c r="E1749" s="5" t="str">
        <f>VLOOKUP(F1749,'Set up'!$A$2:$C$55,2,FALSE)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up'!$A$2:$C$55,3,FALSE)</f>
        <v>Cash</v>
      </c>
      <c r="J1749" s="5">
        <f>VLOOKUP(F1749,'Set up'!$A$2:$D$55,4,FALSE)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up'!$A$2:$E$55,5,FALSE)</f>
        <v>Cash</v>
      </c>
      <c r="S1749" s="1" t="s">
        <v>1679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1618</v>
      </c>
      <c r="E1750" s="5" t="str">
        <f>VLOOKUP(F1750,'Set up'!$A$2:$C$55,2,FALSE)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up'!$A$2:$C$55,3,FALSE)</f>
        <v>Cash</v>
      </c>
      <c r="J1750" s="5">
        <f>VLOOKUP(F1750,'Set up'!$A$2:$D$55,4,FALSE)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up'!$A$2:$E$55,5,FALSE)</f>
        <v>Cash</v>
      </c>
      <c r="S1750" s="1" t="s">
        <v>1679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1618</v>
      </c>
      <c r="E1751" s="5" t="str">
        <f>VLOOKUP(F1751,'Set up'!$A$2:$C$55,2,FALSE)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up'!$A$2:$C$55,3,FALSE)</f>
        <v>Cash</v>
      </c>
      <c r="J1751" s="5">
        <f>VLOOKUP(F1751,'Set up'!$A$2:$D$55,4,FALSE)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up'!$A$2:$E$55,5,FALSE)</f>
        <v>Cash</v>
      </c>
      <c r="S1751" s="1" t="s">
        <v>1679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1619</v>
      </c>
      <c r="E1752" s="5" t="str">
        <f>VLOOKUP(F1752,'Set up'!$A$2:$C$55,2,FALSE)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up'!$A$2:$C$55,3,FALSE)</f>
        <v>Cash</v>
      </c>
      <c r="J1752" s="5">
        <f>VLOOKUP(F1752,'Set up'!$A$2:$D$55,4,FALSE)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up'!$A$2:$E$55,5,FALSE)</f>
        <v>Trsf</v>
      </c>
      <c r="S1752" s="1" t="s">
        <v>1667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1619</v>
      </c>
      <c r="E1753" s="5" t="str">
        <f>VLOOKUP(F1753,'Set up'!$A$2:$C$55,2,FALSE)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up'!$A$2:$C$55,3,FALSE)</f>
        <v>Cash</v>
      </c>
      <c r="J1753" s="5">
        <f>VLOOKUP(F1753,'Set up'!$A$2:$D$55,4,FALSE)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up'!$A$2:$E$55,5,FALSE)</f>
        <v>Trsf</v>
      </c>
      <c r="S1753" s="1" t="s">
        <v>1667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1619</v>
      </c>
      <c r="E1754" s="5" t="str">
        <f>VLOOKUP(F1754,'Set up'!$A$2:$C$55,2,FALSE)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up'!$A$2:$C$55,3,FALSE)</f>
        <v>Cash</v>
      </c>
      <c r="J1754" s="5">
        <f>VLOOKUP(F1754,'Set up'!$A$2:$D$55,4,FALSE)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up'!$A$2:$E$55,5,FALSE)</f>
        <v>Trsf</v>
      </c>
      <c r="S1754" s="1" t="s">
        <v>1667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1619</v>
      </c>
      <c r="E1755" s="5" t="str">
        <f>VLOOKUP(F1755,'Set up'!$A$2:$C$55,2,FALSE)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up'!$A$2:$C$55,3,FALSE)</f>
        <v>Cash</v>
      </c>
      <c r="J1755" s="5">
        <f>VLOOKUP(F1755,'Set up'!$A$2:$D$55,4,FALSE)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up'!$A$2:$E$55,5,FALSE)</f>
        <v>Trsf</v>
      </c>
      <c r="S1755" s="1" t="s">
        <v>1667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1623</v>
      </c>
      <c r="E1756" s="5" t="str">
        <f>VLOOKUP(F1756,'Set up'!$A$2:$C$55,2,FALSE)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up'!$A$2:$C$55,3,FALSE)</f>
        <v>Cash</v>
      </c>
      <c r="J1756" s="5">
        <f>VLOOKUP(F1756,'Set up'!$A$2:$D$55,4,FALSE)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up'!$A$2:$E$55,5,FALSE)</f>
        <v>Trsf</v>
      </c>
      <c r="S1756" s="117" t="s">
        <v>1696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1623</v>
      </c>
      <c r="E1757" s="5" t="str">
        <f>VLOOKUP(F1757,'Set up'!$A$2:$C$55,2,FALSE)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up'!$A$2:$C$55,3,FALSE)</f>
        <v>Cash</v>
      </c>
      <c r="J1757" s="5">
        <f>VLOOKUP(F1757,'Set up'!$A$2:$D$55,4,FALSE)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up'!$A$2:$E$55,5,FALSE)</f>
        <v>Trsf</v>
      </c>
      <c r="S1757" s="117" t="s">
        <v>1696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1623</v>
      </c>
      <c r="E1758" s="5" t="str">
        <f>VLOOKUP(F1758,'Set up'!$A$2:$C$55,2,FALSE)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up'!$A$2:$C$55,3,FALSE)</f>
        <v>Cash</v>
      </c>
      <c r="J1758" s="5">
        <f>VLOOKUP(F1758,'Set up'!$A$2:$D$55,4,FALSE)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up'!$A$2:$E$55,5,FALSE)</f>
        <v>Trsf</v>
      </c>
      <c r="S1758" s="117" t="s">
        <v>1696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1623</v>
      </c>
      <c r="E1759" s="5" t="str">
        <f>VLOOKUP(F1759,'Set up'!$A$2:$C$55,2,FALSE)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up'!$A$2:$C$55,3,FALSE)</f>
        <v>Cash</v>
      </c>
      <c r="J1759" s="5">
        <f>VLOOKUP(F1759,'Set up'!$A$2:$D$55,4,FALSE)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up'!$A$2:$E$55,5,FALSE)</f>
        <v>Trsf</v>
      </c>
      <c r="S1759" s="117" t="s">
        <v>1696</v>
      </c>
    </row>
    <row r="1760" spans="1:19" ht="15" customHeight="1" x14ac:dyDescent="0.35">
      <c r="A1760" s="4" t="s">
        <v>1626</v>
      </c>
      <c r="B1760" s="5">
        <f t="shared" si="533"/>
        <v>6</v>
      </c>
      <c r="C1760" s="5">
        <f t="shared" si="534"/>
        <v>2023</v>
      </c>
      <c r="D1760" s="88" t="s">
        <v>1624</v>
      </c>
      <c r="E1760" s="5" t="str">
        <f>VLOOKUP(F1760,'Set up'!$A$2:$C$55,2,FALSE)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up'!$A$2:$C$55,3,FALSE)</f>
        <v>Cash</v>
      </c>
      <c r="J1760" s="5">
        <f>VLOOKUP(F1760,'Set up'!$A$2:$D$55,4,FALSE)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up'!$A$2:$E$55,5,FALSE)</f>
        <v>Trsf</v>
      </c>
      <c r="S1760" s="1" t="s">
        <v>1672</v>
      </c>
    </row>
    <row r="1761" spans="1:19" ht="15" customHeight="1" x14ac:dyDescent="0.35">
      <c r="A1761" s="4" t="s">
        <v>1626</v>
      </c>
      <c r="B1761" s="5">
        <f t="shared" si="533"/>
        <v>6</v>
      </c>
      <c r="C1761" s="5">
        <f t="shared" si="534"/>
        <v>2023</v>
      </c>
      <c r="D1761" s="88" t="s">
        <v>1624</v>
      </c>
      <c r="E1761" s="5" t="str">
        <f>VLOOKUP(F1761,'Set up'!$A$2:$C$55,2,FALSE)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up'!$A$2:$C$55,3,FALSE)</f>
        <v>Cash</v>
      </c>
      <c r="J1761" s="5">
        <f>VLOOKUP(F1761,'Set up'!$A$2:$D$55,4,FALSE)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up'!$A$2:$E$55,5,FALSE)</f>
        <v>Trsf</v>
      </c>
      <c r="S1761" s="1" t="s">
        <v>1672</v>
      </c>
    </row>
    <row r="1762" spans="1:19" ht="15" customHeight="1" x14ac:dyDescent="0.35">
      <c r="A1762" s="4" t="s">
        <v>1626</v>
      </c>
      <c r="B1762" s="5">
        <f t="shared" si="533"/>
        <v>6</v>
      </c>
      <c r="C1762" s="5">
        <f t="shared" si="534"/>
        <v>2023</v>
      </c>
      <c r="D1762" s="88" t="s">
        <v>1624</v>
      </c>
      <c r="E1762" s="5" t="str">
        <f>VLOOKUP(F1762,'Set up'!$A$2:$C$55,2,FALSE)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up'!$A$2:$C$55,3,FALSE)</f>
        <v>Cash</v>
      </c>
      <c r="J1762" s="5">
        <f>VLOOKUP(F1762,'Set up'!$A$2:$D$55,4,FALSE)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up'!$A$2:$E$55,5,FALSE)</f>
        <v>Trsf</v>
      </c>
      <c r="S1762" s="1" t="s">
        <v>1672</v>
      </c>
    </row>
    <row r="1763" spans="1:19" ht="15" customHeight="1" x14ac:dyDescent="0.35">
      <c r="A1763" s="4" t="s">
        <v>1626</v>
      </c>
      <c r="B1763" s="5">
        <f t="shared" si="533"/>
        <v>6</v>
      </c>
      <c r="C1763" s="5">
        <f t="shared" si="534"/>
        <v>2023</v>
      </c>
      <c r="D1763" s="88" t="s">
        <v>1624</v>
      </c>
      <c r="E1763" s="5" t="str">
        <f>VLOOKUP(F1763,'Set up'!$A$2:$C$55,2,FALSE)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up'!$A$2:$C$55,3,FALSE)</f>
        <v>Cash</v>
      </c>
      <c r="J1763" s="5">
        <f>VLOOKUP(F1763,'Set up'!$A$2:$D$55,4,FALSE)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up'!$A$2:$E$55,5,FALSE)</f>
        <v>Trsf</v>
      </c>
      <c r="S1763" s="1" t="s">
        <v>1672</v>
      </c>
    </row>
    <row r="1764" spans="1:19" ht="15" customHeight="1" x14ac:dyDescent="0.35">
      <c r="A1764" s="4" t="s">
        <v>1626</v>
      </c>
      <c r="B1764" s="5">
        <f t="shared" si="533"/>
        <v>6</v>
      </c>
      <c r="C1764" s="5">
        <f t="shared" si="534"/>
        <v>2023</v>
      </c>
      <c r="D1764" s="88" t="s">
        <v>1624</v>
      </c>
      <c r="E1764" s="5" t="str">
        <f>VLOOKUP(F1764,'Set up'!$A$2:$C$55,2,FALSE)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up'!$A$2:$C$55,3,FALSE)</f>
        <v>Cash</v>
      </c>
      <c r="J1764" s="5">
        <f>VLOOKUP(F1764,'Set up'!$A$2:$D$55,4,FALSE)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up'!$A$2:$E$55,5,FALSE)</f>
        <v>Trsf</v>
      </c>
      <c r="S1764" s="1" t="s">
        <v>1672</v>
      </c>
    </row>
    <row r="1765" spans="1:19" ht="15" customHeight="1" x14ac:dyDescent="0.35">
      <c r="A1765" s="4" t="s">
        <v>1626</v>
      </c>
      <c r="B1765" s="5">
        <f t="shared" si="533"/>
        <v>6</v>
      </c>
      <c r="C1765" s="5">
        <f t="shared" si="534"/>
        <v>2023</v>
      </c>
      <c r="D1765" s="88" t="s">
        <v>1624</v>
      </c>
      <c r="E1765" s="5" t="str">
        <f>VLOOKUP(F1765,'Set up'!$A$2:$C$55,2,FALSE)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up'!$A$2:$C$55,3,FALSE)</f>
        <v>Cash</v>
      </c>
      <c r="J1765" s="5">
        <f>VLOOKUP(F1765,'Set up'!$A$2:$D$55,4,FALSE)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up'!$A$2:$E$55,5,FALSE)</f>
        <v>Trsf</v>
      </c>
      <c r="S1765" s="1" t="s">
        <v>1672</v>
      </c>
    </row>
    <row r="1766" spans="1:19" ht="15" customHeight="1" x14ac:dyDescent="0.35">
      <c r="A1766" s="4" t="s">
        <v>1626</v>
      </c>
      <c r="B1766" s="5">
        <f t="shared" si="533"/>
        <v>6</v>
      </c>
      <c r="C1766" s="5">
        <f t="shared" si="534"/>
        <v>2023</v>
      </c>
      <c r="D1766" s="88" t="s">
        <v>1624</v>
      </c>
      <c r="E1766" s="5" t="str">
        <f>VLOOKUP(F1766,'Set up'!$A$2:$C$55,2,FALSE)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up'!$A$2:$C$55,3,FALSE)</f>
        <v>Cash</v>
      </c>
      <c r="J1766" s="5">
        <f>VLOOKUP(F1766,'Set up'!$A$2:$D$55,4,FALSE)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up'!$A$2:$E$55,5,FALSE)</f>
        <v>Trsf</v>
      </c>
      <c r="S1766" s="1" t="s">
        <v>1672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1627</v>
      </c>
      <c r="E1767" s="5" t="str">
        <f>VLOOKUP(F1767,'Set up'!$A$2:$C$55,2,FALSE)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up'!$A$2:$C$55,3,FALSE)</f>
        <v>Cash</v>
      </c>
      <c r="J1767" s="5">
        <f>VLOOKUP(F1767,'Set up'!$A$2:$D$55,4,FALSE)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up'!$A$2:$E$55,5,FALSE)</f>
        <v>Trsf</v>
      </c>
      <c r="S1767" s="1" t="s">
        <v>2294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1627</v>
      </c>
      <c r="E1768" s="5" t="str">
        <f>VLOOKUP(F1768,'Set up'!$A$2:$C$55,2,FALSE)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up'!$A$2:$C$55,3,FALSE)</f>
        <v>Cash</v>
      </c>
      <c r="J1768" s="5">
        <f>VLOOKUP(F1768,'Set up'!$A$2:$D$55,4,FALSE)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up'!$A$2:$E$55,5,FALSE)</f>
        <v>Trsf</v>
      </c>
      <c r="S1768" s="1" t="s">
        <v>2295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1629</v>
      </c>
      <c r="E1769" s="5" t="str">
        <f>VLOOKUP(F1769,'Set up'!$A$2:$C$55,2,FALSE)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up'!$A$2:$C$55,3,FALSE)</f>
        <v>Cash</v>
      </c>
      <c r="J1769" s="5">
        <f>VLOOKUP(F1769,'Set up'!$A$2:$D$55,4,FALSE)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up'!$A$2:$E$55,5,FALSE)</f>
        <v>Cash</v>
      </c>
      <c r="S1769" s="1" t="s">
        <v>1680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1629</v>
      </c>
      <c r="E1770" s="5" t="str">
        <f>VLOOKUP(F1770,'Set up'!$A$2:$C$55,2,FALSE)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up'!$A$2:$C$55,3,FALSE)</f>
        <v>Cash</v>
      </c>
      <c r="J1770" s="5">
        <f>VLOOKUP(F1770,'Set up'!$A$2:$D$55,4,FALSE)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up'!$A$2:$E$55,5,FALSE)</f>
        <v>Cash</v>
      </c>
      <c r="S1770" s="1" t="s">
        <v>1680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1629</v>
      </c>
      <c r="E1771" s="5" t="str">
        <f>VLOOKUP(F1771,'Set up'!$A$2:$C$55,2,FALSE)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up'!$A$2:$C$55,3,FALSE)</f>
        <v>Cash</v>
      </c>
      <c r="J1771" s="5">
        <f>VLOOKUP(F1771,'Set up'!$A$2:$D$55,4,FALSE)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up'!$A$2:$E$55,5,FALSE)</f>
        <v>Cash</v>
      </c>
      <c r="S1771" s="1" t="s">
        <v>1680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1629</v>
      </c>
      <c r="E1772" s="5" t="str">
        <f>VLOOKUP(F1772,'Set up'!$A$2:$C$55,2,FALSE)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up'!$A$2:$C$55,3,FALSE)</f>
        <v>Cash</v>
      </c>
      <c r="J1772" s="5">
        <f>VLOOKUP(F1772,'Set up'!$A$2:$D$55,4,FALSE)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up'!$A$2:$E$55,5,FALSE)</f>
        <v>Cash</v>
      </c>
      <c r="S1772" s="1" t="s">
        <v>1680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1630</v>
      </c>
      <c r="E1773" s="5" t="str">
        <f>VLOOKUP(F1773,'Set up'!$A$2:$C$55,2,FALSE)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up'!$A$2:$C$55,3,FALSE)</f>
        <v>Cash</v>
      </c>
      <c r="J1773" s="5">
        <f>VLOOKUP(F1773,'Set up'!$A$2:$D$55,4,FALSE)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up'!$A$2:$E$55,5,FALSE)</f>
        <v>Trsf</v>
      </c>
      <c r="S1773" s="1" t="s">
        <v>1678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1630</v>
      </c>
      <c r="E1774" s="5" t="str">
        <f>VLOOKUP(F1774,'Set up'!$A$2:$C$55,2,FALSE)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up'!$A$2:$C$55,3,FALSE)</f>
        <v>Cash</v>
      </c>
      <c r="J1774" s="5">
        <f>VLOOKUP(F1774,'Set up'!$A$2:$D$55,4,FALSE)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up'!$A$2:$E$55,5,FALSE)</f>
        <v>Trsf</v>
      </c>
      <c r="S1774" s="1" t="s">
        <v>1678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1630</v>
      </c>
      <c r="E1775" s="5" t="str">
        <f>VLOOKUP(F1775,'Set up'!$A$2:$C$55,2,FALSE)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up'!$A$2:$C$55,3,FALSE)</f>
        <v>Cash</v>
      </c>
      <c r="J1775" s="5">
        <f>VLOOKUP(F1775,'Set up'!$A$2:$D$55,4,FALSE)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up'!$A$2:$E$55,5,FALSE)</f>
        <v>Trsf</v>
      </c>
      <c r="S1775" s="1" t="s">
        <v>1678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1630</v>
      </c>
      <c r="E1776" s="5" t="str">
        <f>VLOOKUP(F1776,'Set up'!$A$2:$C$55,2,FALSE)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up'!$A$2:$C$55,3,FALSE)</f>
        <v>Cash</v>
      </c>
      <c r="J1776" s="5">
        <f>VLOOKUP(F1776,'Set up'!$A$2:$D$55,4,FALSE)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up'!$A$2:$E$55,5,FALSE)</f>
        <v>Trsf</v>
      </c>
      <c r="S1776" s="1" t="s">
        <v>1678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1633</v>
      </c>
      <c r="E1777" s="5" t="str">
        <f>VLOOKUP(F1777,'Set up'!$A$2:$C$55,2,FALSE)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up'!$A$2:$C$55,3,FALSE)</f>
        <v>Cash</v>
      </c>
      <c r="J1777" s="5">
        <f>VLOOKUP(F1777,'Set up'!$A$2:$D$55,4,FALSE)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up'!$A$2:$E$55,5,FALSE)</f>
        <v>Trsf</v>
      </c>
      <c r="S1777" s="1" t="s">
        <v>1673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1633</v>
      </c>
      <c r="E1778" s="5" t="str">
        <f>VLOOKUP(F1778,'Set up'!$A$2:$C$55,2,FALSE)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up'!$A$2:$C$55,3,FALSE)</f>
        <v>Cash</v>
      </c>
      <c r="J1778" s="5">
        <f>VLOOKUP(F1778,'Set up'!$A$2:$D$55,4,FALSE)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up'!$A$2:$E$55,5,FALSE)</f>
        <v>Trsf</v>
      </c>
      <c r="S1778" s="1" t="s">
        <v>1673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1633</v>
      </c>
      <c r="E1779" s="5" t="str">
        <f>VLOOKUP(F1779,'Set up'!$A$2:$C$55,2,FALSE)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up'!$A$2:$C$55,3,FALSE)</f>
        <v>Cash</v>
      </c>
      <c r="J1779" s="5">
        <f>VLOOKUP(F1779,'Set up'!$A$2:$D$55,4,FALSE)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up'!$A$2:$E$55,5,FALSE)</f>
        <v>Trsf</v>
      </c>
      <c r="S1779" s="1" t="s">
        <v>1673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1633</v>
      </c>
      <c r="E1780" s="5" t="str">
        <f>VLOOKUP(F1780,'Set up'!$A$2:$C$55,2,FALSE)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up'!$A$2:$C$55,3,FALSE)</f>
        <v>Cash</v>
      </c>
      <c r="J1780" s="5">
        <f>VLOOKUP(F1780,'Set up'!$A$2:$D$55,4,FALSE)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up'!$A$2:$E$55,5,FALSE)</f>
        <v>Trsf</v>
      </c>
      <c r="S1780" s="1" t="s">
        <v>1673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1633</v>
      </c>
      <c r="E1781" s="5" t="str">
        <f>VLOOKUP(F1781,'Set up'!$A$2:$C$55,2,FALSE)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up'!$A$2:$C$55,3,FALSE)</f>
        <v>Cash</v>
      </c>
      <c r="J1781" s="5">
        <f>VLOOKUP(F1781,'Set up'!$A$2:$D$55,4,FALSE)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up'!$A$2:$E$55,5,FALSE)</f>
        <v>Trsf</v>
      </c>
      <c r="S1781" s="1" t="s">
        <v>1673</v>
      </c>
    </row>
    <row r="1782" spans="1:19" ht="15" customHeight="1" x14ac:dyDescent="0.35">
      <c r="A1782" s="4" t="s">
        <v>1637</v>
      </c>
      <c r="B1782" s="5">
        <f t="shared" si="533"/>
        <v>6</v>
      </c>
      <c r="C1782" s="5">
        <f t="shared" si="534"/>
        <v>2023</v>
      </c>
      <c r="D1782" s="5" t="s">
        <v>1634</v>
      </c>
      <c r="E1782" s="5" t="str">
        <f>VLOOKUP(F1782,'Set up'!$A$2:$C$55,2,FALSE)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up'!$A$2:$C$55,3,FALSE)</f>
        <v>Cash</v>
      </c>
      <c r="J1782" s="5">
        <f>VLOOKUP(F1782,'Set up'!$A$2:$D$55,4,FALSE)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up'!$A$2:$E$55,5,FALSE)</f>
        <v>Trsf</v>
      </c>
      <c r="S1782" s="1" t="s">
        <v>2542</v>
      </c>
    </row>
    <row r="1783" spans="1:19" ht="15" customHeight="1" x14ac:dyDescent="0.35">
      <c r="A1783" s="4" t="s">
        <v>1637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1635</v>
      </c>
      <c r="E1783" s="5" t="str">
        <f>VLOOKUP(F1783,'Set up'!$A$2:$C$55,2,FALSE)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up'!$A$2:$C$55,3,FALSE)</f>
        <v>Cash</v>
      </c>
      <c r="J1783" s="5">
        <f>VLOOKUP(F1783,'Set up'!$A$2:$D$55,4,FALSE)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up'!$A$2:$E$55,5,FALSE)</f>
        <v>Trsf</v>
      </c>
      <c r="S1783" s="1" t="s">
        <v>2543</v>
      </c>
    </row>
    <row r="1784" spans="1:19" ht="15" customHeight="1" x14ac:dyDescent="0.35">
      <c r="A1784" s="4" t="s">
        <v>1637</v>
      </c>
      <c r="B1784" s="5">
        <f t="shared" si="540"/>
        <v>6</v>
      </c>
      <c r="C1784" s="5">
        <f t="shared" si="541"/>
        <v>2023</v>
      </c>
      <c r="D1784" s="5" t="s">
        <v>1635</v>
      </c>
      <c r="E1784" s="5" t="str">
        <f>VLOOKUP(F1784,'Set up'!$A$2:$C$55,2,FALSE)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up'!$A$2:$C$55,3,FALSE)</f>
        <v>Cash</v>
      </c>
      <c r="J1784" s="5">
        <f>VLOOKUP(F1784,'Set up'!$A$2:$D$55,4,FALSE)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up'!$A$2:$E$55,5,FALSE)</f>
        <v>Trsf</v>
      </c>
      <c r="S1784" s="1" t="s">
        <v>2544</v>
      </c>
    </row>
    <row r="1785" spans="1:19" ht="15" customHeight="1" x14ac:dyDescent="0.35">
      <c r="A1785" s="4" t="s">
        <v>1637</v>
      </c>
      <c r="B1785" s="5">
        <f t="shared" si="540"/>
        <v>6</v>
      </c>
      <c r="C1785" s="5">
        <f t="shared" si="541"/>
        <v>2023</v>
      </c>
      <c r="D1785" s="5" t="s">
        <v>1635</v>
      </c>
      <c r="E1785" s="5" t="str">
        <f>VLOOKUP(F1785,'Set up'!$A$2:$C$55,2,FALSE)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up'!$A$2:$C$55,3,FALSE)</f>
        <v>Cash</v>
      </c>
      <c r="J1785" s="5">
        <f>VLOOKUP(F1785,'Set up'!$A$2:$D$55,4,FALSE)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up'!$A$2:$E$55,5,FALSE)</f>
        <v>Trsf</v>
      </c>
      <c r="S1785" s="1" t="s">
        <v>2545</v>
      </c>
    </row>
    <row r="1786" spans="1:19" ht="15" customHeight="1" x14ac:dyDescent="0.35">
      <c r="A1786" s="4" t="s">
        <v>1637</v>
      </c>
      <c r="B1786" s="5">
        <f t="shared" si="540"/>
        <v>6</v>
      </c>
      <c r="C1786" s="5">
        <f t="shared" si="541"/>
        <v>2023</v>
      </c>
      <c r="D1786" s="5" t="s">
        <v>1635</v>
      </c>
      <c r="E1786" s="5" t="str">
        <f>VLOOKUP(F1786,'Set up'!$A$2:$C$55,2,FALSE)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up'!$A$2:$C$55,3,FALSE)</f>
        <v>Cash</v>
      </c>
      <c r="J1786" s="5">
        <f>VLOOKUP(F1786,'Set up'!$A$2:$D$55,4,FALSE)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up'!$A$2:$E$55,5,FALSE)</f>
        <v>Trsf</v>
      </c>
      <c r="S1786" s="1" t="s">
        <v>2546</v>
      </c>
    </row>
    <row r="1787" spans="1:19" ht="15" customHeight="1" x14ac:dyDescent="0.35">
      <c r="A1787" s="4" t="s">
        <v>1637</v>
      </c>
      <c r="B1787" s="5">
        <f t="shared" si="540"/>
        <v>6</v>
      </c>
      <c r="C1787" s="5">
        <f t="shared" si="541"/>
        <v>2023</v>
      </c>
      <c r="D1787" s="5" t="s">
        <v>1636</v>
      </c>
      <c r="E1787" s="5" t="str">
        <f>VLOOKUP(F1787,'Set up'!$A$2:$C$55,2,FALSE)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up'!$A$2:$C$55,3,FALSE)</f>
        <v>Cash</v>
      </c>
      <c r="J1787" s="5">
        <f>VLOOKUP(F1787,'Set up'!$A$2:$D$55,4,FALSE)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up'!$A$2:$E$55,5,FALSE)</f>
        <v>Chq</v>
      </c>
      <c r="S1787" s="1" t="s">
        <v>1689</v>
      </c>
    </row>
    <row r="1788" spans="1:19" ht="15" customHeight="1" x14ac:dyDescent="0.35">
      <c r="A1788" s="4" t="s">
        <v>1641</v>
      </c>
      <c r="B1788" s="5">
        <f t="shared" si="540"/>
        <v>6</v>
      </c>
      <c r="C1788" s="5">
        <f t="shared" si="541"/>
        <v>2023</v>
      </c>
      <c r="D1788" s="105" t="s">
        <v>1636</v>
      </c>
      <c r="E1788" s="5" t="str">
        <f>VLOOKUP(F1788,'Set up'!$A$2:$C$55,2,FALSE)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up'!$A$2:$C$55,3,FALSE)</f>
        <v>Cash</v>
      </c>
      <c r="J1788" s="5">
        <f>VLOOKUP(F1788,'Set up'!$A$2:$D$55,4,FALSE)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up'!$A$2:$E$55,5,FALSE)</f>
        <v>Chq</v>
      </c>
      <c r="S1788" s="1" t="s">
        <v>1689</v>
      </c>
    </row>
    <row r="1789" spans="1:19" ht="15" customHeight="1" x14ac:dyDescent="0.35">
      <c r="A1789" s="4" t="s">
        <v>1641</v>
      </c>
      <c r="B1789" s="5">
        <f t="shared" si="540"/>
        <v>6</v>
      </c>
      <c r="C1789" s="5">
        <f t="shared" si="541"/>
        <v>2023</v>
      </c>
      <c r="D1789" s="105" t="s">
        <v>1636</v>
      </c>
      <c r="E1789" s="5" t="str">
        <f>VLOOKUP(F1789,'Set up'!$A$2:$C$55,2,FALSE)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up'!$A$2:$C$55,3,FALSE)</f>
        <v>Cash</v>
      </c>
      <c r="J1789" s="5">
        <f>VLOOKUP(F1789,'Set up'!$A$2:$D$55,4,FALSE)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up'!$A$2:$E$55,5,FALSE)</f>
        <v>Chq</v>
      </c>
      <c r="S1789" s="1" t="s">
        <v>1689</v>
      </c>
    </row>
    <row r="1790" spans="1:19" ht="15" customHeight="1" x14ac:dyDescent="0.35">
      <c r="A1790" s="4" t="s">
        <v>1641</v>
      </c>
      <c r="B1790" s="5">
        <f t="shared" si="540"/>
        <v>6</v>
      </c>
      <c r="C1790" s="5">
        <f t="shared" si="541"/>
        <v>2023</v>
      </c>
      <c r="D1790" s="105" t="s">
        <v>1636</v>
      </c>
      <c r="E1790" s="5" t="str">
        <f>VLOOKUP(F1790,'Set up'!$A$2:$C$55,2,FALSE)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up'!$A$2:$C$55,3,FALSE)</f>
        <v>Cash</v>
      </c>
      <c r="J1790" s="5">
        <f>VLOOKUP(F1790,'Set up'!$A$2:$D$55,4,FALSE)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up'!$A$2:$E$55,5,FALSE)</f>
        <v>Chq</v>
      </c>
      <c r="S1790" s="1" t="s">
        <v>1689</v>
      </c>
    </row>
    <row r="1791" spans="1:19" ht="15" customHeight="1" x14ac:dyDescent="0.35">
      <c r="A1791" s="4" t="s">
        <v>1641</v>
      </c>
      <c r="B1791" s="5">
        <f t="shared" si="540"/>
        <v>6</v>
      </c>
      <c r="C1791" s="5">
        <f t="shared" si="541"/>
        <v>2023</v>
      </c>
      <c r="D1791" s="105" t="s">
        <v>1636</v>
      </c>
      <c r="E1791" s="5" t="str">
        <f>VLOOKUP(F1791,'Set up'!$A$2:$C$55,2,FALSE)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up'!$A$2:$C$55,3,FALSE)</f>
        <v>Cash</v>
      </c>
      <c r="J1791" s="5">
        <f>VLOOKUP(F1791,'Set up'!$A$2:$D$55,4,FALSE)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up'!$A$2:$E$55,5,FALSE)</f>
        <v>Chq</v>
      </c>
      <c r="S1791" s="1" t="s">
        <v>1689</v>
      </c>
    </row>
    <row r="1792" spans="1:19" ht="15" customHeight="1" x14ac:dyDescent="0.35">
      <c r="A1792" s="4" t="s">
        <v>1641</v>
      </c>
      <c r="B1792" s="5">
        <f t="shared" si="540"/>
        <v>6</v>
      </c>
      <c r="C1792" s="5">
        <f t="shared" si="541"/>
        <v>2023</v>
      </c>
      <c r="D1792" s="105" t="s">
        <v>1636</v>
      </c>
      <c r="E1792" s="5" t="str">
        <f>VLOOKUP(F1792,'Set up'!$A$2:$C$55,2,FALSE)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up'!$A$2:$C$55,3,FALSE)</f>
        <v>Cash</v>
      </c>
      <c r="J1792" s="5">
        <f>VLOOKUP(F1792,'Set up'!$A$2:$D$55,4,FALSE)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up'!$A$2:$E$55,5,FALSE)</f>
        <v>Chq</v>
      </c>
      <c r="S1792" s="1" t="s">
        <v>1689</v>
      </c>
    </row>
    <row r="1793" spans="1:19" ht="15" customHeight="1" x14ac:dyDescent="0.35">
      <c r="A1793" s="4" t="s">
        <v>1641</v>
      </c>
      <c r="B1793" s="5">
        <f t="shared" si="540"/>
        <v>6</v>
      </c>
      <c r="C1793" s="5">
        <f t="shared" si="541"/>
        <v>2023</v>
      </c>
      <c r="D1793" s="105" t="s">
        <v>1636</v>
      </c>
      <c r="E1793" s="5" t="str">
        <f>VLOOKUP(F1793,'Set up'!$A$2:$C$55,2,FALSE)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up'!$A$2:$C$55,3,FALSE)</f>
        <v>Cash</v>
      </c>
      <c r="J1793" s="5">
        <f>VLOOKUP(F1793,'Set up'!$A$2:$D$55,4,FALSE)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up'!$A$2:$E$55,5,FALSE)</f>
        <v>Chq</v>
      </c>
      <c r="S1793" s="1" t="s">
        <v>1689</v>
      </c>
    </row>
    <row r="1794" spans="1:19" ht="15" customHeight="1" x14ac:dyDescent="0.35">
      <c r="A1794" s="4" t="s">
        <v>1641</v>
      </c>
      <c r="B1794" s="5">
        <f t="shared" si="540"/>
        <v>6</v>
      </c>
      <c r="C1794" s="5">
        <f t="shared" si="541"/>
        <v>2023</v>
      </c>
      <c r="D1794" s="105" t="s">
        <v>1636</v>
      </c>
      <c r="E1794" s="5" t="str">
        <f>VLOOKUP(F1794,'Set up'!$A$2:$C$55,2,FALSE)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up'!$A$2:$C$55,3,FALSE)</f>
        <v>Cash</v>
      </c>
      <c r="J1794" s="5">
        <f>VLOOKUP(F1794,'Set up'!$A$2:$D$55,4,FALSE)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up'!$A$2:$E$55,5,FALSE)</f>
        <v>Chq</v>
      </c>
      <c r="S1794" s="1" t="s">
        <v>1689</v>
      </c>
    </row>
    <row r="1795" spans="1:19" ht="15" customHeight="1" x14ac:dyDescent="0.35">
      <c r="A1795" s="4" t="s">
        <v>1641</v>
      </c>
      <c r="B1795" s="5">
        <f t="shared" si="540"/>
        <v>6</v>
      </c>
      <c r="C1795" s="5">
        <f t="shared" si="541"/>
        <v>2023</v>
      </c>
      <c r="D1795" s="105" t="s">
        <v>1636</v>
      </c>
      <c r="E1795" s="5" t="str">
        <f>VLOOKUP(F1795,'Set up'!$A$2:$C$55,2,FALSE)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up'!$A$2:$C$55,3,FALSE)</f>
        <v>Cash</v>
      </c>
      <c r="J1795" s="5">
        <f>VLOOKUP(F1795,'Set up'!$A$2:$D$55,4,FALSE)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up'!$A$2:$E$55,5,FALSE)</f>
        <v>Chq</v>
      </c>
      <c r="S1795" s="1" t="s">
        <v>1689</v>
      </c>
    </row>
    <row r="1796" spans="1:19" ht="15" customHeight="1" x14ac:dyDescent="0.35">
      <c r="A1796" s="4" t="s">
        <v>1641</v>
      </c>
      <c r="B1796" s="5">
        <f t="shared" si="540"/>
        <v>6</v>
      </c>
      <c r="C1796" s="5">
        <f t="shared" si="541"/>
        <v>2023</v>
      </c>
      <c r="D1796" s="105" t="s">
        <v>1636</v>
      </c>
      <c r="E1796" s="5" t="str">
        <f>VLOOKUP(F1796,'Set up'!$A$2:$C$55,2,FALSE)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up'!$A$2:$C$55,3,FALSE)</f>
        <v>Cash</v>
      </c>
      <c r="J1796" s="5">
        <f>VLOOKUP(F1796,'Set up'!$A$2:$D$55,4,FALSE)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up'!$A$2:$E$55,5,FALSE)</f>
        <v>Chq</v>
      </c>
      <c r="S1796" s="1" t="s">
        <v>1689</v>
      </c>
    </row>
    <row r="1797" spans="1:19" ht="15" customHeight="1" x14ac:dyDescent="0.35">
      <c r="A1797" s="4" t="s">
        <v>1641</v>
      </c>
      <c r="B1797" s="5">
        <f t="shared" si="540"/>
        <v>6</v>
      </c>
      <c r="C1797" s="5">
        <f t="shared" si="541"/>
        <v>2023</v>
      </c>
      <c r="D1797" s="105" t="s">
        <v>1636</v>
      </c>
      <c r="E1797" s="5" t="str">
        <f>VLOOKUP(F1797,'Set up'!$A$2:$C$55,2,FALSE)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up'!$A$2:$C$55,3,FALSE)</f>
        <v>Cash</v>
      </c>
      <c r="J1797" s="5">
        <f>VLOOKUP(F1797,'Set up'!$A$2:$D$55,4,FALSE)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up'!$A$2:$E$55,5,FALSE)</f>
        <v>Chq</v>
      </c>
      <c r="S1797" s="1" t="s">
        <v>1689</v>
      </c>
    </row>
    <row r="1798" spans="1:19" ht="15" customHeight="1" x14ac:dyDescent="0.35">
      <c r="A1798" s="4" t="s">
        <v>1641</v>
      </c>
      <c r="B1798" s="5">
        <f t="shared" si="540"/>
        <v>6</v>
      </c>
      <c r="C1798" s="5">
        <f t="shared" si="541"/>
        <v>2023</v>
      </c>
      <c r="D1798" s="105" t="s">
        <v>1636</v>
      </c>
      <c r="E1798" s="5" t="str">
        <f>VLOOKUP(F1798,'Set up'!$A$2:$C$55,2,FALSE)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up'!$A$2:$C$55,3,FALSE)</f>
        <v>Cash</v>
      </c>
      <c r="J1798" s="5">
        <f>VLOOKUP(F1798,'Set up'!$A$2:$D$55,4,FALSE)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up'!$A$2:$E$55,5,FALSE)</f>
        <v>Chq</v>
      </c>
      <c r="S1798" s="1" t="s">
        <v>1689</v>
      </c>
    </row>
    <row r="1799" spans="1:19" ht="15" customHeight="1" x14ac:dyDescent="0.35">
      <c r="A1799" s="4" t="s">
        <v>1641</v>
      </c>
      <c r="B1799" s="5">
        <f t="shared" si="540"/>
        <v>6</v>
      </c>
      <c r="C1799" s="5">
        <f t="shared" si="541"/>
        <v>2023</v>
      </c>
      <c r="D1799" s="105" t="s">
        <v>1636</v>
      </c>
      <c r="E1799" s="5" t="str">
        <f>VLOOKUP(F1799,'Set up'!$A$2:$C$55,2,FALSE)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up'!$A$2:$C$55,3,FALSE)</f>
        <v>Cash</v>
      </c>
      <c r="J1799" s="5">
        <f>VLOOKUP(F1799,'Set up'!$A$2:$D$55,4,FALSE)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up'!$A$2:$E$55,5,FALSE)</f>
        <v>Chq</v>
      </c>
      <c r="S1799" s="1" t="s">
        <v>1689</v>
      </c>
    </row>
    <row r="1800" spans="1:19" ht="15" customHeight="1" x14ac:dyDescent="0.35">
      <c r="A1800" s="4" t="s">
        <v>1641</v>
      </c>
      <c r="B1800" s="5">
        <f t="shared" si="540"/>
        <v>6</v>
      </c>
      <c r="C1800" s="5">
        <f t="shared" si="541"/>
        <v>2023</v>
      </c>
      <c r="D1800" s="105" t="s">
        <v>1642</v>
      </c>
      <c r="E1800" s="5" t="str">
        <f>VLOOKUP(F1800,'Set up'!$A$2:$C$55,2,FALSE)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up'!$A$2:$C$55,3,FALSE)</f>
        <v>30</v>
      </c>
      <c r="J1800" s="5">
        <f>VLOOKUP(F1800,'Set up'!$A$2:$D$55,4,FALSE)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up'!$A$2:$E$55,5,FALSE)</f>
        <v>Chq</v>
      </c>
      <c r="S1800" s="1" t="s">
        <v>1782</v>
      </c>
    </row>
    <row r="1801" spans="1:19" ht="15" customHeight="1" x14ac:dyDescent="0.35">
      <c r="A1801" s="4" t="s">
        <v>1641</v>
      </c>
      <c r="B1801" s="5">
        <f t="shared" si="540"/>
        <v>6</v>
      </c>
      <c r="C1801" s="5">
        <f t="shared" si="541"/>
        <v>2023</v>
      </c>
      <c r="D1801" s="105" t="s">
        <v>1642</v>
      </c>
      <c r="E1801" s="5" t="str">
        <f>VLOOKUP(F1801,'Set up'!$A$2:$C$55,2,FALSE)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up'!$A$2:$C$55,3,FALSE)</f>
        <v>30</v>
      </c>
      <c r="J1801" s="5">
        <f>VLOOKUP(F1801,'Set up'!$A$2:$D$55,4,FALSE)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up'!$A$2:$E$55,5,FALSE)</f>
        <v>Chq</v>
      </c>
      <c r="S1801" s="1" t="s">
        <v>1782</v>
      </c>
    </row>
    <row r="1802" spans="1:19" ht="15" customHeight="1" x14ac:dyDescent="0.35">
      <c r="A1802" s="4" t="s">
        <v>1641</v>
      </c>
      <c r="B1802" s="5">
        <f t="shared" si="540"/>
        <v>6</v>
      </c>
      <c r="C1802" s="5">
        <f t="shared" si="541"/>
        <v>2023</v>
      </c>
      <c r="D1802" s="105" t="s">
        <v>1642</v>
      </c>
      <c r="E1802" s="5" t="str">
        <f>VLOOKUP(F1802,'Set up'!$A$2:$C$55,2,FALSE)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up'!$A$2:$C$55,3,FALSE)</f>
        <v>30</v>
      </c>
      <c r="J1802" s="5">
        <f>VLOOKUP(F1802,'Set up'!$A$2:$D$55,4,FALSE)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up'!$A$2:$E$55,5,FALSE)</f>
        <v>Chq</v>
      </c>
      <c r="S1802" s="1" t="s">
        <v>1782</v>
      </c>
    </row>
    <row r="1803" spans="1:19" ht="15" customHeight="1" x14ac:dyDescent="0.35">
      <c r="A1803" s="4" t="s">
        <v>1641</v>
      </c>
      <c r="B1803" s="5">
        <f t="shared" si="540"/>
        <v>6</v>
      </c>
      <c r="C1803" s="5">
        <f t="shared" si="541"/>
        <v>2023</v>
      </c>
      <c r="D1803" s="105" t="s">
        <v>1642</v>
      </c>
      <c r="E1803" s="5" t="str">
        <f>VLOOKUP(F1803,'Set up'!$A$2:$C$55,2,FALSE)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up'!$A$2:$C$55,3,FALSE)</f>
        <v>30</v>
      </c>
      <c r="J1803" s="5">
        <f>VLOOKUP(F1803,'Set up'!$A$2:$D$55,4,FALSE)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up'!$A$2:$E$55,5,FALSE)</f>
        <v>Chq</v>
      </c>
      <c r="S1803" s="1" t="s">
        <v>1782</v>
      </c>
    </row>
    <row r="1804" spans="1:19" ht="15" customHeight="1" x14ac:dyDescent="0.35">
      <c r="A1804" s="4" t="s">
        <v>1641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1642</v>
      </c>
      <c r="E1804" s="5" t="str">
        <f>VLOOKUP(F1804,'Set up'!$A$2:$C$55,2,FALSE)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up'!$A$2:$C$55,3,FALSE)</f>
        <v>30</v>
      </c>
      <c r="J1804" s="5">
        <f>VLOOKUP(F1804,'Set up'!$A$2:$D$55,4,FALSE)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up'!$A$2:$E$55,5,FALSE)</f>
        <v>Chq</v>
      </c>
      <c r="S1804" s="1" t="s">
        <v>1782</v>
      </c>
    </row>
    <row r="1805" spans="1:19" ht="15" customHeight="1" x14ac:dyDescent="0.35">
      <c r="A1805" s="4" t="s">
        <v>1641</v>
      </c>
      <c r="B1805" s="5">
        <f t="shared" si="548"/>
        <v>6</v>
      </c>
      <c r="C1805" s="5">
        <f t="shared" si="549"/>
        <v>2023</v>
      </c>
      <c r="D1805" s="105" t="s">
        <v>1642</v>
      </c>
      <c r="E1805" s="5" t="str">
        <f>VLOOKUP(F1805,'Set up'!$A$2:$C$55,2,FALSE)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up'!$A$2:$C$55,3,FALSE)</f>
        <v>30</v>
      </c>
      <c r="J1805" s="5">
        <f>VLOOKUP(F1805,'Set up'!$A$2:$D$55,4,FALSE)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up'!$A$2:$E$55,5,FALSE)</f>
        <v>Chq</v>
      </c>
      <c r="S1805" s="1" t="s">
        <v>1782</v>
      </c>
    </row>
    <row r="1806" spans="1:19" ht="15" customHeight="1" x14ac:dyDescent="0.35">
      <c r="A1806" s="4" t="s">
        <v>1641</v>
      </c>
      <c r="B1806" s="5">
        <f t="shared" si="548"/>
        <v>6</v>
      </c>
      <c r="C1806" s="5">
        <f t="shared" si="549"/>
        <v>2023</v>
      </c>
      <c r="D1806" s="105" t="s">
        <v>1642</v>
      </c>
      <c r="E1806" s="5" t="str">
        <f>VLOOKUP(F1806,'Set up'!$A$2:$C$55,2,FALSE)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up'!$A$2:$C$55,3,FALSE)</f>
        <v>30</v>
      </c>
      <c r="J1806" s="5">
        <f>VLOOKUP(F1806,'Set up'!$A$2:$D$55,4,FALSE)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up'!$A$2:$E$55,5,FALSE)</f>
        <v>Chq</v>
      </c>
      <c r="S1806" s="1" t="s">
        <v>1782</v>
      </c>
    </row>
    <row r="1807" spans="1:19" ht="15" customHeight="1" x14ac:dyDescent="0.35">
      <c r="A1807" s="4" t="s">
        <v>1641</v>
      </c>
      <c r="B1807" s="5">
        <f t="shared" si="548"/>
        <v>6</v>
      </c>
      <c r="C1807" s="5">
        <f t="shared" si="549"/>
        <v>2023</v>
      </c>
      <c r="D1807" s="105" t="s">
        <v>1642</v>
      </c>
      <c r="E1807" s="5" t="str">
        <f>VLOOKUP(F1807,'Set up'!$A$2:$C$55,2,FALSE)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up'!$A$2:$C$55,3,FALSE)</f>
        <v>30</v>
      </c>
      <c r="J1807" s="5">
        <f>VLOOKUP(F1807,'Set up'!$A$2:$D$55,4,FALSE)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up'!$A$2:$E$55,5,FALSE)</f>
        <v>Chq</v>
      </c>
      <c r="S1807" s="1" t="s">
        <v>1782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1647</v>
      </c>
      <c r="E1808" s="5" t="str">
        <f>VLOOKUP(F1808,'Set up'!$A$2:$C$55,2,FALSE)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up'!$A$2:$C$55,3,FALSE)</f>
        <v>Cash</v>
      </c>
      <c r="J1808" s="5">
        <f>VLOOKUP(F1808,'Set up'!$A$2:$D$55,4,FALSE)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up'!$A$2:$E$55,5,FALSE)</f>
        <v>Trsf</v>
      </c>
      <c r="S1808" s="1" t="s">
        <v>1674</v>
      </c>
    </row>
    <row r="1809" spans="1:19" ht="15" customHeight="1" x14ac:dyDescent="0.35">
      <c r="A1809" s="97" t="s">
        <v>1646</v>
      </c>
      <c r="B1809" s="5">
        <f t="shared" si="548"/>
        <v>6</v>
      </c>
      <c r="C1809" s="5">
        <f t="shared" si="549"/>
        <v>2023</v>
      </c>
      <c r="D1809" s="105" t="s">
        <v>1645</v>
      </c>
      <c r="E1809" s="5" t="str">
        <f>VLOOKUP(F1809,'Set up'!$A$2:$C$55,2,FALSE)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up'!$A$2:$C$55,3,FALSE)</f>
        <v>Cash</v>
      </c>
      <c r="J1809" s="5">
        <f>VLOOKUP(F1809,'Set up'!$A$2:$D$55,4,FALSE)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up'!$A$2:$E$55,5,FALSE)</f>
        <v>Trsf</v>
      </c>
      <c r="S1809" s="1" t="s">
        <v>1675</v>
      </c>
    </row>
    <row r="1810" spans="1:19" ht="15" customHeight="1" x14ac:dyDescent="0.35">
      <c r="A1810" s="97" t="s">
        <v>1646</v>
      </c>
      <c r="B1810" s="5">
        <f t="shared" si="548"/>
        <v>6</v>
      </c>
      <c r="C1810" s="5">
        <f t="shared" si="549"/>
        <v>2023</v>
      </c>
      <c r="D1810" s="88" t="s">
        <v>1645</v>
      </c>
      <c r="E1810" s="5" t="str">
        <f>VLOOKUP(F1810,'Set up'!$A$2:$C$55,2,FALSE)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up'!$A$2:$C$55,3,FALSE)</f>
        <v>Cash</v>
      </c>
      <c r="J1810" s="5">
        <f>VLOOKUP(F1810,'Set up'!$A$2:$D$55,4,FALSE)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up'!$A$2:$E$55,5,FALSE)</f>
        <v>Trsf</v>
      </c>
      <c r="S1810" s="1" t="s">
        <v>1675</v>
      </c>
    </row>
    <row r="1811" spans="1:19" ht="15" customHeight="1" x14ac:dyDescent="0.35">
      <c r="A1811" s="97" t="s">
        <v>1646</v>
      </c>
      <c r="B1811" s="5">
        <f t="shared" si="548"/>
        <v>6</v>
      </c>
      <c r="C1811" s="5">
        <f t="shared" si="549"/>
        <v>2023</v>
      </c>
      <c r="D1811" s="105" t="s">
        <v>1645</v>
      </c>
      <c r="E1811" s="5" t="str">
        <f>VLOOKUP(F1811,'Set up'!$A$2:$C$55,2,FALSE)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up'!$A$2:$C$55,3,FALSE)</f>
        <v>Cash</v>
      </c>
      <c r="J1811" s="5">
        <f>VLOOKUP(F1811,'Set up'!$A$2:$D$55,4,FALSE)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up'!$A$2:$E$55,5,FALSE)</f>
        <v>Trsf</v>
      </c>
      <c r="S1811" s="1" t="s">
        <v>1675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1648</v>
      </c>
      <c r="E1812" s="5" t="str">
        <f>VLOOKUP(F1812,'Set up'!$A$2:$C$55,2,FALSE)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up'!$A$2:$C$55,3,FALSE)</f>
        <v>30</v>
      </c>
      <c r="J1812" s="5">
        <f>VLOOKUP(F1812,'Set up'!$A$2:$D$55,4,FALSE)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up'!$A$2:$E$55,5,FALSE)</f>
        <v>Chq</v>
      </c>
      <c r="S1812" s="1" t="s">
        <v>1784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1649</v>
      </c>
      <c r="E1813" s="5" t="str">
        <f>VLOOKUP(F1813,'Set up'!$A$2:$C$55,2,FALSE)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up'!$A$2:$C$55,3,FALSE)</f>
        <v>Cash</v>
      </c>
      <c r="J1813" s="5">
        <f>VLOOKUP(F1813,'Set up'!$A$2:$D$55,4,FALSE)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up'!$A$2:$E$55,5,FALSE)</f>
        <v>PD Chq</v>
      </c>
      <c r="S1813" s="1" t="s">
        <v>2330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1649</v>
      </c>
      <c r="E1814" s="5" t="str">
        <f>VLOOKUP(F1814,'Set up'!$A$2:$C$55,2,FALSE)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up'!$A$2:$C$55,3,FALSE)</f>
        <v>Cash</v>
      </c>
      <c r="J1814" s="5">
        <f>VLOOKUP(F1814,'Set up'!$A$2:$D$55,4,FALSE)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up'!$A$2:$E$55,5,FALSE)</f>
        <v>PD Chq</v>
      </c>
      <c r="S1814" s="1" t="s">
        <v>2330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1649</v>
      </c>
      <c r="E1815" s="5" t="str">
        <f>VLOOKUP(F1815,'Set up'!$A$2:$C$55,2,FALSE)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up'!$A$2:$C$55,3,FALSE)</f>
        <v>Cash</v>
      </c>
      <c r="J1815" s="5">
        <f>VLOOKUP(F1815,'Set up'!$A$2:$D$55,4,FALSE)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up'!$A$2:$E$55,5,FALSE)</f>
        <v>PD Chq</v>
      </c>
      <c r="S1815" s="1" t="s">
        <v>2330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1650</v>
      </c>
      <c r="E1816" s="5" t="str">
        <f>VLOOKUP(F1816,'Set up'!$A$2:$C$55,2,FALSE)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up'!$A$2:$C$55,3,FALSE)</f>
        <v>Cash</v>
      </c>
      <c r="J1816" s="5">
        <f>VLOOKUP(F1816,'Set up'!$A$2:$D$55,4,FALSE)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up'!$A$2:$E$55,5,FALSE)</f>
        <v>Trsf</v>
      </c>
      <c r="S1816" s="1" t="s">
        <v>1676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1650</v>
      </c>
      <c r="E1817" s="5" t="str">
        <f>VLOOKUP(F1817,'Set up'!$A$2:$C$55,2,FALSE)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up'!$A$2:$C$55,3,FALSE)</f>
        <v>Cash</v>
      </c>
      <c r="J1817" s="5">
        <f>VLOOKUP(F1817,'Set up'!$A$2:$D$55,4,FALSE)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up'!$A$2:$E$55,5,FALSE)</f>
        <v>Trsf</v>
      </c>
      <c r="S1817" s="1" t="s">
        <v>1676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1651</v>
      </c>
      <c r="E1818" s="5" t="str">
        <f>VLOOKUP(F1818,'Set up'!$A$2:$C$55,2,FALSE)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up'!$A$2:$C$55,3,FALSE)</f>
        <v>Cash</v>
      </c>
      <c r="J1818" s="5">
        <f>VLOOKUP(F1818,'Set up'!$A$2:$D$55,4,FALSE)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up'!$A$2:$E$55,5,FALSE)</f>
        <v>Cash</v>
      </c>
      <c r="S1818" s="1" t="s">
        <v>1681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1651</v>
      </c>
      <c r="E1819" s="5" t="str">
        <f>VLOOKUP(F1819,'Set up'!$A$2:$C$55,2,FALSE)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up'!$A$2:$C$55,3,FALSE)</f>
        <v>Cash</v>
      </c>
      <c r="J1819" s="5">
        <f>VLOOKUP(F1819,'Set up'!$A$2:$D$55,4,FALSE)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up'!$A$2:$E$55,5,FALSE)</f>
        <v>Cash</v>
      </c>
      <c r="S1819" s="1" t="s">
        <v>1681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1652</v>
      </c>
      <c r="E1820" s="5" t="str">
        <f>VLOOKUP(F1820,'Set up'!$A$2:$C$55,2,FALSE)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up'!$A$2:$C$55,3,FALSE)</f>
        <v>Cash</v>
      </c>
      <c r="J1820" s="5">
        <f>VLOOKUP(F1820,'Set up'!$A$2:$D$55,4,FALSE)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up'!$A$2:$E$55,5,FALSE)</f>
        <v>Trsf</v>
      </c>
      <c r="S1820" s="1" t="s">
        <v>2402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1652</v>
      </c>
      <c r="E1821" s="5" t="str">
        <f>VLOOKUP(F1821,'Set up'!$A$2:$C$55,2,FALSE)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up'!$A$2:$C$55,3,FALSE)</f>
        <v>Cash</v>
      </c>
      <c r="J1821" s="5">
        <f>VLOOKUP(F1821,'Set up'!$A$2:$D$55,4,FALSE)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up'!$A$2:$E$55,5,FALSE)</f>
        <v>Trsf</v>
      </c>
      <c r="S1821" s="1" t="s">
        <v>2403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1652</v>
      </c>
      <c r="E1822" s="5" t="str">
        <f>VLOOKUP(F1822,'Set up'!$A$2:$C$55,2,FALSE)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up'!$A$2:$C$55,3,FALSE)</f>
        <v>Cash</v>
      </c>
      <c r="J1822" s="5">
        <f>VLOOKUP(F1822,'Set up'!$A$2:$D$55,4,FALSE)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up'!$A$2:$E$55,5,FALSE)</f>
        <v>Trsf</v>
      </c>
      <c r="S1822" s="1" t="s">
        <v>2404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1652</v>
      </c>
      <c r="E1823" s="5" t="str">
        <f>VLOOKUP(F1823,'Set up'!$A$2:$C$55,2,FALSE)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up'!$A$2:$C$55,3,FALSE)</f>
        <v>Cash</v>
      </c>
      <c r="J1823" s="5">
        <f>VLOOKUP(F1823,'Set up'!$A$2:$D$55,4,FALSE)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up'!$A$2:$E$55,5,FALSE)</f>
        <v>Trsf</v>
      </c>
      <c r="S1823" s="1" t="s">
        <v>2405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1652</v>
      </c>
      <c r="E1824" s="5" t="str">
        <f>VLOOKUP(F1824,'Set up'!$A$2:$C$55,2,FALSE)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up'!$A$2:$C$55,3,FALSE)</f>
        <v>Cash</v>
      </c>
      <c r="J1824" s="5">
        <f>VLOOKUP(F1824,'Set up'!$A$2:$D$55,4,FALSE)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up'!$A$2:$E$55,5,FALSE)</f>
        <v>Trsf</v>
      </c>
      <c r="S1824" s="1" t="s">
        <v>2406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1653</v>
      </c>
      <c r="E1825" s="5" t="str">
        <f>VLOOKUP(F1825,'Set up'!$A$2:$C$55,2,FALSE)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up'!$A$2:$C$55,3,FALSE)</f>
        <v>Cash</v>
      </c>
      <c r="J1825" s="5">
        <f>VLOOKUP(F1825,'Set up'!$A$2:$D$55,4,FALSE)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up'!$A$2:$E$55,5,FALSE)</f>
        <v>Chq</v>
      </c>
      <c r="S1825" s="1" t="s">
        <v>1690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1653</v>
      </c>
      <c r="E1826" s="5" t="str">
        <f>VLOOKUP(F1826,'Set up'!$A$2:$C$55,2,FALSE)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up'!$A$2:$C$55,3,FALSE)</f>
        <v>Cash</v>
      </c>
      <c r="J1826" s="5">
        <f>VLOOKUP(F1826,'Set up'!$A$2:$D$55,4,FALSE)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up'!$A$2:$E$55,5,FALSE)</f>
        <v>Chq</v>
      </c>
      <c r="S1826" s="1" t="s">
        <v>1690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1653</v>
      </c>
      <c r="E1827" s="5" t="str">
        <f>VLOOKUP(F1827,'Set up'!$A$2:$C$55,2,FALSE)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up'!$A$2:$C$55,3,FALSE)</f>
        <v>Cash</v>
      </c>
      <c r="J1827" s="5">
        <f>VLOOKUP(F1827,'Set up'!$A$2:$D$55,4,FALSE)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up'!$A$2:$E$55,5,FALSE)</f>
        <v>Chq</v>
      </c>
      <c r="S1827" s="1" t="s">
        <v>1690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1653</v>
      </c>
      <c r="E1828" s="5" t="str">
        <f>VLOOKUP(F1828,'Set up'!$A$2:$C$55,2,FALSE)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up'!$A$2:$C$55,3,FALSE)</f>
        <v>Cash</v>
      </c>
      <c r="J1828" s="5">
        <f>VLOOKUP(F1828,'Set up'!$A$2:$D$55,4,FALSE)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up'!$A$2:$E$55,5,FALSE)</f>
        <v>Chq</v>
      </c>
      <c r="S1828" s="1" t="s">
        <v>1690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1653</v>
      </c>
      <c r="E1829" s="5" t="str">
        <f>VLOOKUP(F1829,'Set up'!$A$2:$C$55,2,FALSE)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up'!$A$2:$C$55,3,FALSE)</f>
        <v>Cash</v>
      </c>
      <c r="J1829" s="5">
        <f>VLOOKUP(F1829,'Set up'!$A$2:$D$55,4,FALSE)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up'!$A$2:$E$55,5,FALSE)</f>
        <v>Chq</v>
      </c>
      <c r="S1829" s="1" t="s">
        <v>1690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1653</v>
      </c>
      <c r="E1830" s="5" t="str">
        <f>VLOOKUP(F1830,'Set up'!$A$2:$C$55,2,FALSE)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up'!$A$2:$C$55,3,FALSE)</f>
        <v>Cash</v>
      </c>
      <c r="J1830" s="5">
        <f>VLOOKUP(F1830,'Set up'!$A$2:$D$55,4,FALSE)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up'!$A$2:$E$55,5,FALSE)</f>
        <v>Chq</v>
      </c>
      <c r="S1830" s="1" t="s">
        <v>1690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1653</v>
      </c>
      <c r="E1831" s="5" t="str">
        <f>VLOOKUP(F1831,'Set up'!$A$2:$C$55,2,FALSE)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up'!$A$2:$C$55,3,FALSE)</f>
        <v>Cash</v>
      </c>
      <c r="J1831" s="5">
        <f>VLOOKUP(F1831,'Set up'!$A$2:$D$55,4,FALSE)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up'!$A$2:$E$55,5,FALSE)</f>
        <v>Chq</v>
      </c>
      <c r="S1831" s="1" t="s">
        <v>1690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1653</v>
      </c>
      <c r="E1832" s="5" t="str">
        <f>VLOOKUP(F1832,'Set up'!$A$2:$C$55,2,FALSE)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up'!$A$2:$C$55,3,FALSE)</f>
        <v>Cash</v>
      </c>
      <c r="J1832" s="5">
        <f>VLOOKUP(F1832,'Set up'!$A$2:$D$55,4,FALSE)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up'!$A$2:$E$55,5,FALSE)</f>
        <v>Chq</v>
      </c>
      <c r="S1832" s="1" t="s">
        <v>1690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1653</v>
      </c>
      <c r="E1833" s="5" t="str">
        <f>VLOOKUP(F1833,'Set up'!$A$2:$C$55,2,FALSE)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up'!$A$2:$C$55,3,FALSE)</f>
        <v>Cash</v>
      </c>
      <c r="J1833" s="5">
        <f>VLOOKUP(F1833,'Set up'!$A$2:$D$55,4,FALSE)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up'!$A$2:$E$55,5,FALSE)</f>
        <v>Chq</v>
      </c>
      <c r="S1833" s="1" t="s">
        <v>1690</v>
      </c>
    </row>
    <row r="1834" spans="1:19" ht="15" customHeight="1" x14ac:dyDescent="0.35">
      <c r="A1834" s="4" t="s">
        <v>1664</v>
      </c>
      <c r="B1834" s="5">
        <f t="shared" si="559"/>
        <v>6</v>
      </c>
      <c r="C1834" s="5">
        <f t="shared" si="560"/>
        <v>2023</v>
      </c>
      <c r="D1834" s="88" t="s">
        <v>1663</v>
      </c>
      <c r="E1834" s="5" t="str">
        <f>VLOOKUP(F1834,'Set up'!$A$2:$C$55,2,FALSE)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up'!$A$2:$C$55,3,FALSE)</f>
        <v>Cash</v>
      </c>
      <c r="J1834" s="5">
        <f>VLOOKUP(F1834,'Set up'!$A$2:$D$55,4,FALSE)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up'!$A$2:$E$55,5,FALSE)</f>
        <v>Trsf</v>
      </c>
      <c r="S1834" s="1" t="s">
        <v>1749</v>
      </c>
    </row>
    <row r="1835" spans="1:19" ht="15" customHeight="1" x14ac:dyDescent="0.35">
      <c r="A1835" s="4" t="s">
        <v>1664</v>
      </c>
      <c r="B1835" s="5">
        <f t="shared" si="559"/>
        <v>6</v>
      </c>
      <c r="C1835" s="5">
        <f t="shared" si="560"/>
        <v>2023</v>
      </c>
      <c r="D1835" s="88" t="s">
        <v>1663</v>
      </c>
      <c r="E1835" s="5" t="str">
        <f>VLOOKUP(F1835,'Set up'!$A$2:$C$55,2,FALSE)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up'!$A$2:$C$55,3,FALSE)</f>
        <v>Cash</v>
      </c>
      <c r="J1835" s="5">
        <f>VLOOKUP(F1835,'Set up'!$A$2:$D$55,4,FALSE)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up'!$A$2:$E$55,5,FALSE)</f>
        <v>Trsf</v>
      </c>
      <c r="S1835" s="118" t="s">
        <v>1750</v>
      </c>
    </row>
    <row r="1836" spans="1:19" ht="15" customHeight="1" x14ac:dyDescent="0.35">
      <c r="A1836" s="4" t="s">
        <v>1664</v>
      </c>
      <c r="B1836" s="5">
        <f t="shared" si="559"/>
        <v>6</v>
      </c>
      <c r="C1836" s="5">
        <f t="shared" si="560"/>
        <v>2023</v>
      </c>
      <c r="D1836" s="88" t="s">
        <v>1663</v>
      </c>
      <c r="E1836" s="5" t="str">
        <f>VLOOKUP(F1836,'Set up'!$A$2:$C$55,2,FALSE)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up'!$A$2:$C$55,3,FALSE)</f>
        <v>Cash</v>
      </c>
      <c r="J1836" s="5">
        <f>VLOOKUP(F1836,'Set up'!$A$2:$D$55,4,FALSE)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up'!$A$2:$E$55,5,FALSE)</f>
        <v>Trsf</v>
      </c>
      <c r="S1836" s="1" t="s">
        <v>1751</v>
      </c>
    </row>
    <row r="1837" spans="1:19" ht="15" customHeight="1" x14ac:dyDescent="0.35">
      <c r="A1837" s="4" t="s">
        <v>1664</v>
      </c>
      <c r="B1837" s="5">
        <f t="shared" si="559"/>
        <v>6</v>
      </c>
      <c r="C1837" s="5">
        <f t="shared" si="560"/>
        <v>2023</v>
      </c>
      <c r="D1837" s="88" t="s">
        <v>1663</v>
      </c>
      <c r="E1837" s="5" t="str">
        <f>VLOOKUP(F1837,'Set up'!$A$2:$C$55,2,FALSE)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up'!$A$2:$C$55,3,FALSE)</f>
        <v>Cash</v>
      </c>
      <c r="J1837" s="5">
        <f>VLOOKUP(F1837,'Set up'!$A$2:$D$55,4,FALSE)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up'!$A$2:$E$55,5,FALSE)</f>
        <v>Trsf</v>
      </c>
      <c r="S1837" s="1" t="s">
        <v>1752</v>
      </c>
    </row>
    <row r="1838" spans="1:19" ht="15" customHeight="1" x14ac:dyDescent="0.35">
      <c r="A1838" s="4" t="s">
        <v>1664</v>
      </c>
      <c r="B1838" s="5">
        <f t="shared" si="559"/>
        <v>6</v>
      </c>
      <c r="C1838" s="5">
        <f t="shared" si="560"/>
        <v>2023</v>
      </c>
      <c r="D1838" s="88" t="s">
        <v>1663</v>
      </c>
      <c r="E1838" s="5" t="str">
        <f>VLOOKUP(F1838,'Set up'!$A$2:$C$55,2,FALSE)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up'!$A$2:$C$55,3,FALSE)</f>
        <v>Cash</v>
      </c>
      <c r="J1838" s="5">
        <f>VLOOKUP(F1838,'Set up'!$A$2:$D$55,4,FALSE)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up'!$A$2:$E$55,5,FALSE)</f>
        <v>Trsf</v>
      </c>
      <c r="S1838" s="1" t="s">
        <v>1753</v>
      </c>
    </row>
    <row r="1839" spans="1:19" ht="15" customHeight="1" x14ac:dyDescent="0.35">
      <c r="A1839" s="4" t="s">
        <v>1664</v>
      </c>
      <c r="B1839" s="5">
        <f t="shared" si="559"/>
        <v>6</v>
      </c>
      <c r="C1839" s="5">
        <f t="shared" si="560"/>
        <v>2023</v>
      </c>
      <c r="D1839" s="88" t="s">
        <v>1663</v>
      </c>
      <c r="E1839" s="5" t="str">
        <f>VLOOKUP(F1839,'Set up'!$A$2:$C$55,2,FALSE)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up'!$A$2:$C$55,3,FALSE)</f>
        <v>Cash</v>
      </c>
      <c r="J1839" s="5">
        <f>VLOOKUP(F1839,'Set up'!$A$2:$D$55,4,FALSE)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up'!$A$2:$E$55,5,FALSE)</f>
        <v>Trsf</v>
      </c>
      <c r="S1839" s="1" t="s">
        <v>1754</v>
      </c>
    </row>
    <row r="1840" spans="1:19" ht="15" customHeight="1" x14ac:dyDescent="0.35">
      <c r="A1840" s="4" t="s">
        <v>1664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1663</v>
      </c>
      <c r="E1840" s="5" t="str">
        <f>VLOOKUP(F1840,'Set up'!$A$2:$C$55,2,FALSE)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up'!$A$2:$C$55,3,FALSE)</f>
        <v>Cash</v>
      </c>
      <c r="J1840" s="5">
        <f>VLOOKUP(F1840,'Set up'!$A$2:$D$55,4,FALSE)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up'!$A$2:$E$55,5,FALSE)</f>
        <v>Trsf</v>
      </c>
      <c r="S1840" s="1" t="s">
        <v>1755</v>
      </c>
    </row>
    <row r="1841" spans="1:19" ht="15" customHeight="1" x14ac:dyDescent="0.35">
      <c r="A1841" s="4" t="s">
        <v>1664</v>
      </c>
      <c r="B1841" s="5">
        <f t="shared" si="564"/>
        <v>6</v>
      </c>
      <c r="C1841" s="5">
        <f t="shared" si="565"/>
        <v>2023</v>
      </c>
      <c r="D1841" s="88" t="s">
        <v>1663</v>
      </c>
      <c r="E1841" s="5" t="str">
        <f>VLOOKUP(F1841,'Set up'!$A$2:$C$55,2,FALSE)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up'!$A$2:$C$55,3,FALSE)</f>
        <v>Cash</v>
      </c>
      <c r="J1841" s="5">
        <f>VLOOKUP(F1841,'Set up'!$A$2:$D$55,4,FALSE)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up'!$A$2:$E$55,5,FALSE)</f>
        <v>Trsf</v>
      </c>
      <c r="S1841" s="1" t="s">
        <v>1756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1665</v>
      </c>
      <c r="E1842" s="5" t="str">
        <f>VLOOKUP(F1842,'Set up'!$A$2:$C$55,2,FALSE)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up'!$A$2:$C$55,3,FALSE)</f>
        <v>Cash</v>
      </c>
      <c r="J1842" s="5">
        <f>VLOOKUP(F1842,'Set up'!$A$2:$D$55,4,FALSE)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up'!$A$2:$E$55,5,FALSE)</f>
        <v>PD Chq</v>
      </c>
      <c r="S1842" s="1" t="s">
        <v>2333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1665</v>
      </c>
      <c r="E1843" s="5" t="str">
        <f>VLOOKUP(F1843,'Set up'!$A$2:$C$55,2,FALSE)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up'!$A$2:$C$55,3,FALSE)</f>
        <v>Cash</v>
      </c>
      <c r="J1843" s="5">
        <f>VLOOKUP(F1843,'Set up'!$A$2:$D$55,4,FALSE)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up'!$A$2:$E$55,5,FALSE)</f>
        <v>PD Chq</v>
      </c>
      <c r="S1843" s="1" t="s">
        <v>2333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1665</v>
      </c>
      <c r="E1844" s="5" t="str">
        <f>VLOOKUP(F1844,'Set up'!$A$2:$C$55,2,FALSE)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up'!$A$2:$C$55,3,FALSE)</f>
        <v>Cash</v>
      </c>
      <c r="J1844" s="5">
        <f>VLOOKUP(F1844,'Set up'!$A$2:$D$55,4,FALSE)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up'!$A$2:$E$55,5,FALSE)</f>
        <v>PD Chq</v>
      </c>
      <c r="S1844" s="1" t="s">
        <v>2333</v>
      </c>
    </row>
    <row r="1845" spans="1:19" ht="15" customHeight="1" x14ac:dyDescent="0.35">
      <c r="A1845" s="4" t="s">
        <v>1709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1706</v>
      </c>
      <c r="E1845" s="5" t="str">
        <f>VLOOKUP(F1845,'Set up'!$A$2:$C$55,2,FALSE)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up'!$A$2:$C$55,3,FALSE)</f>
        <v>60</v>
      </c>
      <c r="J1845" s="5">
        <f>VLOOKUP(F1845,'Set up'!$A$2:$D$55,4,FALSE)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up'!$A$2:$E$55,5,FALSE)</f>
        <v>Chq</v>
      </c>
      <c r="S1845" s="1" t="s">
        <v>2326</v>
      </c>
    </row>
    <row r="1846" spans="1:19" ht="15" customHeight="1" x14ac:dyDescent="0.35">
      <c r="A1846" s="4" t="s">
        <v>1709</v>
      </c>
      <c r="B1846" s="5">
        <f t="shared" si="566"/>
        <v>7</v>
      </c>
      <c r="C1846" s="5">
        <f t="shared" si="567"/>
        <v>2023</v>
      </c>
      <c r="D1846" s="88" t="s">
        <v>1707</v>
      </c>
      <c r="E1846" s="5" t="str">
        <f>VLOOKUP(F1846,'Set up'!$A$2:$C$55,2,FALSE)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up'!$A$2:$C$55,3,FALSE)</f>
        <v>Cash</v>
      </c>
      <c r="J1846" s="5">
        <f>VLOOKUP(F1846,'Set up'!$A$2:$D$55,4,FALSE)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up'!$A$2:$E$55,5,FALSE)</f>
        <v>Trsf</v>
      </c>
      <c r="S1846" s="1" t="s">
        <v>2547</v>
      </c>
    </row>
    <row r="1847" spans="1:19" ht="15" customHeight="1" x14ac:dyDescent="0.35">
      <c r="A1847" s="4" t="s">
        <v>1709</v>
      </c>
      <c r="B1847" s="5">
        <f t="shared" si="566"/>
        <v>7</v>
      </c>
      <c r="C1847" s="5">
        <f t="shared" si="567"/>
        <v>2023</v>
      </c>
      <c r="D1847" s="88" t="s">
        <v>1707</v>
      </c>
      <c r="E1847" s="5" t="str">
        <f>VLOOKUP(F1847,'Set up'!$A$2:$C$55,2,FALSE)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up'!$A$2:$C$55,3,FALSE)</f>
        <v>Cash</v>
      </c>
      <c r="J1847" s="5">
        <f>VLOOKUP(F1847,'Set up'!$A$2:$D$55,4,FALSE)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up'!$A$2:$E$55,5,FALSE)</f>
        <v>Trsf</v>
      </c>
      <c r="S1847" s="1" t="s">
        <v>2548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1708</v>
      </c>
      <c r="E1848" s="5" t="str">
        <f>VLOOKUP(F1848,'Set up'!$A$2:$C$55,2,FALSE)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up'!$A$2:$C$55,3,FALSE)</f>
        <v>Cash</v>
      </c>
      <c r="J1848" s="5">
        <f>VLOOKUP(F1848,'Set up'!$A$2:$D$55,4,FALSE)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up'!$A$2:$E$55,5,FALSE)</f>
        <v>Trsf</v>
      </c>
      <c r="S1848" s="1" t="s">
        <v>1757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1708</v>
      </c>
      <c r="E1849" s="5" t="str">
        <f>VLOOKUP(F1849,'Set up'!$A$2:$C$55,2,FALSE)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up'!$A$2:$C$55,3,FALSE)</f>
        <v>Cash</v>
      </c>
      <c r="J1849" s="5">
        <f>VLOOKUP(F1849,'Set up'!$A$2:$D$55,4,FALSE)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up'!$A$2:$E$55,5,FALSE)</f>
        <v>Trsf</v>
      </c>
      <c r="S1849" s="1" t="s">
        <v>1758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1708</v>
      </c>
      <c r="E1850" s="5" t="str">
        <f>VLOOKUP(F1850,'Set up'!$A$2:$C$55,2,FALSE)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up'!$A$2:$C$55,3,FALSE)</f>
        <v>Cash</v>
      </c>
      <c r="J1850" s="5">
        <f>VLOOKUP(F1850,'Set up'!$A$2:$D$55,4,FALSE)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up'!$A$2:$E$55,5,FALSE)</f>
        <v>Trsf</v>
      </c>
      <c r="S1850" s="1" t="s">
        <v>1752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1708</v>
      </c>
      <c r="E1851" s="5" t="str">
        <f>VLOOKUP(F1851,'Set up'!$A$2:$C$55,2,FALSE)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up'!$A$2:$C$55,3,FALSE)</f>
        <v>Cash</v>
      </c>
      <c r="J1851" s="5">
        <f>VLOOKUP(F1851,'Set up'!$A$2:$D$55,4,FALSE)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up'!$A$2:$E$55,5,FALSE)</f>
        <v>Trsf</v>
      </c>
      <c r="S1851" s="1" t="s">
        <v>1753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1708</v>
      </c>
      <c r="E1852" s="5" t="str">
        <f>VLOOKUP(F1852,'Set up'!$A$2:$C$55,2,FALSE)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up'!$A$2:$C$55,3,FALSE)</f>
        <v>Cash</v>
      </c>
      <c r="J1852" s="5">
        <f>VLOOKUP(F1852,'Set up'!$A$2:$D$55,4,FALSE)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up'!$A$2:$E$55,5,FALSE)</f>
        <v>Trsf</v>
      </c>
      <c r="S1852" s="1" t="s">
        <v>1759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1710</v>
      </c>
      <c r="E1853" s="5" t="str">
        <f>VLOOKUP(F1853,'Set up'!$A$2:$C$55,2,FALSE)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up'!$A$2:$C$55,3,FALSE)</f>
        <v>Cash</v>
      </c>
      <c r="J1853" s="5">
        <f>VLOOKUP(F1853,'Set up'!$A$2:$D$55,4,FALSE)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up'!$A$2:$E$55,5,FALSE)</f>
        <v>Trsf</v>
      </c>
      <c r="S1853" s="1" t="s">
        <v>1760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1711</v>
      </c>
      <c r="E1854" s="5" t="str">
        <f>VLOOKUP(F1854,'Set up'!$A$2:$C$55,2,FALSE)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up'!$A$2:$C$55,3,FALSE)</f>
        <v>Cash</v>
      </c>
      <c r="J1854" s="5">
        <f>VLOOKUP(F1854,'Set up'!$A$2:$D$55,4,FALSE)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up'!$A$2:$E$55,5,FALSE)</f>
        <v>Trsf</v>
      </c>
      <c r="S1854" s="1" t="s">
        <v>2315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1712</v>
      </c>
      <c r="E1855" s="5" t="str">
        <f>VLOOKUP(F1855,'Set up'!$A$2:$C$55,2,FALSE)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up'!$A$2:$C$55,3,FALSE)</f>
        <v>Cash</v>
      </c>
      <c r="J1855" s="5">
        <f>VLOOKUP(F1855,'Set up'!$A$2:$D$55,4,FALSE)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</f>
        <v>-157.4</v>
      </c>
      <c r="P1855" s="6">
        <f t="shared" si="569"/>
        <v>1690.6</v>
      </c>
      <c r="Q1855" s="7">
        <f t="shared" si="570"/>
        <v>3305362.0500000012</v>
      </c>
      <c r="R1855" s="44" t="str">
        <f>VLOOKUP(F1855,'Set up'!$A$2:$E$55,5,FALSE)</f>
        <v>Trsf</v>
      </c>
      <c r="S1855" s="1" t="s">
        <v>2869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1712</v>
      </c>
      <c r="E1856" s="5" t="str">
        <f>VLOOKUP(F1856,'Set up'!$A$2:$C$55,2,FALSE)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up'!$A$2:$C$55,3,FALSE)</f>
        <v>Cash</v>
      </c>
      <c r="J1856" s="5">
        <f>VLOOKUP(F1856,'Set up'!$A$2:$D$55,4,FALSE)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P1856" s="6">
        <f t="shared" si="569"/>
        <v>508</v>
      </c>
      <c r="Q1856" s="7">
        <f t="shared" si="570"/>
        <v>3305870.0500000012</v>
      </c>
      <c r="R1856" s="44" t="str">
        <f>VLOOKUP(F1856,'Set up'!$A$2:$E$55,5,FALSE)</f>
        <v>Trsf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1712</v>
      </c>
      <c r="E1857" s="5" t="str">
        <f>VLOOKUP(F1857,'Set up'!$A$2:$C$55,2,FALSE)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up'!$A$2:$C$55,3,FALSE)</f>
        <v>Cash</v>
      </c>
      <c r="J1857" s="5">
        <f>VLOOKUP(F1857,'Set up'!$A$2:$D$55,4,FALSE)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P1857" s="6">
        <f t="shared" si="569"/>
        <v>160</v>
      </c>
      <c r="Q1857" s="7">
        <f t="shared" si="570"/>
        <v>3306030.0500000012</v>
      </c>
      <c r="R1857" s="44" t="str">
        <f>VLOOKUP(F1857,'Set up'!$A$2:$E$55,5,FALSE)</f>
        <v>Trsf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1715</v>
      </c>
      <c r="E1858" s="5" t="str">
        <f>VLOOKUP(F1858,'Set up'!$A$2:$C$55,2,FALSE)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up'!$A$2:$C$55,3,FALSE)</f>
        <v>Cash</v>
      </c>
      <c r="J1858" s="5">
        <f>VLOOKUP(F1858,'Set up'!$A$2:$D$55,4,FALSE)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2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up'!$A$2:$E$55,5,FALSE)</f>
        <v>Cash</v>
      </c>
      <c r="S1858" s="1" t="s">
        <v>1777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1715</v>
      </c>
      <c r="E1859" s="5" t="str">
        <f>VLOOKUP(F1859,'Set up'!$A$2:$C$55,2,FALSE)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up'!$A$2:$C$55,3,FALSE)</f>
        <v>Cash</v>
      </c>
      <c r="J1859" s="5">
        <f>VLOOKUP(F1859,'Set up'!$A$2:$D$55,4,FALSE)</f>
        <v>0</v>
      </c>
      <c r="K1859" s="4">
        <f t="shared" ref="K1859:K1922" si="573">A1859+J1859</f>
        <v>45113</v>
      </c>
      <c r="L1859" s="5">
        <f t="shared" ref="L1859:L1922" si="574">MONTH(K1859)</f>
        <v>7</v>
      </c>
      <c r="M1859" s="5">
        <f t="shared" ref="M1859:M1922" si="575">YEAR(K1859)</f>
        <v>2023</v>
      </c>
      <c r="N1859" s="6">
        <v>1185</v>
      </c>
      <c r="O1859" s="6">
        <f t="shared" si="572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up'!$A$2:$E$55,5,FALSE)</f>
        <v>Cash</v>
      </c>
      <c r="S1859" s="1" t="s">
        <v>1777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1715</v>
      </c>
      <c r="E1860" s="5" t="str">
        <f>VLOOKUP(F1860,'Set up'!$A$2:$C$55,2,FALSE)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up'!$A$2:$C$55,3,FALSE)</f>
        <v>Cash</v>
      </c>
      <c r="J1860" s="5">
        <f>VLOOKUP(F1860,'Set up'!$A$2:$D$55,4,FALSE)</f>
        <v>0</v>
      </c>
      <c r="K1860" s="4">
        <f t="shared" si="573"/>
        <v>45113</v>
      </c>
      <c r="L1860" s="5">
        <f t="shared" si="574"/>
        <v>7</v>
      </c>
      <c r="M1860" s="5">
        <f t="shared" si="575"/>
        <v>2023</v>
      </c>
      <c r="N1860" s="6">
        <v>190</v>
      </c>
      <c r="O1860" s="6">
        <f t="shared" si="572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up'!$A$2:$E$55,5,FALSE)</f>
        <v>Cash</v>
      </c>
      <c r="S1860" s="1" t="s">
        <v>1777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1715</v>
      </c>
      <c r="E1861" s="5" t="str">
        <f>VLOOKUP(F1861,'Set up'!$A$2:$C$55,2,FALSE)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up'!$A$2:$C$55,3,FALSE)</f>
        <v>Cash</v>
      </c>
      <c r="J1861" s="5">
        <f>VLOOKUP(F1861,'Set up'!$A$2:$D$55,4,FALSE)</f>
        <v>0</v>
      </c>
      <c r="K1861" s="4">
        <f t="shared" si="573"/>
        <v>45113</v>
      </c>
      <c r="L1861" s="5">
        <f t="shared" si="574"/>
        <v>7</v>
      </c>
      <c r="M1861" s="5">
        <f t="shared" si="575"/>
        <v>2023</v>
      </c>
      <c r="N1861" s="6">
        <v>165</v>
      </c>
      <c r="O1861" s="6">
        <f t="shared" si="572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up'!$A$2:$E$55,5,FALSE)</f>
        <v>Cash</v>
      </c>
      <c r="S1861" s="1" t="s">
        <v>1777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1715</v>
      </c>
      <c r="E1862" s="5" t="str">
        <f>VLOOKUP(F1862,'Set up'!$A$2:$C$55,2,FALSE)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up'!$A$2:$C$55,3,FALSE)</f>
        <v>Cash</v>
      </c>
      <c r="J1862" s="5">
        <f>VLOOKUP(F1862,'Set up'!$A$2:$D$55,4,FALSE)</f>
        <v>0</v>
      </c>
      <c r="K1862" s="4">
        <f t="shared" si="573"/>
        <v>45113</v>
      </c>
      <c r="L1862" s="5">
        <f t="shared" si="574"/>
        <v>7</v>
      </c>
      <c r="M1862" s="5">
        <f t="shared" si="575"/>
        <v>2023</v>
      </c>
      <c r="N1862" s="6">
        <v>516</v>
      </c>
      <c r="O1862" s="6">
        <f t="shared" si="572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up'!$A$2:$E$55,5,FALSE)</f>
        <v>Cash</v>
      </c>
      <c r="S1862" s="1" t="s">
        <v>1777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1715</v>
      </c>
      <c r="E1863" s="5" t="str">
        <f>VLOOKUP(F1863,'Set up'!$A$2:$C$55,2,FALSE)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up'!$A$2:$C$55,3,FALSE)</f>
        <v>Cash</v>
      </c>
      <c r="J1863" s="5">
        <f>VLOOKUP(F1863,'Set up'!$A$2:$D$55,4,FALSE)</f>
        <v>0</v>
      </c>
      <c r="K1863" s="4">
        <f t="shared" si="573"/>
        <v>45113</v>
      </c>
      <c r="L1863" s="5">
        <f t="shared" si="574"/>
        <v>7</v>
      </c>
      <c r="M1863" s="5">
        <f t="shared" si="575"/>
        <v>2023</v>
      </c>
      <c r="N1863" s="6">
        <v>200</v>
      </c>
      <c r="O1863" s="6">
        <f t="shared" si="572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up'!$A$2:$E$55,5,FALSE)</f>
        <v>Cash</v>
      </c>
      <c r="S1863" s="1" t="s">
        <v>1777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1717</v>
      </c>
      <c r="E1864" s="5" t="str">
        <f>VLOOKUP(F1864,'Set up'!$A$2:$C$55,2,FALSE)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up'!$A$2:$C$55,3,FALSE)</f>
        <v>120</v>
      </c>
      <c r="J1864" s="5">
        <f>VLOOKUP(F1864,'Set up'!$A$2:$D$55,4,FALSE)</f>
        <v>120</v>
      </c>
      <c r="K1864" s="4">
        <f t="shared" si="573"/>
        <v>45237</v>
      </c>
      <c r="L1864" s="5">
        <f t="shared" si="574"/>
        <v>11</v>
      </c>
      <c r="M1864" s="5">
        <f t="shared" si="575"/>
        <v>2023</v>
      </c>
      <c r="N1864" s="6">
        <v>9636</v>
      </c>
      <c r="O1864" s="6">
        <f t="shared" ref="O1864:O1869" si="576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up'!$A$2:$E$55,5,FALSE)</f>
        <v>Trsf</v>
      </c>
      <c r="S1864" s="1" t="s">
        <v>2327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1717</v>
      </c>
      <c r="E1865" s="5" t="str">
        <f>VLOOKUP(F1865,'Set up'!$A$2:$C$55,2,FALSE)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up'!$A$2:$C$55,3,FALSE)</f>
        <v>120</v>
      </c>
      <c r="J1865" s="5">
        <f>VLOOKUP(F1865,'Set up'!$A$2:$D$55,4,FALSE)</f>
        <v>120</v>
      </c>
      <c r="K1865" s="4">
        <f t="shared" si="573"/>
        <v>45237</v>
      </c>
      <c r="L1865" s="5">
        <f t="shared" si="574"/>
        <v>11</v>
      </c>
      <c r="M1865" s="5">
        <f t="shared" si="575"/>
        <v>2023</v>
      </c>
      <c r="N1865" s="6">
        <v>1800</v>
      </c>
      <c r="O1865" s="6">
        <f t="shared" si="576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up'!$A$2:$E$55,5,FALSE)</f>
        <v>Trsf</v>
      </c>
      <c r="S1865" s="1" t="s">
        <v>2327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1717</v>
      </c>
      <c r="E1866" s="5" t="str">
        <f>VLOOKUP(F1866,'Set up'!$A$2:$C$55,2,FALSE)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up'!$A$2:$C$55,3,FALSE)</f>
        <v>120</v>
      </c>
      <c r="J1866" s="5">
        <f>VLOOKUP(F1866,'Set up'!$A$2:$D$55,4,FALSE)</f>
        <v>120</v>
      </c>
      <c r="K1866" s="4">
        <f t="shared" si="573"/>
        <v>45237</v>
      </c>
      <c r="L1866" s="5">
        <f t="shared" si="574"/>
        <v>11</v>
      </c>
      <c r="M1866" s="5">
        <f t="shared" si="575"/>
        <v>2023</v>
      </c>
      <c r="N1866" s="6">
        <v>575</v>
      </c>
      <c r="O1866" s="6">
        <f t="shared" si="576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up'!$A$2:$E$55,5,FALSE)</f>
        <v>Trsf</v>
      </c>
      <c r="S1866" s="1" t="s">
        <v>2327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1717</v>
      </c>
      <c r="E1867" s="5" t="str">
        <f>VLOOKUP(F1867,'Set up'!$A$2:$C$55,2,FALSE)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up'!$A$2:$C$55,3,FALSE)</f>
        <v>120</v>
      </c>
      <c r="J1867" s="5">
        <f>VLOOKUP(F1867,'Set up'!$A$2:$D$55,4,FALSE)</f>
        <v>120</v>
      </c>
      <c r="K1867" s="4">
        <f t="shared" si="573"/>
        <v>45237</v>
      </c>
      <c r="L1867" s="5">
        <f t="shared" si="574"/>
        <v>11</v>
      </c>
      <c r="M1867" s="5">
        <f t="shared" si="575"/>
        <v>2023</v>
      </c>
      <c r="N1867" s="6">
        <v>840</v>
      </c>
      <c r="O1867" s="6">
        <f t="shared" si="576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up'!$A$2:$E$55,5,FALSE)</f>
        <v>Trsf</v>
      </c>
      <c r="S1867" s="1" t="s">
        <v>2327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1717</v>
      </c>
      <c r="E1868" s="5" t="str">
        <f>VLOOKUP(F1868,'Set up'!$A$2:$C$55,2,FALSE)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up'!$A$2:$C$55,3,FALSE)</f>
        <v>120</v>
      </c>
      <c r="J1868" s="5">
        <f>VLOOKUP(F1868,'Set up'!$A$2:$D$55,4,FALSE)</f>
        <v>120</v>
      </c>
      <c r="K1868" s="4">
        <f t="shared" si="573"/>
        <v>45237</v>
      </c>
      <c r="L1868" s="5">
        <f t="shared" si="574"/>
        <v>11</v>
      </c>
      <c r="M1868" s="5">
        <f t="shared" si="575"/>
        <v>2023</v>
      </c>
      <c r="N1868" s="6">
        <v>420</v>
      </c>
      <c r="O1868" s="6">
        <f t="shared" si="576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up'!$A$2:$E$55,5,FALSE)</f>
        <v>Trsf</v>
      </c>
      <c r="S1868" s="1" t="s">
        <v>2327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1717</v>
      </c>
      <c r="E1869" s="5" t="str">
        <f>VLOOKUP(F1869,'Set up'!$A$2:$C$55,2,FALSE)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up'!$A$2:$C$55,3,FALSE)</f>
        <v>120</v>
      </c>
      <c r="J1869" s="5">
        <f>VLOOKUP(F1869,'Set up'!$A$2:$D$55,4,FALSE)</f>
        <v>120</v>
      </c>
      <c r="K1869" s="4">
        <f t="shared" si="573"/>
        <v>45237</v>
      </c>
      <c r="L1869" s="5">
        <f t="shared" si="574"/>
        <v>11</v>
      </c>
      <c r="M1869" s="5">
        <f t="shared" si="575"/>
        <v>2023</v>
      </c>
      <c r="N1869" s="6">
        <v>395</v>
      </c>
      <c r="O1869" s="6">
        <f t="shared" si="576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up'!$A$2:$E$55,5,FALSE)</f>
        <v>Trsf</v>
      </c>
      <c r="S1869" s="1" t="s">
        <v>2327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1718</v>
      </c>
      <c r="E1870" s="5" t="str">
        <f>VLOOKUP(F1870,'Set up'!$A$2:$C$55,2,FALSE)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up'!$A$2:$C$55,3,FALSE)</f>
        <v>Cash</v>
      </c>
      <c r="J1870" s="5">
        <f>VLOOKUP(F1870,'Set up'!$A$2:$D$55,4,FALSE)</f>
        <v>0</v>
      </c>
      <c r="K1870" s="4">
        <f t="shared" si="573"/>
        <v>45117</v>
      </c>
      <c r="L1870" s="5">
        <f t="shared" si="574"/>
        <v>7</v>
      </c>
      <c r="M1870" s="5">
        <f t="shared" si="575"/>
        <v>2023</v>
      </c>
      <c r="N1870" s="6">
        <v>1390</v>
      </c>
      <c r="O1870" s="6">
        <f t="shared" ref="O1870:O1873" si="577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up'!$A$2:$E$55,5,FALSE)</f>
        <v>Trsf</v>
      </c>
      <c r="S1870" s="117" t="s">
        <v>1847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1719</v>
      </c>
      <c r="E1871" s="5" t="str">
        <f>VLOOKUP(F1871,'Set up'!$A$2:$C$55,2,FALSE)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up'!$A$2:$C$55,3,FALSE)</f>
        <v>Cash</v>
      </c>
      <c r="J1871" s="5">
        <f>VLOOKUP(F1871,'Set up'!$A$2:$D$55,4,FALSE)</f>
        <v>0</v>
      </c>
      <c r="K1871" s="4">
        <f t="shared" si="573"/>
        <v>45118</v>
      </c>
      <c r="L1871" s="5">
        <f t="shared" si="574"/>
        <v>7</v>
      </c>
      <c r="M1871" s="5">
        <f t="shared" si="575"/>
        <v>2023</v>
      </c>
      <c r="N1871" s="6">
        <v>1826</v>
      </c>
      <c r="O1871" s="6">
        <f t="shared" si="577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up'!$A$2:$E$55,5,FALSE)</f>
        <v>PD Chq</v>
      </c>
      <c r="S1871" s="1" t="s">
        <v>2377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1719</v>
      </c>
      <c r="E1872" s="5" t="str">
        <f>VLOOKUP(F1872,'Set up'!$A$2:$C$55,2,FALSE)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up'!$A$2:$C$55,3,FALSE)</f>
        <v>Cash</v>
      </c>
      <c r="J1872" s="5">
        <f>VLOOKUP(F1872,'Set up'!$A$2:$D$55,4,FALSE)</f>
        <v>0</v>
      </c>
      <c r="K1872" s="4">
        <f t="shared" si="573"/>
        <v>45118</v>
      </c>
      <c r="L1872" s="5">
        <f t="shared" si="574"/>
        <v>7</v>
      </c>
      <c r="M1872" s="5">
        <f t="shared" si="575"/>
        <v>2023</v>
      </c>
      <c r="N1872" s="6">
        <v>747</v>
      </c>
      <c r="O1872" s="6">
        <f t="shared" si="577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up'!$A$2:$E$55,5,FALSE)</f>
        <v>PD Chq</v>
      </c>
      <c r="S1872" s="1" t="s">
        <v>2377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1719</v>
      </c>
      <c r="E1873" s="5" t="str">
        <f>VLOOKUP(F1873,'Set up'!$A$2:$C$55,2,FALSE)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up'!$A$2:$C$55,3,FALSE)</f>
        <v>Cash</v>
      </c>
      <c r="J1873" s="5">
        <f>VLOOKUP(F1873,'Set up'!$A$2:$D$55,4,FALSE)</f>
        <v>0</v>
      </c>
      <c r="K1873" s="4">
        <f t="shared" si="573"/>
        <v>45118</v>
      </c>
      <c r="L1873" s="5">
        <f t="shared" si="574"/>
        <v>7</v>
      </c>
      <c r="M1873" s="5">
        <f t="shared" si="575"/>
        <v>2023</v>
      </c>
      <c r="N1873" s="6">
        <v>95</v>
      </c>
      <c r="O1873" s="6">
        <f t="shared" si="577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up'!$A$2:$E$55,5,FALSE)</f>
        <v>PD Chq</v>
      </c>
      <c r="S1873" s="1" t="s">
        <v>2377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1720</v>
      </c>
      <c r="E1874" s="5" t="str">
        <f>VLOOKUP(F1874,'Set up'!$A$2:$C$55,2,FALSE)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up'!$A$2:$C$55,3,FALSE)</f>
        <v>30</v>
      </c>
      <c r="J1874" s="5">
        <f>VLOOKUP(F1874,'Set up'!$A$2:$D$55,4,FALSE)</f>
        <v>30</v>
      </c>
      <c r="K1874" s="4">
        <f t="shared" si="573"/>
        <v>45148</v>
      </c>
      <c r="L1874" s="5">
        <f t="shared" si="574"/>
        <v>8</v>
      </c>
      <c r="M1874" s="5">
        <f t="shared" si="575"/>
        <v>2023</v>
      </c>
      <c r="N1874" s="6">
        <v>144</v>
      </c>
      <c r="O1874" s="6">
        <f t="shared" ref="O1874" si="578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up'!$A$2:$E$55,5,FALSE)</f>
        <v>Chq</v>
      </c>
      <c r="S1874" s="1" t="s">
        <v>1783</v>
      </c>
    </row>
    <row r="1875" spans="1:19" ht="15" customHeight="1" x14ac:dyDescent="0.35">
      <c r="A1875" s="4" t="s">
        <v>1722</v>
      </c>
      <c r="B1875" s="5">
        <f t="shared" si="566"/>
        <v>7</v>
      </c>
      <c r="C1875" s="5">
        <f t="shared" si="567"/>
        <v>2023</v>
      </c>
      <c r="D1875" s="88" t="s">
        <v>1721</v>
      </c>
      <c r="E1875" s="5" t="str">
        <f>VLOOKUP(F1875,'Set up'!$A$2:$C$55,2,FALSE)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up'!$A$2:$C$55,3,FALSE)</f>
        <v>Cash</v>
      </c>
      <c r="J1875" s="5">
        <f>VLOOKUP(F1875,'Set up'!$A$2:$D$55,4,FALSE)</f>
        <v>0</v>
      </c>
      <c r="K1875" s="4">
        <f t="shared" si="573"/>
        <v>45122</v>
      </c>
      <c r="L1875" s="5">
        <f t="shared" si="574"/>
        <v>7</v>
      </c>
      <c r="M1875" s="5">
        <f t="shared" si="575"/>
        <v>2023</v>
      </c>
      <c r="N1875" s="6">
        <v>3652</v>
      </c>
      <c r="O1875" s="6">
        <f t="shared" ref="O1875:O1884" si="579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up'!$A$2:$E$55,5,FALSE)</f>
        <v>Trsf</v>
      </c>
      <c r="S1875" s="117" t="s">
        <v>1848</v>
      </c>
    </row>
    <row r="1876" spans="1:19" ht="15" customHeight="1" x14ac:dyDescent="0.35">
      <c r="A1876" s="4" t="s">
        <v>1722</v>
      </c>
      <c r="B1876" s="5">
        <f t="shared" si="566"/>
        <v>7</v>
      </c>
      <c r="C1876" s="5">
        <f t="shared" si="567"/>
        <v>2023</v>
      </c>
      <c r="D1876" s="88" t="s">
        <v>1721</v>
      </c>
      <c r="E1876" s="5" t="str">
        <f>VLOOKUP(F1876,'Set up'!$A$2:$C$55,2,FALSE)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up'!$A$2:$C$55,3,FALSE)</f>
        <v>Cash</v>
      </c>
      <c r="J1876" s="5">
        <f>VLOOKUP(F1876,'Set up'!$A$2:$D$55,4,FALSE)</f>
        <v>0</v>
      </c>
      <c r="K1876" s="4">
        <f t="shared" si="573"/>
        <v>45122</v>
      </c>
      <c r="L1876" s="5">
        <f t="shared" si="574"/>
        <v>7</v>
      </c>
      <c r="M1876" s="5">
        <f t="shared" si="575"/>
        <v>2023</v>
      </c>
      <c r="N1876" s="6">
        <v>675</v>
      </c>
      <c r="O1876" s="6">
        <f t="shared" si="579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up'!$A$2:$E$55,5,FALSE)</f>
        <v>Trsf</v>
      </c>
      <c r="S1876" s="117" t="s">
        <v>1848</v>
      </c>
    </row>
    <row r="1877" spans="1:19" ht="15" customHeight="1" x14ac:dyDescent="0.35">
      <c r="A1877" s="4" t="s">
        <v>1722</v>
      </c>
      <c r="B1877" s="5">
        <f t="shared" si="566"/>
        <v>7</v>
      </c>
      <c r="C1877" s="5">
        <f t="shared" si="567"/>
        <v>2023</v>
      </c>
      <c r="D1877" s="88" t="s">
        <v>1721</v>
      </c>
      <c r="E1877" s="5" t="str">
        <f>VLOOKUP(F1877,'Set up'!$A$2:$C$55,2,FALSE)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up'!$A$2:$C$55,3,FALSE)</f>
        <v>Cash</v>
      </c>
      <c r="J1877" s="5">
        <f>VLOOKUP(F1877,'Set up'!$A$2:$D$55,4,FALSE)</f>
        <v>0</v>
      </c>
      <c r="K1877" s="4">
        <f t="shared" si="573"/>
        <v>45122</v>
      </c>
      <c r="L1877" s="5">
        <f t="shared" si="574"/>
        <v>7</v>
      </c>
      <c r="M1877" s="5">
        <f t="shared" si="575"/>
        <v>2023</v>
      </c>
      <c r="N1877" s="6">
        <v>236</v>
      </c>
      <c r="O1877" s="6">
        <f t="shared" si="579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up'!$A$2:$E$55,5,FALSE)</f>
        <v>Trsf</v>
      </c>
      <c r="S1877" s="117" t="s">
        <v>1848</v>
      </c>
    </row>
    <row r="1878" spans="1:19" ht="15" customHeight="1" x14ac:dyDescent="0.35">
      <c r="A1878" s="4" t="s">
        <v>1722</v>
      </c>
      <c r="B1878" s="5">
        <f t="shared" si="566"/>
        <v>7</v>
      </c>
      <c r="C1878" s="5">
        <f t="shared" si="567"/>
        <v>2023</v>
      </c>
      <c r="D1878" s="88" t="s">
        <v>1721</v>
      </c>
      <c r="E1878" s="5" t="str">
        <f>VLOOKUP(F1878,'Set up'!$A$2:$C$55,2,FALSE)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up'!$A$2:$C$55,3,FALSE)</f>
        <v>Cash</v>
      </c>
      <c r="J1878" s="5">
        <f>VLOOKUP(F1878,'Set up'!$A$2:$D$55,4,FALSE)</f>
        <v>0</v>
      </c>
      <c r="K1878" s="4">
        <f t="shared" si="573"/>
        <v>45122</v>
      </c>
      <c r="L1878" s="5">
        <f t="shared" si="574"/>
        <v>7</v>
      </c>
      <c r="M1878" s="5">
        <f t="shared" si="575"/>
        <v>2023</v>
      </c>
      <c r="N1878" s="6">
        <v>190</v>
      </c>
      <c r="O1878" s="6">
        <f t="shared" si="579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up'!$A$2:$E$55,5,FALSE)</f>
        <v>Trsf</v>
      </c>
      <c r="S1878" s="117" t="s">
        <v>1848</v>
      </c>
    </row>
    <row r="1879" spans="1:19" ht="15" customHeight="1" x14ac:dyDescent="0.35">
      <c r="A1879" s="4" t="s">
        <v>1722</v>
      </c>
      <c r="B1879" s="5">
        <f t="shared" si="566"/>
        <v>7</v>
      </c>
      <c r="C1879" s="5">
        <f t="shared" si="567"/>
        <v>2023</v>
      </c>
      <c r="D1879" s="88" t="s">
        <v>1721</v>
      </c>
      <c r="E1879" s="5" t="str">
        <f>VLOOKUP(F1879,'Set up'!$A$2:$C$55,2,FALSE)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up'!$A$2:$C$55,3,FALSE)</f>
        <v>Cash</v>
      </c>
      <c r="J1879" s="5">
        <f>VLOOKUP(F1879,'Set up'!$A$2:$D$55,4,FALSE)</f>
        <v>0</v>
      </c>
      <c r="K1879" s="4">
        <f t="shared" si="573"/>
        <v>45122</v>
      </c>
      <c r="L1879" s="5">
        <f t="shared" si="574"/>
        <v>7</v>
      </c>
      <c r="M1879" s="5">
        <f t="shared" si="575"/>
        <v>2023</v>
      </c>
      <c r="N1879" s="6">
        <v>125</v>
      </c>
      <c r="O1879" s="6">
        <f t="shared" si="579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up'!$A$2:$E$55,5,FALSE)</f>
        <v>Trsf</v>
      </c>
      <c r="S1879" s="117" t="s">
        <v>1848</v>
      </c>
    </row>
    <row r="1880" spans="1:19" ht="15" customHeight="1" x14ac:dyDescent="0.35">
      <c r="A1880" s="4" t="s">
        <v>1722</v>
      </c>
      <c r="B1880" s="5">
        <f t="shared" si="566"/>
        <v>7</v>
      </c>
      <c r="C1880" s="5">
        <f t="shared" si="567"/>
        <v>2023</v>
      </c>
      <c r="D1880" s="88" t="s">
        <v>1721</v>
      </c>
      <c r="E1880" s="5" t="str">
        <f>VLOOKUP(F1880,'Set up'!$A$2:$C$55,2,FALSE)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up'!$A$2:$C$55,3,FALSE)</f>
        <v>Cash</v>
      </c>
      <c r="J1880" s="5">
        <f>VLOOKUP(F1880,'Set up'!$A$2:$D$55,4,FALSE)</f>
        <v>0</v>
      </c>
      <c r="K1880" s="4">
        <f t="shared" si="573"/>
        <v>45122</v>
      </c>
      <c r="L1880" s="5">
        <f t="shared" si="574"/>
        <v>7</v>
      </c>
      <c r="M1880" s="5">
        <f t="shared" si="575"/>
        <v>2023</v>
      </c>
      <c r="N1880" s="6">
        <v>695</v>
      </c>
      <c r="O1880" s="6">
        <f t="shared" si="579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up'!$A$2:$E$55,5,FALSE)</f>
        <v>Trsf</v>
      </c>
      <c r="S1880" s="117" t="s">
        <v>1848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1723</v>
      </c>
      <c r="E1881" s="5" t="str">
        <f>VLOOKUP(F1881,'Set up'!$A$2:$C$55,2,FALSE)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up'!$A$2:$C$55,3,FALSE)</f>
        <v>Cash</v>
      </c>
      <c r="J1881" s="5">
        <f>VLOOKUP(F1881,'Set up'!$A$2:$D$55,4,FALSE)</f>
        <v>0</v>
      </c>
      <c r="K1881" s="4">
        <f t="shared" si="573"/>
        <v>45124</v>
      </c>
      <c r="L1881" s="5">
        <f t="shared" si="574"/>
        <v>7</v>
      </c>
      <c r="M1881" s="5">
        <f t="shared" si="575"/>
        <v>2023</v>
      </c>
      <c r="N1881" s="6">
        <v>1826</v>
      </c>
      <c r="O1881" s="6">
        <f t="shared" si="579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up'!$A$2:$E$55,5,FALSE)</f>
        <v>PD Chq</v>
      </c>
      <c r="S1881" s="1" t="s">
        <v>2376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1723</v>
      </c>
      <c r="E1882" s="5" t="str">
        <f>VLOOKUP(F1882,'Set up'!$A$2:$C$55,2,FALSE)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up'!$A$2:$C$55,3,FALSE)</f>
        <v>Cash</v>
      </c>
      <c r="J1882" s="5">
        <f>VLOOKUP(F1882,'Set up'!$A$2:$D$55,4,FALSE)</f>
        <v>0</v>
      </c>
      <c r="K1882" s="4">
        <f t="shared" si="573"/>
        <v>45124</v>
      </c>
      <c r="L1882" s="5">
        <f t="shared" si="574"/>
        <v>7</v>
      </c>
      <c r="M1882" s="5">
        <f t="shared" si="575"/>
        <v>2023</v>
      </c>
      <c r="N1882" s="6">
        <v>498</v>
      </c>
      <c r="O1882" s="6">
        <f t="shared" si="579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up'!$A$2:$E$55,5,FALSE)</f>
        <v>PD Chq</v>
      </c>
      <c r="S1882" s="1" t="s">
        <v>2376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1723</v>
      </c>
      <c r="E1883" s="5" t="str">
        <f>VLOOKUP(F1883,'Set up'!$A$2:$C$55,2,FALSE)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up'!$A$2:$C$55,3,FALSE)</f>
        <v>Cash</v>
      </c>
      <c r="J1883" s="5">
        <f>VLOOKUP(F1883,'Set up'!$A$2:$D$55,4,FALSE)</f>
        <v>0</v>
      </c>
      <c r="K1883" s="4">
        <f t="shared" si="573"/>
        <v>45124</v>
      </c>
      <c r="L1883" s="5">
        <f t="shared" si="574"/>
        <v>7</v>
      </c>
      <c r="M1883" s="5">
        <f t="shared" si="575"/>
        <v>2023</v>
      </c>
      <c r="N1883" s="6">
        <v>95</v>
      </c>
      <c r="O1883" s="6">
        <f t="shared" si="579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up'!$A$2:$E$55,5,FALSE)</f>
        <v>PD Chq</v>
      </c>
      <c r="S1883" s="1" t="s">
        <v>2376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1723</v>
      </c>
      <c r="E1884" s="5" t="str">
        <f>VLOOKUP(F1884,'Set up'!$A$2:$C$55,2,FALSE)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up'!$A$2:$C$55,3,FALSE)</f>
        <v>Cash</v>
      </c>
      <c r="J1884" s="5">
        <f>VLOOKUP(F1884,'Set up'!$A$2:$D$55,4,FALSE)</f>
        <v>0</v>
      </c>
      <c r="K1884" s="4">
        <f t="shared" si="573"/>
        <v>45124</v>
      </c>
      <c r="L1884" s="5">
        <f t="shared" si="574"/>
        <v>7</v>
      </c>
      <c r="M1884" s="5">
        <f t="shared" si="575"/>
        <v>2023</v>
      </c>
      <c r="N1884" s="6">
        <v>312.5</v>
      </c>
      <c r="O1884" s="6">
        <f t="shared" si="579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up'!$A$2:$E$55,5,FALSE)</f>
        <v>PD Chq</v>
      </c>
      <c r="S1884" s="1" t="s">
        <v>2376</v>
      </c>
    </row>
    <row r="1885" spans="1:19" ht="15" customHeight="1" x14ac:dyDescent="0.35">
      <c r="A1885" s="4" t="s">
        <v>1725</v>
      </c>
      <c r="B1885" s="5">
        <f t="shared" si="566"/>
        <v>7</v>
      </c>
      <c r="C1885" s="5">
        <f t="shared" si="567"/>
        <v>2023</v>
      </c>
      <c r="D1885" s="88" t="s">
        <v>1724</v>
      </c>
      <c r="E1885" s="5" t="str">
        <f>VLOOKUP(F1885,'Set up'!$A$2:$C$55,2,FALSE)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up'!$A$2:$C$55,3,FALSE)</f>
        <v>Cash</v>
      </c>
      <c r="J1885" s="5">
        <f>VLOOKUP(F1885,'Set up'!$A$2:$D$55,4,FALSE)</f>
        <v>0</v>
      </c>
      <c r="K1885" s="4">
        <f t="shared" si="573"/>
        <v>45125</v>
      </c>
      <c r="L1885" s="5">
        <f t="shared" si="574"/>
        <v>7</v>
      </c>
      <c r="M1885" s="5">
        <f t="shared" si="575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up'!$A$2:$E$55,5,FALSE)</f>
        <v>Trsf</v>
      </c>
      <c r="S1885" s="1" t="s">
        <v>2445</v>
      </c>
    </row>
    <row r="1886" spans="1:19" ht="15" customHeight="1" x14ac:dyDescent="0.35">
      <c r="A1886" s="4" t="s">
        <v>1725</v>
      </c>
      <c r="B1886" s="5">
        <f t="shared" si="566"/>
        <v>7</v>
      </c>
      <c r="C1886" s="5">
        <f t="shared" si="567"/>
        <v>2023</v>
      </c>
      <c r="D1886" s="88" t="s">
        <v>1724</v>
      </c>
      <c r="E1886" s="5" t="str">
        <f>VLOOKUP(F1886,'Set up'!$A$2:$C$55,2,FALSE)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up'!$A$2:$C$55,3,FALSE)</f>
        <v>Cash</v>
      </c>
      <c r="J1886" s="5">
        <f>VLOOKUP(F1886,'Set up'!$A$2:$D$55,4,FALSE)</f>
        <v>0</v>
      </c>
      <c r="K1886" s="4">
        <f t="shared" si="573"/>
        <v>45125</v>
      </c>
      <c r="L1886" s="5">
        <f t="shared" si="574"/>
        <v>7</v>
      </c>
      <c r="M1886" s="5">
        <f t="shared" si="575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up'!$A$2:$E$55,5,FALSE)</f>
        <v>Trsf</v>
      </c>
      <c r="S1886" s="1" t="s">
        <v>2446</v>
      </c>
    </row>
    <row r="1887" spans="1:19" ht="15" customHeight="1" x14ac:dyDescent="0.35">
      <c r="A1887" s="4" t="s">
        <v>1725</v>
      </c>
      <c r="B1887" s="5">
        <f t="shared" si="566"/>
        <v>7</v>
      </c>
      <c r="C1887" s="5">
        <f t="shared" si="567"/>
        <v>2023</v>
      </c>
      <c r="D1887" s="88" t="s">
        <v>1724</v>
      </c>
      <c r="E1887" s="5" t="str">
        <f>VLOOKUP(F1887,'Set up'!$A$2:$C$55,2,FALSE)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up'!$A$2:$C$55,3,FALSE)</f>
        <v>Cash</v>
      </c>
      <c r="J1887" s="5">
        <f>VLOOKUP(F1887,'Set up'!$A$2:$D$55,4,FALSE)</f>
        <v>0</v>
      </c>
      <c r="K1887" s="4">
        <f t="shared" si="573"/>
        <v>45125</v>
      </c>
      <c r="L1887" s="5">
        <f t="shared" si="574"/>
        <v>7</v>
      </c>
      <c r="M1887" s="5">
        <f t="shared" si="575"/>
        <v>2023</v>
      </c>
      <c r="N1887" s="6">
        <v>187.5</v>
      </c>
      <c r="O1887" s="6">
        <f t="shared" ref="O1887:O1889" si="580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up'!$A$2:$E$55,5,FALSE)</f>
        <v>Trsf</v>
      </c>
      <c r="S1887" s="1" t="s">
        <v>2447</v>
      </c>
    </row>
    <row r="1888" spans="1:19" ht="15" customHeight="1" x14ac:dyDescent="0.35">
      <c r="A1888" s="4" t="s">
        <v>1725</v>
      </c>
      <c r="B1888" s="5">
        <f t="shared" si="566"/>
        <v>7</v>
      </c>
      <c r="C1888" s="5">
        <f t="shared" si="567"/>
        <v>2023</v>
      </c>
      <c r="D1888" s="88" t="s">
        <v>1724</v>
      </c>
      <c r="E1888" s="5" t="str">
        <f>VLOOKUP(F1888,'Set up'!$A$2:$C$55,2,FALSE)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up'!$A$2:$C$55,3,FALSE)</f>
        <v>Cash</v>
      </c>
      <c r="J1888" s="5">
        <f>VLOOKUP(F1888,'Set up'!$A$2:$D$55,4,FALSE)</f>
        <v>0</v>
      </c>
      <c r="K1888" s="4">
        <f t="shared" si="573"/>
        <v>45125</v>
      </c>
      <c r="L1888" s="5">
        <f t="shared" si="574"/>
        <v>7</v>
      </c>
      <c r="M1888" s="5">
        <f t="shared" si="575"/>
        <v>2023</v>
      </c>
      <c r="N1888" s="6">
        <v>390</v>
      </c>
      <c r="O1888" s="6">
        <f t="shared" si="580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up'!$A$2:$E$55,5,FALSE)</f>
        <v>Trsf</v>
      </c>
      <c r="S1888" s="1" t="s">
        <v>2448</v>
      </c>
    </row>
    <row r="1889" spans="1:19" ht="15" customHeight="1" x14ac:dyDescent="0.35">
      <c r="A1889" s="4" t="s">
        <v>1725</v>
      </c>
      <c r="B1889" s="5">
        <f t="shared" si="566"/>
        <v>7</v>
      </c>
      <c r="C1889" s="5">
        <f t="shared" si="567"/>
        <v>2023</v>
      </c>
      <c r="D1889" s="88" t="s">
        <v>1724</v>
      </c>
      <c r="E1889" s="5" t="str">
        <f>VLOOKUP(F1889,'Set up'!$A$2:$C$55,2,FALSE)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up'!$A$2:$C$55,3,FALSE)</f>
        <v>Cash</v>
      </c>
      <c r="J1889" s="5">
        <f>VLOOKUP(F1889,'Set up'!$A$2:$D$55,4,FALSE)</f>
        <v>0</v>
      </c>
      <c r="K1889" s="4">
        <f t="shared" si="573"/>
        <v>45125</v>
      </c>
      <c r="L1889" s="5">
        <f t="shared" si="574"/>
        <v>7</v>
      </c>
      <c r="M1889" s="5">
        <f t="shared" si="575"/>
        <v>2023</v>
      </c>
      <c r="N1889" s="6">
        <v>105</v>
      </c>
      <c r="O1889" s="6">
        <f t="shared" si="580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up'!$A$2:$E$55,5,FALSE)</f>
        <v>Trsf</v>
      </c>
      <c r="S1889" s="1" t="s">
        <v>2449</v>
      </c>
    </row>
    <row r="1890" spans="1:19" ht="15" customHeight="1" x14ac:dyDescent="0.35">
      <c r="A1890" s="4" t="s">
        <v>1725</v>
      </c>
      <c r="B1890" s="5">
        <f t="shared" si="566"/>
        <v>7</v>
      </c>
      <c r="C1890" s="5">
        <f t="shared" si="567"/>
        <v>2023</v>
      </c>
      <c r="D1890" s="88" t="s">
        <v>1724</v>
      </c>
      <c r="E1890" s="5" t="str">
        <f>VLOOKUP(F1890,'Set up'!$A$2:$C$55,2,FALSE)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up'!$A$2:$C$55,3,FALSE)</f>
        <v>Cash</v>
      </c>
      <c r="J1890" s="5">
        <f>VLOOKUP(F1890,'Set up'!$A$2:$D$55,4,FALSE)</f>
        <v>0</v>
      </c>
      <c r="K1890" s="4">
        <f t="shared" si="573"/>
        <v>45125</v>
      </c>
      <c r="L1890" s="5">
        <f t="shared" si="574"/>
        <v>7</v>
      </c>
      <c r="M1890" s="5">
        <f t="shared" si="575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up'!$A$2:$E$55,5,FALSE)</f>
        <v>Trsf</v>
      </c>
      <c r="S1890" s="1" t="s">
        <v>2450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1726</v>
      </c>
      <c r="E1891" s="5" t="str">
        <f>VLOOKUP(F1891,'Set up'!$A$2:$C$55,2,FALSE)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up'!$A$2:$C$55,3,FALSE)</f>
        <v>Cash</v>
      </c>
      <c r="J1891" s="5">
        <f>VLOOKUP(F1891,'Set up'!$A$2:$D$55,4,FALSE)</f>
        <v>0</v>
      </c>
      <c r="K1891" s="4">
        <f t="shared" si="573"/>
        <v>45133</v>
      </c>
      <c r="L1891" s="5">
        <f t="shared" si="574"/>
        <v>7</v>
      </c>
      <c r="M1891" s="5">
        <f t="shared" si="575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up'!$A$2:$E$55,5,FALSE)</f>
        <v>Trsf</v>
      </c>
      <c r="S1891" s="1" t="s">
        <v>2547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1727</v>
      </c>
      <c r="E1892" s="5" t="str">
        <f>VLOOKUP(F1892,'Set up'!$A$2:$C$55,2,FALSE)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up'!$A$2:$C$55,3,FALSE)</f>
        <v>Cash</v>
      </c>
      <c r="J1892" s="5">
        <f>VLOOKUP(F1892,'Set up'!$A$2:$D$55,4,FALSE)</f>
        <v>0</v>
      </c>
      <c r="K1892" s="4">
        <f t="shared" si="573"/>
        <v>45127</v>
      </c>
      <c r="L1892" s="5">
        <f t="shared" si="574"/>
        <v>7</v>
      </c>
      <c r="M1892" s="5">
        <f t="shared" si="575"/>
        <v>2023</v>
      </c>
      <c r="N1892" s="6">
        <v>420</v>
      </c>
      <c r="O1892" s="6">
        <f t="shared" ref="O1892" si="581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up'!$A$2:$E$55,5,FALSE)</f>
        <v>Trsf</v>
      </c>
      <c r="S1892" s="1" t="s">
        <v>2451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1728</v>
      </c>
      <c r="E1893" s="5" t="str">
        <f>VLOOKUP(F1893,'Set up'!$A$2:$C$55,2,FALSE)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up'!$A$2:$C$55,3,FALSE)</f>
        <v>120</v>
      </c>
      <c r="J1893" s="5">
        <f>VLOOKUP(F1893,'Set up'!$A$2:$D$55,4,FALSE)</f>
        <v>120</v>
      </c>
      <c r="K1893" s="4">
        <f t="shared" si="573"/>
        <v>45248</v>
      </c>
      <c r="L1893" s="5">
        <f t="shared" si="574"/>
        <v>11</v>
      </c>
      <c r="M1893" s="5">
        <f t="shared" si="575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up'!$A$2:$E$55,5,FALSE)</f>
        <v>Trsf</v>
      </c>
      <c r="S1893" s="1" t="s">
        <v>2327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1728</v>
      </c>
      <c r="E1894" s="5" t="str">
        <f>VLOOKUP(F1894,'Set up'!$A$2:$C$55,2,FALSE)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up'!$A$2:$C$55,3,FALSE)</f>
        <v>120</v>
      </c>
      <c r="J1894" s="5">
        <f>VLOOKUP(F1894,'Set up'!$A$2:$D$55,4,FALSE)</f>
        <v>120</v>
      </c>
      <c r="K1894" s="4">
        <f t="shared" si="573"/>
        <v>45248</v>
      </c>
      <c r="L1894" s="5">
        <f t="shared" si="574"/>
        <v>11</v>
      </c>
      <c r="M1894" s="5">
        <f t="shared" si="575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up'!$A$2:$E$55,5,FALSE)</f>
        <v>Trsf</v>
      </c>
      <c r="S1894" s="1" t="s">
        <v>2327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1728</v>
      </c>
      <c r="E1895" s="5" t="str">
        <f>VLOOKUP(F1895,'Set up'!$A$2:$C$55,2,FALSE)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up'!$A$2:$C$55,3,FALSE)</f>
        <v>120</v>
      </c>
      <c r="J1895" s="5">
        <f>VLOOKUP(F1895,'Set up'!$A$2:$D$55,4,FALSE)</f>
        <v>120</v>
      </c>
      <c r="K1895" s="4">
        <f t="shared" si="573"/>
        <v>45248</v>
      </c>
      <c r="L1895" s="5">
        <f t="shared" si="574"/>
        <v>11</v>
      </c>
      <c r="M1895" s="5">
        <f t="shared" si="575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up'!$A$2:$E$55,5,FALSE)</f>
        <v>Trsf</v>
      </c>
      <c r="S1895" s="1" t="s">
        <v>2327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1729</v>
      </c>
      <c r="E1896" s="5" t="str">
        <f>VLOOKUP(F1896,'Set up'!$A$2:$C$55,2,FALSE)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up'!$A$2:$C$55,3,FALSE)</f>
        <v>30</v>
      </c>
      <c r="J1896" s="5">
        <f>VLOOKUP(F1896,'Set up'!$A$2:$D$55,4,FALSE)</f>
        <v>30</v>
      </c>
      <c r="K1896" s="4">
        <f t="shared" si="573"/>
        <v>45158</v>
      </c>
      <c r="L1896" s="5">
        <f t="shared" si="574"/>
        <v>8</v>
      </c>
      <c r="M1896" s="5">
        <f t="shared" si="575"/>
        <v>2023</v>
      </c>
      <c r="N1896" s="6">
        <v>7304</v>
      </c>
      <c r="O1896" s="6">
        <f t="shared" ref="O1896:O1902" si="582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up'!$A$2:$E$55,5,FALSE)</f>
        <v>Chq</v>
      </c>
      <c r="S1896" s="1" t="s">
        <v>1857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1729</v>
      </c>
      <c r="E1897" s="5" t="str">
        <f>VLOOKUP(F1897,'Set up'!$A$2:$C$55,2,FALSE)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up'!$A$2:$C$55,3,FALSE)</f>
        <v>30</v>
      </c>
      <c r="J1897" s="5">
        <f>VLOOKUP(F1897,'Set up'!$A$2:$D$55,4,FALSE)</f>
        <v>30</v>
      </c>
      <c r="K1897" s="4">
        <f t="shared" si="573"/>
        <v>45158</v>
      </c>
      <c r="L1897" s="5">
        <f t="shared" si="574"/>
        <v>8</v>
      </c>
      <c r="M1897" s="5">
        <f t="shared" si="575"/>
        <v>2023</v>
      </c>
      <c r="N1897" s="6">
        <v>2106</v>
      </c>
      <c r="O1897" s="6">
        <f t="shared" si="582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up'!$A$2:$E$55,5,FALSE)</f>
        <v>Chq</v>
      </c>
      <c r="S1897" s="1" t="s">
        <v>1857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1729</v>
      </c>
      <c r="E1898" s="5" t="str">
        <f>VLOOKUP(F1898,'Set up'!$A$2:$C$55,2,FALSE)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up'!$A$2:$C$55,3,FALSE)</f>
        <v>30</v>
      </c>
      <c r="J1898" s="5">
        <f>VLOOKUP(F1898,'Set up'!$A$2:$D$55,4,FALSE)</f>
        <v>30</v>
      </c>
      <c r="K1898" s="4">
        <f t="shared" si="573"/>
        <v>45158</v>
      </c>
      <c r="L1898" s="5">
        <f t="shared" si="574"/>
        <v>8</v>
      </c>
      <c r="M1898" s="5">
        <f t="shared" si="575"/>
        <v>2023</v>
      </c>
      <c r="N1898" s="6">
        <v>240</v>
      </c>
      <c r="O1898" s="6">
        <f t="shared" si="582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up'!$A$2:$E$55,5,FALSE)</f>
        <v>Chq</v>
      </c>
      <c r="S1898" s="1" t="s">
        <v>1857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1729</v>
      </c>
      <c r="E1899" s="5" t="str">
        <f>VLOOKUP(F1899,'Set up'!$A$2:$C$55,2,FALSE)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up'!$A$2:$C$55,3,FALSE)</f>
        <v>30</v>
      </c>
      <c r="J1899" s="5">
        <f>VLOOKUP(F1899,'Set up'!$A$2:$D$55,4,FALSE)</f>
        <v>30</v>
      </c>
      <c r="K1899" s="4">
        <f t="shared" si="573"/>
        <v>45158</v>
      </c>
      <c r="L1899" s="5">
        <f t="shared" si="574"/>
        <v>8</v>
      </c>
      <c r="M1899" s="5">
        <f t="shared" si="575"/>
        <v>2023</v>
      </c>
      <c r="N1899" s="6">
        <v>190</v>
      </c>
      <c r="O1899" s="6">
        <f t="shared" si="582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up'!$A$2:$E$55,5,FALSE)</f>
        <v>Chq</v>
      </c>
      <c r="S1899" s="1" t="s">
        <v>1857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1729</v>
      </c>
      <c r="E1900" s="5" t="str">
        <f>VLOOKUP(F1900,'Set up'!$A$2:$C$55,2,FALSE)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up'!$A$2:$C$55,3,FALSE)</f>
        <v>30</v>
      </c>
      <c r="J1900" s="5">
        <f>VLOOKUP(F1900,'Set up'!$A$2:$D$55,4,FALSE)</f>
        <v>30</v>
      </c>
      <c r="K1900" s="4">
        <f t="shared" si="573"/>
        <v>45158</v>
      </c>
      <c r="L1900" s="5">
        <f t="shared" si="574"/>
        <v>8</v>
      </c>
      <c r="M1900" s="5">
        <f t="shared" si="575"/>
        <v>2023</v>
      </c>
      <c r="N1900" s="6">
        <v>312.5</v>
      </c>
      <c r="O1900" s="6">
        <f t="shared" si="582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up'!$A$2:$E$55,5,FALSE)</f>
        <v>Chq</v>
      </c>
      <c r="S1900" s="1" t="s">
        <v>1857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1729</v>
      </c>
      <c r="E1901" s="5" t="str">
        <f>VLOOKUP(F1901,'Set up'!$A$2:$C$55,2,FALSE)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up'!$A$2:$C$55,3,FALSE)</f>
        <v>30</v>
      </c>
      <c r="J1901" s="5">
        <f>VLOOKUP(F1901,'Set up'!$A$2:$D$55,4,FALSE)</f>
        <v>30</v>
      </c>
      <c r="K1901" s="4">
        <f t="shared" si="573"/>
        <v>45158</v>
      </c>
      <c r="L1901" s="5">
        <f t="shared" si="574"/>
        <v>8</v>
      </c>
      <c r="M1901" s="5">
        <f t="shared" si="575"/>
        <v>2023</v>
      </c>
      <c r="N1901" s="6">
        <v>260</v>
      </c>
      <c r="O1901" s="6">
        <f t="shared" si="582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up'!$A$2:$E$55,5,FALSE)</f>
        <v>Chq</v>
      </c>
      <c r="S1901" s="1" t="s">
        <v>1857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1729</v>
      </c>
      <c r="E1902" s="5" t="str">
        <f>VLOOKUP(F1902,'Set up'!$A$2:$C$55,2,FALSE)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up'!$A$2:$C$55,3,FALSE)</f>
        <v>30</v>
      </c>
      <c r="J1902" s="5">
        <f>VLOOKUP(F1902,'Set up'!$A$2:$D$55,4,FALSE)</f>
        <v>30</v>
      </c>
      <c r="K1902" s="4">
        <f t="shared" si="573"/>
        <v>45158</v>
      </c>
      <c r="L1902" s="5">
        <f t="shared" si="574"/>
        <v>8</v>
      </c>
      <c r="M1902" s="5">
        <f t="shared" si="575"/>
        <v>2023</v>
      </c>
      <c r="N1902" s="6">
        <v>930</v>
      </c>
      <c r="O1902" s="6">
        <f t="shared" si="582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up'!$A$2:$E$55,5,FALSE)</f>
        <v>Chq</v>
      </c>
      <c r="S1902" s="1" t="s">
        <v>1857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1730</v>
      </c>
      <c r="E1903" s="5" t="str">
        <f>VLOOKUP(F1903,'Set up'!$A$2:$C$55,2,FALSE)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up'!$A$2:$C$55,3,FALSE)</f>
        <v>Cash</v>
      </c>
      <c r="J1903" s="5">
        <f>VLOOKUP(F1903,'Set up'!$A$2:$D$55,4,FALSE)</f>
        <v>0</v>
      </c>
      <c r="K1903" s="4">
        <f t="shared" si="573"/>
        <v>45131</v>
      </c>
      <c r="L1903" s="5">
        <f t="shared" si="574"/>
        <v>7</v>
      </c>
      <c r="M1903" s="5">
        <f t="shared" si="575"/>
        <v>2023</v>
      </c>
      <c r="N1903" s="6">
        <v>3652</v>
      </c>
      <c r="O1903" s="6">
        <f t="shared" ref="O1903:O1909" si="583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up'!$A$2:$E$55,5,FALSE)</f>
        <v>Trsf</v>
      </c>
      <c r="S1903" s="1" t="s">
        <v>1869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1730</v>
      </c>
      <c r="E1904" s="5" t="str">
        <f>VLOOKUP(F1904,'Set up'!$A$2:$C$55,2,FALSE)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up'!$A$2:$C$55,3,FALSE)</f>
        <v>Cash</v>
      </c>
      <c r="J1904" s="5">
        <f>VLOOKUP(F1904,'Set up'!$A$2:$D$55,4,FALSE)</f>
        <v>0</v>
      </c>
      <c r="K1904" s="4">
        <f t="shared" si="573"/>
        <v>45131</v>
      </c>
      <c r="L1904" s="5">
        <f t="shared" si="574"/>
        <v>7</v>
      </c>
      <c r="M1904" s="5">
        <f t="shared" si="575"/>
        <v>2023</v>
      </c>
      <c r="N1904" s="6">
        <v>675</v>
      </c>
      <c r="O1904" s="6">
        <f t="shared" si="583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up'!$A$2:$E$55,5,FALSE)</f>
        <v>Trsf</v>
      </c>
      <c r="S1904" s="1" t="s">
        <v>1870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1730</v>
      </c>
      <c r="E1905" s="5" t="str">
        <f>VLOOKUP(F1905,'Set up'!$A$2:$C$55,2,FALSE)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up'!$A$2:$C$55,3,FALSE)</f>
        <v>Cash</v>
      </c>
      <c r="J1905" s="5">
        <f>VLOOKUP(F1905,'Set up'!$A$2:$D$55,4,FALSE)</f>
        <v>0</v>
      </c>
      <c r="K1905" s="4">
        <f t="shared" si="573"/>
        <v>45131</v>
      </c>
      <c r="L1905" s="5">
        <f t="shared" si="574"/>
        <v>7</v>
      </c>
      <c r="M1905" s="5">
        <f t="shared" si="575"/>
        <v>2023</v>
      </c>
      <c r="N1905" s="6">
        <v>236</v>
      </c>
      <c r="O1905" s="6">
        <f t="shared" si="583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up'!$A$2:$E$55,5,FALSE)</f>
        <v>Trsf</v>
      </c>
      <c r="S1905" s="1" t="s">
        <v>1871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1730</v>
      </c>
      <c r="E1906" s="5" t="str">
        <f>VLOOKUP(F1906,'Set up'!$A$2:$C$55,2,FALSE)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up'!$A$2:$C$55,3,FALSE)</f>
        <v>Cash</v>
      </c>
      <c r="J1906" s="5">
        <f>VLOOKUP(F1906,'Set up'!$A$2:$D$55,4,FALSE)</f>
        <v>0</v>
      </c>
      <c r="K1906" s="4">
        <f t="shared" si="573"/>
        <v>45131</v>
      </c>
      <c r="L1906" s="5">
        <f t="shared" si="574"/>
        <v>7</v>
      </c>
      <c r="M1906" s="5">
        <f t="shared" si="575"/>
        <v>2023</v>
      </c>
      <c r="N1906" s="6">
        <v>190</v>
      </c>
      <c r="O1906" s="6">
        <f t="shared" si="583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up'!$A$2:$E$55,5,FALSE)</f>
        <v>Trsf</v>
      </c>
      <c r="S1906" s="1" t="s">
        <v>1872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1730</v>
      </c>
      <c r="E1907" s="5" t="str">
        <f>VLOOKUP(F1907,'Set up'!$A$2:$C$55,2,FALSE)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up'!$A$2:$C$55,3,FALSE)</f>
        <v>Cash</v>
      </c>
      <c r="J1907" s="5">
        <f>VLOOKUP(F1907,'Set up'!$A$2:$D$55,4,FALSE)</f>
        <v>0</v>
      </c>
      <c r="K1907" s="4">
        <f t="shared" si="573"/>
        <v>45131</v>
      </c>
      <c r="L1907" s="5">
        <f t="shared" si="574"/>
        <v>7</v>
      </c>
      <c r="M1907" s="5">
        <f t="shared" si="575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up'!$A$2:$E$55,5,FALSE)</f>
        <v>Trsf</v>
      </c>
      <c r="S1907" s="1" t="s">
        <v>1873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1731</v>
      </c>
      <c r="E1908" s="5" t="str">
        <f>VLOOKUP(F1908,'Set up'!$A$2:$C$55,2,FALSE)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up'!$A$2:$C$55,3,FALSE)</f>
        <v>Cash</v>
      </c>
      <c r="J1908" s="5">
        <f>VLOOKUP(F1908,'Set up'!$A$2:$D$55,4,FALSE)</f>
        <v>0</v>
      </c>
      <c r="K1908" s="4">
        <f t="shared" si="573"/>
        <v>45132</v>
      </c>
      <c r="L1908" s="5">
        <f t="shared" si="574"/>
        <v>7</v>
      </c>
      <c r="M1908" s="5">
        <f t="shared" si="575"/>
        <v>2023</v>
      </c>
      <c r="N1908" s="6">
        <v>350</v>
      </c>
      <c r="O1908" s="6">
        <f t="shared" si="583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up'!$A$2:$E$55,5,FALSE)</f>
        <v>Trsf</v>
      </c>
      <c r="S1908" s="1" t="s">
        <v>1787</v>
      </c>
    </row>
    <row r="1909" spans="1:19" ht="15" customHeight="1" x14ac:dyDescent="0.35">
      <c r="A1909" s="4">
        <v>45132</v>
      </c>
      <c r="B1909" s="5">
        <f t="shared" ref="B1909:B1935" si="584">MONTH(A1909)</f>
        <v>7</v>
      </c>
      <c r="C1909" s="5">
        <f t="shared" ref="C1909:C1935" si="585">YEAR(A1909)</f>
        <v>2023</v>
      </c>
      <c r="D1909" s="88" t="s">
        <v>1731</v>
      </c>
      <c r="E1909" s="5" t="str">
        <f>VLOOKUP(F1909,'Set up'!$A$2:$C$55,2,FALSE)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up'!$A$2:$C$55,3,FALSE)</f>
        <v>Cash</v>
      </c>
      <c r="J1909" s="5">
        <f>VLOOKUP(F1909,'Set up'!$A$2:$D$55,4,FALSE)</f>
        <v>0</v>
      </c>
      <c r="K1909" s="4">
        <f t="shared" si="573"/>
        <v>45132</v>
      </c>
      <c r="L1909" s="5">
        <f t="shared" si="574"/>
        <v>7</v>
      </c>
      <c r="M1909" s="5">
        <f t="shared" si="575"/>
        <v>2023</v>
      </c>
      <c r="N1909" s="6">
        <v>55</v>
      </c>
      <c r="O1909" s="6">
        <f t="shared" si="583"/>
        <v>-55</v>
      </c>
      <c r="P1909" s="6">
        <f t="shared" ref="P1909:P1935" si="586">SUM(N1909+O1909)</f>
        <v>0</v>
      </c>
      <c r="Q1909" s="7">
        <f t="shared" ref="Q1909:Q1935" si="587">SUM(Q1908+N1909)</f>
        <v>3373546.4500000011</v>
      </c>
      <c r="R1909" s="44" t="str">
        <f>VLOOKUP(F1909,'Set up'!$A$2:$E$55,5,FALSE)</f>
        <v>Trsf</v>
      </c>
      <c r="S1909" s="1" t="s">
        <v>1787</v>
      </c>
    </row>
    <row r="1910" spans="1:19" ht="15" customHeight="1" x14ac:dyDescent="0.35">
      <c r="A1910" s="4" t="s">
        <v>1733</v>
      </c>
      <c r="B1910" s="5">
        <f t="shared" si="584"/>
        <v>7</v>
      </c>
      <c r="C1910" s="5">
        <f t="shared" si="585"/>
        <v>2023</v>
      </c>
      <c r="D1910" s="88" t="s">
        <v>1732</v>
      </c>
      <c r="E1910" s="5" t="str">
        <f>VLOOKUP(F1910,'Set up'!$A$2:$C$55,2,FALSE)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up'!$A$2:$C$55,3,FALSE)</f>
        <v>Cash</v>
      </c>
      <c r="J1910" s="5">
        <f>VLOOKUP(F1910,'Set up'!$A$2:$D$55,4,FALSE)</f>
        <v>0</v>
      </c>
      <c r="K1910" s="4">
        <f t="shared" si="573"/>
        <v>45133</v>
      </c>
      <c r="L1910" s="5">
        <f t="shared" si="574"/>
        <v>7</v>
      </c>
      <c r="M1910" s="5">
        <f t="shared" si="575"/>
        <v>2023</v>
      </c>
      <c r="N1910" s="6">
        <v>3080</v>
      </c>
      <c r="O1910" s="6">
        <f>-N1910</f>
        <v>-3080</v>
      </c>
      <c r="P1910" s="6">
        <f t="shared" si="586"/>
        <v>0</v>
      </c>
      <c r="Q1910" s="7">
        <f t="shared" si="587"/>
        <v>3376626.4500000011</v>
      </c>
      <c r="R1910" s="44" t="str">
        <f>VLOOKUP(F1910,'Set up'!$A$2:$E$55,5,FALSE)</f>
        <v>Trsf</v>
      </c>
      <c r="S1910" s="1" t="s">
        <v>2549</v>
      </c>
    </row>
    <row r="1911" spans="1:19" ht="15" customHeight="1" x14ac:dyDescent="0.35">
      <c r="A1911" s="4" t="s">
        <v>1733</v>
      </c>
      <c r="B1911" s="5">
        <f t="shared" si="584"/>
        <v>7</v>
      </c>
      <c r="C1911" s="5">
        <f t="shared" si="585"/>
        <v>2023</v>
      </c>
      <c r="D1911" s="88" t="s">
        <v>1732</v>
      </c>
      <c r="E1911" s="5" t="str">
        <f>VLOOKUP(F1911,'Set up'!$A$2:$C$55,2,FALSE)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up'!$A$2:$C$55,3,FALSE)</f>
        <v>Cash</v>
      </c>
      <c r="J1911" s="5">
        <f>VLOOKUP(F1911,'Set up'!$A$2:$D$55,4,FALSE)</f>
        <v>0</v>
      </c>
      <c r="K1911" s="4">
        <f t="shared" si="573"/>
        <v>45133</v>
      </c>
      <c r="L1911" s="5">
        <f t="shared" si="574"/>
        <v>7</v>
      </c>
      <c r="M1911" s="5">
        <f t="shared" si="575"/>
        <v>2023</v>
      </c>
      <c r="N1911" s="6">
        <v>1134</v>
      </c>
      <c r="O1911" s="6">
        <f>-N1911</f>
        <v>-1134</v>
      </c>
      <c r="P1911" s="6">
        <f t="shared" si="586"/>
        <v>0</v>
      </c>
      <c r="Q1911" s="7">
        <f t="shared" si="587"/>
        <v>3377760.4500000011</v>
      </c>
      <c r="R1911" s="44" t="str">
        <f>VLOOKUP(F1911,'Set up'!$A$2:$E$55,5,FALSE)</f>
        <v>Trsf</v>
      </c>
      <c r="S1911" s="1" t="s">
        <v>2550</v>
      </c>
    </row>
    <row r="1912" spans="1:19" ht="15" customHeight="1" x14ac:dyDescent="0.35">
      <c r="A1912" s="4" t="s">
        <v>1733</v>
      </c>
      <c r="B1912" s="5">
        <f t="shared" si="584"/>
        <v>7</v>
      </c>
      <c r="C1912" s="5">
        <f t="shared" si="585"/>
        <v>2023</v>
      </c>
      <c r="D1912" s="88" t="s">
        <v>1732</v>
      </c>
      <c r="E1912" s="5" t="str">
        <f>VLOOKUP(F1912,'Set up'!$A$2:$C$55,2,FALSE)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up'!$A$2:$C$55,3,FALSE)</f>
        <v>Cash</v>
      </c>
      <c r="J1912" s="5">
        <f>VLOOKUP(F1912,'Set up'!$A$2:$D$55,4,FALSE)</f>
        <v>0</v>
      </c>
      <c r="K1912" s="4">
        <f t="shared" si="573"/>
        <v>45133</v>
      </c>
      <c r="L1912" s="5">
        <f t="shared" si="574"/>
        <v>7</v>
      </c>
      <c r="M1912" s="5">
        <f t="shared" si="575"/>
        <v>2023</v>
      </c>
      <c r="N1912" s="6">
        <v>600</v>
      </c>
      <c r="O1912" s="6">
        <f>-N1912</f>
        <v>-600</v>
      </c>
      <c r="P1912" s="6">
        <f t="shared" si="586"/>
        <v>0</v>
      </c>
      <c r="Q1912" s="7">
        <f t="shared" si="587"/>
        <v>3378360.4500000011</v>
      </c>
      <c r="R1912" s="44" t="str">
        <f>VLOOKUP(F1912,'Set up'!$A$2:$E$55,5,FALSE)</f>
        <v>Trsf</v>
      </c>
      <c r="S1912" s="1" t="s">
        <v>2551</v>
      </c>
    </row>
    <row r="1913" spans="1:19" ht="15" customHeight="1" x14ac:dyDescent="0.35">
      <c r="A1913" s="4" t="s">
        <v>1733</v>
      </c>
      <c r="B1913" s="5">
        <f t="shared" si="584"/>
        <v>7</v>
      </c>
      <c r="C1913" s="5">
        <f t="shared" si="585"/>
        <v>2023</v>
      </c>
      <c r="D1913" s="88" t="s">
        <v>1732</v>
      </c>
      <c r="E1913" s="5" t="str">
        <f>VLOOKUP(F1913,'Set up'!$A$2:$C$55,2,FALSE)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up'!$A$2:$C$55,3,FALSE)</f>
        <v>Cash</v>
      </c>
      <c r="J1913" s="5">
        <f>VLOOKUP(F1913,'Set up'!$A$2:$D$55,4,FALSE)</f>
        <v>0</v>
      </c>
      <c r="K1913" s="4">
        <f t="shared" si="573"/>
        <v>45133</v>
      </c>
      <c r="L1913" s="5">
        <f t="shared" si="574"/>
        <v>7</v>
      </c>
      <c r="M1913" s="5">
        <f t="shared" si="575"/>
        <v>2023</v>
      </c>
      <c r="N1913" s="6">
        <v>380</v>
      </c>
      <c r="O1913" s="6">
        <f>-N1913</f>
        <v>-380</v>
      </c>
      <c r="P1913" s="6">
        <f t="shared" si="586"/>
        <v>0</v>
      </c>
      <c r="Q1913" s="7">
        <f t="shared" si="587"/>
        <v>3378740.4500000011</v>
      </c>
      <c r="R1913" s="44" t="str">
        <f>VLOOKUP(F1913,'Set up'!$A$2:$E$55,5,FALSE)</f>
        <v>Trsf</v>
      </c>
      <c r="S1913" s="1" t="s">
        <v>2552</v>
      </c>
    </row>
    <row r="1914" spans="1:19" ht="15" customHeight="1" x14ac:dyDescent="0.35">
      <c r="A1914" s="4" t="s">
        <v>1733</v>
      </c>
      <c r="B1914" s="5">
        <f t="shared" si="584"/>
        <v>7</v>
      </c>
      <c r="C1914" s="5">
        <f t="shared" si="585"/>
        <v>2023</v>
      </c>
      <c r="D1914" s="88" t="s">
        <v>1732</v>
      </c>
      <c r="E1914" s="5" t="str">
        <f>VLOOKUP(F1914,'Set up'!$A$2:$C$55,2,FALSE)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up'!$A$2:$C$55,3,FALSE)</f>
        <v>Cash</v>
      </c>
      <c r="J1914" s="5">
        <f>VLOOKUP(F1914,'Set up'!$A$2:$D$55,4,FALSE)</f>
        <v>0</v>
      </c>
      <c r="K1914" s="4">
        <f t="shared" si="573"/>
        <v>45133</v>
      </c>
      <c r="L1914" s="5">
        <f t="shared" si="574"/>
        <v>7</v>
      </c>
      <c r="M1914" s="5">
        <f t="shared" si="575"/>
        <v>2023</v>
      </c>
      <c r="N1914" s="6">
        <v>1000</v>
      </c>
      <c r="O1914" s="6">
        <f>-N1914</f>
        <v>-1000</v>
      </c>
      <c r="P1914" s="6">
        <f t="shared" si="586"/>
        <v>0</v>
      </c>
      <c r="Q1914" s="7">
        <f t="shared" si="587"/>
        <v>3379740.4500000011</v>
      </c>
      <c r="R1914" s="44" t="str">
        <f>VLOOKUP(F1914,'Set up'!$A$2:$E$55,5,FALSE)</f>
        <v>Trsf</v>
      </c>
      <c r="S1914" s="1" t="s">
        <v>2553</v>
      </c>
    </row>
    <row r="1915" spans="1:19" ht="15" customHeight="1" x14ac:dyDescent="0.35">
      <c r="A1915" s="4">
        <v>45134</v>
      </c>
      <c r="B1915" s="5">
        <f t="shared" si="584"/>
        <v>7</v>
      </c>
      <c r="C1915" s="5">
        <f t="shared" si="585"/>
        <v>2023</v>
      </c>
      <c r="D1915" s="88" t="s">
        <v>1735</v>
      </c>
      <c r="E1915" s="5" t="str">
        <f>VLOOKUP(F1915,'Set up'!$A$2:$C$55,2,FALSE)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up'!$A$2:$C$55,3,FALSE)</f>
        <v>Cash</v>
      </c>
      <c r="J1915" s="5">
        <f>VLOOKUP(F1915,'Set up'!$A$2:$D$55,4,FALSE)</f>
        <v>0</v>
      </c>
      <c r="K1915" s="4">
        <f t="shared" si="573"/>
        <v>45134</v>
      </c>
      <c r="L1915" s="5">
        <f t="shared" si="574"/>
        <v>7</v>
      </c>
      <c r="M1915" s="5">
        <f t="shared" si="575"/>
        <v>2023</v>
      </c>
      <c r="N1915" s="6">
        <v>1826</v>
      </c>
      <c r="O1915" s="6">
        <f t="shared" ref="O1915:O1918" si="588">-N1915</f>
        <v>-1826</v>
      </c>
      <c r="P1915" s="6">
        <f t="shared" si="586"/>
        <v>0</v>
      </c>
      <c r="Q1915" s="7">
        <f t="shared" si="587"/>
        <v>3381566.4500000011</v>
      </c>
      <c r="R1915" s="44" t="str">
        <f>VLOOKUP(F1915,'Set up'!$A$2:$E$55,5,FALSE)</f>
        <v>PD Chq</v>
      </c>
      <c r="S1915" s="1" t="s">
        <v>2476</v>
      </c>
    </row>
    <row r="1916" spans="1:19" ht="15" customHeight="1" x14ac:dyDescent="0.35">
      <c r="A1916" s="4">
        <v>45134</v>
      </c>
      <c r="B1916" s="5">
        <f t="shared" si="584"/>
        <v>7</v>
      </c>
      <c r="C1916" s="5">
        <f t="shared" si="585"/>
        <v>2023</v>
      </c>
      <c r="D1916" s="88" t="s">
        <v>1735</v>
      </c>
      <c r="E1916" s="5" t="str">
        <f>VLOOKUP(F1916,'Set up'!$A$2:$C$55,2,FALSE)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up'!$A$2:$C$55,3,FALSE)</f>
        <v>Cash</v>
      </c>
      <c r="J1916" s="5">
        <f>VLOOKUP(F1916,'Set up'!$A$2:$D$55,4,FALSE)</f>
        <v>0</v>
      </c>
      <c r="K1916" s="4">
        <f t="shared" si="573"/>
        <v>45134</v>
      </c>
      <c r="L1916" s="5">
        <f t="shared" si="574"/>
        <v>7</v>
      </c>
      <c r="M1916" s="5">
        <f t="shared" si="575"/>
        <v>2023</v>
      </c>
      <c r="N1916" s="6">
        <v>498</v>
      </c>
      <c r="O1916" s="6">
        <f t="shared" si="588"/>
        <v>-498</v>
      </c>
      <c r="P1916" s="6">
        <f t="shared" si="586"/>
        <v>0</v>
      </c>
      <c r="Q1916" s="7">
        <f t="shared" si="587"/>
        <v>3382064.4500000011</v>
      </c>
      <c r="R1916" s="44" t="str">
        <f>VLOOKUP(F1916,'Set up'!$A$2:$E$55,5,FALSE)</f>
        <v>PD Chq</v>
      </c>
      <c r="S1916" s="1" t="s">
        <v>2476</v>
      </c>
    </row>
    <row r="1917" spans="1:19" ht="15" customHeight="1" x14ac:dyDescent="0.35">
      <c r="A1917" s="4">
        <v>45134</v>
      </c>
      <c r="B1917" s="5">
        <f t="shared" si="584"/>
        <v>7</v>
      </c>
      <c r="C1917" s="5">
        <f t="shared" si="585"/>
        <v>2023</v>
      </c>
      <c r="D1917" s="88" t="s">
        <v>1735</v>
      </c>
      <c r="E1917" s="5" t="str">
        <f>VLOOKUP(F1917,'Set up'!$A$2:$C$55,2,FALSE)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up'!$A$2:$C$55,3,FALSE)</f>
        <v>Cash</v>
      </c>
      <c r="J1917" s="5">
        <f>VLOOKUP(F1917,'Set up'!$A$2:$D$55,4,FALSE)</f>
        <v>0</v>
      </c>
      <c r="K1917" s="4">
        <f t="shared" si="573"/>
        <v>45134</v>
      </c>
      <c r="L1917" s="5">
        <f t="shared" si="574"/>
        <v>7</v>
      </c>
      <c r="M1917" s="5">
        <f t="shared" si="575"/>
        <v>2023</v>
      </c>
      <c r="N1917" s="6">
        <v>95</v>
      </c>
      <c r="O1917" s="6">
        <f t="shared" si="588"/>
        <v>-95</v>
      </c>
      <c r="P1917" s="6">
        <f t="shared" si="586"/>
        <v>0</v>
      </c>
      <c r="Q1917" s="7">
        <f t="shared" si="587"/>
        <v>3382159.4500000011</v>
      </c>
      <c r="R1917" s="44" t="str">
        <f>VLOOKUP(F1917,'Set up'!$A$2:$E$55,5,FALSE)</f>
        <v>PD Chq</v>
      </c>
      <c r="S1917" s="1" t="s">
        <v>2476</v>
      </c>
    </row>
    <row r="1918" spans="1:19" ht="15" customHeight="1" x14ac:dyDescent="0.35">
      <c r="A1918" s="4">
        <v>45134</v>
      </c>
      <c r="B1918" s="5">
        <f t="shared" si="584"/>
        <v>7</v>
      </c>
      <c r="C1918" s="5">
        <f t="shared" si="585"/>
        <v>2023</v>
      </c>
      <c r="D1918" s="88" t="s">
        <v>1735</v>
      </c>
      <c r="E1918" s="5" t="str">
        <f>VLOOKUP(F1918,'Set up'!$A$2:$C$55,2,FALSE)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up'!$A$2:$C$55,3,FALSE)</f>
        <v>Cash</v>
      </c>
      <c r="J1918" s="5">
        <f>VLOOKUP(F1918,'Set up'!$A$2:$D$55,4,FALSE)</f>
        <v>0</v>
      </c>
      <c r="K1918" s="4">
        <f t="shared" si="573"/>
        <v>45134</v>
      </c>
      <c r="L1918" s="5">
        <f t="shared" si="574"/>
        <v>7</v>
      </c>
      <c r="M1918" s="5">
        <f t="shared" si="575"/>
        <v>2023</v>
      </c>
      <c r="N1918" s="6">
        <v>225</v>
      </c>
      <c r="O1918" s="6">
        <f t="shared" si="588"/>
        <v>-225</v>
      </c>
      <c r="P1918" s="6">
        <f t="shared" si="586"/>
        <v>0</v>
      </c>
      <c r="Q1918" s="7">
        <f t="shared" si="587"/>
        <v>3382384.4500000011</v>
      </c>
      <c r="R1918" s="44" t="str">
        <f>VLOOKUP(F1918,'Set up'!$A$2:$E$55,5,FALSE)</f>
        <v>PD Chq</v>
      </c>
      <c r="S1918" s="1" t="s">
        <v>2476</v>
      </c>
    </row>
    <row r="1919" spans="1:19" ht="15" customHeight="1" x14ac:dyDescent="0.35">
      <c r="A1919" s="4">
        <v>45134</v>
      </c>
      <c r="B1919" s="5">
        <f t="shared" si="584"/>
        <v>7</v>
      </c>
      <c r="C1919" s="5">
        <f t="shared" si="585"/>
        <v>2023</v>
      </c>
      <c r="D1919" s="88" t="s">
        <v>1736</v>
      </c>
      <c r="E1919" s="5" t="str">
        <f>VLOOKUP(F1919,'Set up'!$A$2:$C$55,2,FALSE)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up'!$A$2:$C$55,3,FALSE)</f>
        <v>Cash</v>
      </c>
      <c r="J1919" s="5">
        <f>VLOOKUP(F1919,'Set up'!$A$2:$D$55,4,FALSE)</f>
        <v>0</v>
      </c>
      <c r="K1919" s="4">
        <f t="shared" si="573"/>
        <v>45134</v>
      </c>
      <c r="L1919" s="5">
        <f t="shared" si="574"/>
        <v>7</v>
      </c>
      <c r="M1919" s="5">
        <f t="shared" si="575"/>
        <v>2023</v>
      </c>
      <c r="N1919" s="6">
        <v>187.5</v>
      </c>
      <c r="O1919" s="6">
        <f t="shared" ref="O1919:O1924" si="589">-N1919</f>
        <v>-187.5</v>
      </c>
      <c r="P1919" s="6">
        <f t="shared" si="586"/>
        <v>0</v>
      </c>
      <c r="Q1919" s="7">
        <f t="shared" si="587"/>
        <v>3382571.9500000011</v>
      </c>
      <c r="R1919" s="44" t="str">
        <f>VLOOKUP(F1919,'Set up'!$A$2:$E$55,5,FALSE)</f>
        <v>Trsf</v>
      </c>
      <c r="S1919" s="1" t="s">
        <v>2554</v>
      </c>
    </row>
    <row r="1920" spans="1:19" ht="15" customHeight="1" x14ac:dyDescent="0.35">
      <c r="A1920" s="4">
        <v>45134</v>
      </c>
      <c r="B1920" s="5">
        <f t="shared" si="584"/>
        <v>7</v>
      </c>
      <c r="C1920" s="5">
        <f t="shared" si="585"/>
        <v>2023</v>
      </c>
      <c r="D1920" s="88" t="s">
        <v>1737</v>
      </c>
      <c r="E1920" s="5" t="str">
        <f>VLOOKUP(F1920,'Set up'!$A$2:$C$55,2,FALSE)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up'!$A$2:$C$55,3,FALSE)</f>
        <v>Cash</v>
      </c>
      <c r="J1920" s="5">
        <f>VLOOKUP(F1920,'Set up'!$A$2:$D$55,4,FALSE)</f>
        <v>0</v>
      </c>
      <c r="K1920" s="4">
        <f t="shared" si="573"/>
        <v>45134</v>
      </c>
      <c r="L1920" s="5">
        <f t="shared" si="574"/>
        <v>7</v>
      </c>
      <c r="M1920" s="5">
        <f t="shared" si="575"/>
        <v>2023</v>
      </c>
      <c r="N1920" s="6">
        <v>4620</v>
      </c>
      <c r="O1920" s="6">
        <f t="shared" si="589"/>
        <v>-4620</v>
      </c>
      <c r="P1920" s="6">
        <f t="shared" si="586"/>
        <v>0</v>
      </c>
      <c r="Q1920" s="7">
        <f t="shared" si="587"/>
        <v>3387191.9500000011</v>
      </c>
      <c r="R1920" s="44" t="str">
        <f>VLOOKUP(F1920,'Set up'!$A$2:$E$55,5,FALSE)</f>
        <v>Trsf</v>
      </c>
      <c r="S1920" s="1" t="s">
        <v>2555</v>
      </c>
    </row>
    <row r="1921" spans="1:19" ht="15" customHeight="1" x14ac:dyDescent="0.35">
      <c r="A1921" s="4">
        <v>45134</v>
      </c>
      <c r="B1921" s="5">
        <f t="shared" si="584"/>
        <v>7</v>
      </c>
      <c r="C1921" s="5">
        <f t="shared" si="585"/>
        <v>2023</v>
      </c>
      <c r="D1921" s="88" t="s">
        <v>1737</v>
      </c>
      <c r="E1921" s="5" t="str">
        <f>VLOOKUP(F1921,'Set up'!$A$2:$C$55,2,FALSE)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up'!$A$2:$C$55,3,FALSE)</f>
        <v>Cash</v>
      </c>
      <c r="J1921" s="5">
        <f>VLOOKUP(F1921,'Set up'!$A$2:$D$55,4,FALSE)</f>
        <v>0</v>
      </c>
      <c r="K1921" s="4">
        <f t="shared" si="573"/>
        <v>45134</v>
      </c>
      <c r="L1921" s="5">
        <f t="shared" si="574"/>
        <v>7</v>
      </c>
      <c r="M1921" s="5">
        <f t="shared" si="575"/>
        <v>2023</v>
      </c>
      <c r="N1921" s="6">
        <v>1701</v>
      </c>
      <c r="O1921" s="6">
        <f t="shared" si="589"/>
        <v>-1701</v>
      </c>
      <c r="P1921" s="6">
        <f t="shared" si="586"/>
        <v>0</v>
      </c>
      <c r="Q1921" s="7">
        <f t="shared" si="587"/>
        <v>3388892.9500000011</v>
      </c>
      <c r="R1921" s="44" t="str">
        <f>VLOOKUP(F1921,'Set up'!$A$2:$E$55,5,FALSE)</f>
        <v>Trsf</v>
      </c>
      <c r="S1921" s="1" t="s">
        <v>2556</v>
      </c>
    </row>
    <row r="1922" spans="1:19" ht="15" customHeight="1" x14ac:dyDescent="0.35">
      <c r="A1922" s="4">
        <v>45134</v>
      </c>
      <c r="B1922" s="5">
        <f t="shared" si="584"/>
        <v>7</v>
      </c>
      <c r="C1922" s="5">
        <f t="shared" si="585"/>
        <v>2023</v>
      </c>
      <c r="D1922" s="88" t="s">
        <v>1737</v>
      </c>
      <c r="E1922" s="5" t="str">
        <f>VLOOKUP(F1922,'Set up'!$A$2:$C$55,2,FALSE)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up'!$A$2:$C$55,3,FALSE)</f>
        <v>Cash</v>
      </c>
      <c r="J1922" s="5">
        <f>VLOOKUP(F1922,'Set up'!$A$2:$D$55,4,FALSE)</f>
        <v>0</v>
      </c>
      <c r="K1922" s="4">
        <f t="shared" si="573"/>
        <v>45134</v>
      </c>
      <c r="L1922" s="5">
        <f t="shared" si="574"/>
        <v>7</v>
      </c>
      <c r="M1922" s="5">
        <f t="shared" si="575"/>
        <v>2023</v>
      </c>
      <c r="N1922" s="6">
        <v>800</v>
      </c>
      <c r="O1922" s="6">
        <f t="shared" si="589"/>
        <v>-800</v>
      </c>
      <c r="P1922" s="6">
        <f t="shared" si="586"/>
        <v>0</v>
      </c>
      <c r="Q1922" s="7">
        <f t="shared" si="587"/>
        <v>3389692.9500000011</v>
      </c>
      <c r="R1922" s="44" t="str">
        <f>VLOOKUP(F1922,'Set up'!$A$2:$E$55,5,FALSE)</f>
        <v>Trsf</v>
      </c>
      <c r="S1922" s="1" t="s">
        <v>2557</v>
      </c>
    </row>
    <row r="1923" spans="1:19" ht="15" customHeight="1" x14ac:dyDescent="0.35">
      <c r="A1923" s="4">
        <v>45134</v>
      </c>
      <c r="B1923" s="5">
        <f t="shared" si="584"/>
        <v>7</v>
      </c>
      <c r="C1923" s="5">
        <f t="shared" si="585"/>
        <v>2023</v>
      </c>
      <c r="D1923" s="88" t="s">
        <v>1738</v>
      </c>
      <c r="E1923" s="5" t="str">
        <f>VLOOKUP(F1923,'Set up'!$A$2:$C$55,2,FALSE)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up'!$A$2:$C$55,3,FALSE)</f>
        <v>45</v>
      </c>
      <c r="J1923" s="5">
        <f>VLOOKUP(F1923,'Set up'!$A$2:$D$55,4,FALSE)</f>
        <v>45</v>
      </c>
      <c r="K1923" s="4">
        <f t="shared" ref="K1923:K1986" si="590">A1923+J1923</f>
        <v>45179</v>
      </c>
      <c r="L1923" s="5">
        <f t="shared" ref="L1923:L1986" si="591">MONTH(K1923)</f>
        <v>9</v>
      </c>
      <c r="M1923" s="5">
        <f t="shared" ref="M1923:M1986" si="592">YEAR(K1923)</f>
        <v>2023</v>
      </c>
      <c r="N1923" s="6">
        <v>3740</v>
      </c>
      <c r="O1923" s="6">
        <f t="shared" si="589"/>
        <v>-3740</v>
      </c>
      <c r="P1923" s="6">
        <f t="shared" si="586"/>
        <v>0</v>
      </c>
      <c r="Q1923" s="7">
        <f t="shared" si="587"/>
        <v>3393432.9500000011</v>
      </c>
      <c r="R1923" s="44" t="str">
        <f>VLOOKUP(F1923,'Set up'!$A$2:$E$55,5,FALSE)</f>
        <v>PD Chq</v>
      </c>
      <c r="S1923" s="1" t="s">
        <v>1977</v>
      </c>
    </row>
    <row r="1924" spans="1:19" ht="15" customHeight="1" x14ac:dyDescent="0.35">
      <c r="A1924" s="4">
        <v>45135</v>
      </c>
      <c r="B1924" s="5">
        <f t="shared" si="584"/>
        <v>7</v>
      </c>
      <c r="C1924" s="5">
        <f t="shared" si="585"/>
        <v>2023</v>
      </c>
      <c r="D1924" s="88" t="s">
        <v>1738</v>
      </c>
      <c r="E1924" s="5" t="str">
        <f>VLOOKUP(F1924,'Set up'!$A$2:$C$55,2,FALSE)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up'!$A$2:$C$55,3,FALSE)</f>
        <v>45</v>
      </c>
      <c r="J1924" s="5">
        <f>VLOOKUP(F1924,'Set up'!$A$2:$D$55,4,FALSE)</f>
        <v>45</v>
      </c>
      <c r="K1924" s="4">
        <f t="shared" si="590"/>
        <v>45180</v>
      </c>
      <c r="L1924" s="5">
        <f t="shared" si="591"/>
        <v>9</v>
      </c>
      <c r="M1924" s="5">
        <f t="shared" si="592"/>
        <v>2023</v>
      </c>
      <c r="N1924" s="6">
        <v>220</v>
      </c>
      <c r="O1924" s="6">
        <f t="shared" si="589"/>
        <v>-220</v>
      </c>
      <c r="P1924" s="6">
        <f t="shared" si="586"/>
        <v>0</v>
      </c>
      <c r="Q1924" s="7">
        <f t="shared" si="587"/>
        <v>3393652.9500000011</v>
      </c>
      <c r="R1924" s="44" t="str">
        <f>VLOOKUP(F1924,'Set up'!$A$2:$E$55,5,FALSE)</f>
        <v>PD Chq</v>
      </c>
      <c r="S1924" s="1" t="s">
        <v>1977</v>
      </c>
    </row>
    <row r="1925" spans="1:19" ht="15" customHeight="1" x14ac:dyDescent="0.35">
      <c r="A1925" s="4">
        <v>45138</v>
      </c>
      <c r="B1925" s="5">
        <f t="shared" si="584"/>
        <v>7</v>
      </c>
      <c r="C1925" s="5">
        <f t="shared" si="585"/>
        <v>2023</v>
      </c>
      <c r="D1925" s="88" t="s">
        <v>1748</v>
      </c>
      <c r="E1925" s="5" t="str">
        <f>VLOOKUP(F1925,'Set up'!$A$2:$C$55,2,FALSE)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up'!$A$2:$C$55,3,FALSE)</f>
        <v>Cash</v>
      </c>
      <c r="J1925" s="5">
        <f>VLOOKUP(F1925,'Set up'!$A$2:$D$55,4,FALSE)</f>
        <v>0</v>
      </c>
      <c r="K1925" s="4">
        <f t="shared" si="590"/>
        <v>45138</v>
      </c>
      <c r="L1925" s="5">
        <f t="shared" si="591"/>
        <v>7</v>
      </c>
      <c r="M1925" s="5">
        <f t="shared" si="592"/>
        <v>2023</v>
      </c>
      <c r="N1925" s="96">
        <v>7304</v>
      </c>
      <c r="O1925" s="6">
        <f t="shared" ref="O1925:O1935" si="593">-N1925</f>
        <v>-7304</v>
      </c>
      <c r="P1925" s="6">
        <f t="shared" si="586"/>
        <v>0</v>
      </c>
      <c r="Q1925" s="7">
        <f t="shared" si="587"/>
        <v>3400956.9500000011</v>
      </c>
      <c r="R1925" s="44" t="str">
        <f>VLOOKUP(F1925,'Set up'!$A$2:$E$55,5,FALSE)</f>
        <v>Chq</v>
      </c>
      <c r="S1925" s="1" t="s">
        <v>1789</v>
      </c>
    </row>
    <row r="1926" spans="1:19" ht="15" customHeight="1" x14ac:dyDescent="0.35">
      <c r="A1926" s="4">
        <v>45138</v>
      </c>
      <c r="B1926" s="5">
        <f t="shared" si="584"/>
        <v>7</v>
      </c>
      <c r="C1926" s="5">
        <f t="shared" si="585"/>
        <v>2023</v>
      </c>
      <c r="D1926" s="88" t="s">
        <v>1748</v>
      </c>
      <c r="E1926" s="5" t="str">
        <f>VLOOKUP(F1926,'Set up'!$A$2:$C$55,2,FALSE)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up'!$A$2:$C$55,3,FALSE)</f>
        <v>Cash</v>
      </c>
      <c r="J1926" s="5">
        <f>VLOOKUP(F1926,'Set up'!$A$2:$D$55,4,FALSE)</f>
        <v>0</v>
      </c>
      <c r="K1926" s="4">
        <f t="shared" si="590"/>
        <v>45138</v>
      </c>
      <c r="L1926" s="5">
        <f t="shared" si="591"/>
        <v>7</v>
      </c>
      <c r="M1926" s="5">
        <f t="shared" si="592"/>
        <v>2023</v>
      </c>
      <c r="N1926" s="96">
        <v>2133</v>
      </c>
      <c r="O1926" s="6">
        <f t="shared" si="593"/>
        <v>-2133</v>
      </c>
      <c r="P1926" s="6">
        <f t="shared" si="586"/>
        <v>0</v>
      </c>
      <c r="Q1926" s="7">
        <f t="shared" si="587"/>
        <v>3403089.9500000011</v>
      </c>
      <c r="R1926" s="44" t="str">
        <f>VLOOKUP(F1926,'Set up'!$A$2:$E$55,5,FALSE)</f>
        <v>Chq</v>
      </c>
      <c r="S1926" s="1" t="s">
        <v>1789</v>
      </c>
    </row>
    <row r="1927" spans="1:19" ht="15" customHeight="1" x14ac:dyDescent="0.35">
      <c r="A1927" s="4">
        <v>45138</v>
      </c>
      <c r="B1927" s="5">
        <f t="shared" si="584"/>
        <v>7</v>
      </c>
      <c r="C1927" s="5">
        <f t="shared" si="585"/>
        <v>2023</v>
      </c>
      <c r="D1927" s="88" t="s">
        <v>1748</v>
      </c>
      <c r="E1927" s="5" t="str">
        <f>VLOOKUP(F1927,'Set up'!$A$2:$C$55,2,FALSE)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up'!$A$2:$C$55,3,FALSE)</f>
        <v>Cash</v>
      </c>
      <c r="J1927" s="5">
        <f>VLOOKUP(F1927,'Set up'!$A$2:$D$55,4,FALSE)</f>
        <v>0</v>
      </c>
      <c r="K1927" s="4">
        <f t="shared" si="590"/>
        <v>45138</v>
      </c>
      <c r="L1927" s="5">
        <f t="shared" si="591"/>
        <v>7</v>
      </c>
      <c r="M1927" s="5">
        <f t="shared" si="592"/>
        <v>2023</v>
      </c>
      <c r="N1927" s="96">
        <v>1279.8000000000002</v>
      </c>
      <c r="O1927" s="6">
        <f t="shared" si="593"/>
        <v>-1279.8000000000002</v>
      </c>
      <c r="P1927" s="6">
        <f t="shared" si="586"/>
        <v>0</v>
      </c>
      <c r="Q1927" s="7">
        <f t="shared" si="587"/>
        <v>3404369.7500000009</v>
      </c>
      <c r="R1927" s="44" t="str">
        <f>VLOOKUP(F1927,'Set up'!$A$2:$E$55,5,FALSE)</f>
        <v>Chq</v>
      </c>
      <c r="S1927" s="1" t="s">
        <v>1789</v>
      </c>
    </row>
    <row r="1928" spans="1:19" ht="15" customHeight="1" x14ac:dyDescent="0.35">
      <c r="A1928" s="4">
        <v>45138</v>
      </c>
      <c r="B1928" s="5">
        <f t="shared" si="584"/>
        <v>7</v>
      </c>
      <c r="C1928" s="5">
        <f t="shared" si="585"/>
        <v>2023</v>
      </c>
      <c r="D1928" s="88" t="s">
        <v>1748</v>
      </c>
      <c r="E1928" s="5" t="str">
        <f>VLOOKUP(F1928,'Set up'!$A$2:$C$55,2,FALSE)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up'!$A$2:$C$55,3,FALSE)</f>
        <v>Cash</v>
      </c>
      <c r="J1928" s="5">
        <f>VLOOKUP(F1928,'Set up'!$A$2:$D$55,4,FALSE)</f>
        <v>0</v>
      </c>
      <c r="K1928" s="4">
        <f t="shared" si="590"/>
        <v>45138</v>
      </c>
      <c r="L1928" s="5">
        <f t="shared" si="591"/>
        <v>7</v>
      </c>
      <c r="M1928" s="5">
        <f t="shared" si="592"/>
        <v>2023</v>
      </c>
      <c r="N1928" s="96">
        <v>4128</v>
      </c>
      <c r="O1928" s="6">
        <f t="shared" si="593"/>
        <v>-4128</v>
      </c>
      <c r="P1928" s="6">
        <f t="shared" si="586"/>
        <v>0</v>
      </c>
      <c r="Q1928" s="7">
        <f t="shared" si="587"/>
        <v>3408497.7500000009</v>
      </c>
      <c r="R1928" s="44" t="str">
        <f>VLOOKUP(F1928,'Set up'!$A$2:$E$55,5,FALSE)</f>
        <v>Chq</v>
      </c>
      <c r="S1928" s="1" t="s">
        <v>1789</v>
      </c>
    </row>
    <row r="1929" spans="1:19" ht="15" customHeight="1" x14ac:dyDescent="0.35">
      <c r="A1929" s="4">
        <v>45138</v>
      </c>
      <c r="B1929" s="5">
        <f t="shared" si="584"/>
        <v>7</v>
      </c>
      <c r="C1929" s="5">
        <f t="shared" si="585"/>
        <v>2023</v>
      </c>
      <c r="D1929" s="88" t="s">
        <v>1748</v>
      </c>
      <c r="E1929" s="5" t="str">
        <f>VLOOKUP(F1929,'Set up'!$A$2:$C$55,2,FALSE)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up'!$A$2:$C$55,3,FALSE)</f>
        <v>Cash</v>
      </c>
      <c r="J1929" s="5">
        <f>VLOOKUP(F1929,'Set up'!$A$2:$D$55,4,FALSE)</f>
        <v>0</v>
      </c>
      <c r="K1929" s="4">
        <f t="shared" si="590"/>
        <v>45138</v>
      </c>
      <c r="L1929" s="5">
        <f t="shared" si="591"/>
        <v>7</v>
      </c>
      <c r="M1929" s="5">
        <f t="shared" si="592"/>
        <v>2023</v>
      </c>
      <c r="N1929" s="96">
        <v>2625</v>
      </c>
      <c r="O1929" s="6">
        <f t="shared" si="593"/>
        <v>-2625</v>
      </c>
      <c r="P1929" s="6">
        <f t="shared" si="586"/>
        <v>0</v>
      </c>
      <c r="Q1929" s="7">
        <f t="shared" si="587"/>
        <v>3411122.7500000009</v>
      </c>
      <c r="R1929" s="44" t="str">
        <f>VLOOKUP(F1929,'Set up'!$A$2:$E$55,5,FALSE)</f>
        <v>Chq</v>
      </c>
      <c r="S1929" s="1" t="s">
        <v>1789</v>
      </c>
    </row>
    <row r="1930" spans="1:19" ht="15" customHeight="1" x14ac:dyDescent="0.35">
      <c r="A1930" s="4">
        <v>45138</v>
      </c>
      <c r="B1930" s="5">
        <f t="shared" si="584"/>
        <v>7</v>
      </c>
      <c r="C1930" s="5">
        <f t="shared" si="585"/>
        <v>2023</v>
      </c>
      <c r="D1930" s="88" t="s">
        <v>1748</v>
      </c>
      <c r="E1930" s="5" t="str">
        <f>VLOOKUP(F1930,'Set up'!$A$2:$C$55,2,FALSE)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up'!$A$2:$C$55,3,FALSE)</f>
        <v>Cash</v>
      </c>
      <c r="J1930" s="5">
        <f>VLOOKUP(F1930,'Set up'!$A$2:$D$55,4,FALSE)</f>
        <v>0</v>
      </c>
      <c r="K1930" s="4">
        <f t="shared" si="590"/>
        <v>45138</v>
      </c>
      <c r="L1930" s="5">
        <f t="shared" si="591"/>
        <v>7</v>
      </c>
      <c r="M1930" s="5">
        <f t="shared" si="592"/>
        <v>2023</v>
      </c>
      <c r="N1930" s="96">
        <v>1290</v>
      </c>
      <c r="O1930" s="6">
        <f t="shared" si="593"/>
        <v>-1290</v>
      </c>
      <c r="P1930" s="6">
        <f t="shared" si="586"/>
        <v>0</v>
      </c>
      <c r="Q1930" s="7">
        <f t="shared" si="587"/>
        <v>3412412.7500000009</v>
      </c>
      <c r="R1930" s="44" t="str">
        <f>VLOOKUP(F1930,'Set up'!$A$2:$E$55,5,FALSE)</f>
        <v>Chq</v>
      </c>
      <c r="S1930" s="1" t="s">
        <v>1789</v>
      </c>
    </row>
    <row r="1931" spans="1:19" ht="15" customHeight="1" x14ac:dyDescent="0.35">
      <c r="A1931" s="4">
        <v>45138</v>
      </c>
      <c r="B1931" s="5">
        <f t="shared" si="584"/>
        <v>7</v>
      </c>
      <c r="C1931" s="5">
        <f t="shared" si="585"/>
        <v>2023</v>
      </c>
      <c r="D1931" s="88" t="s">
        <v>1748</v>
      </c>
      <c r="E1931" s="5" t="str">
        <f>VLOOKUP(F1931,'Set up'!$A$2:$C$55,2,FALSE)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up'!$A$2:$C$55,3,FALSE)</f>
        <v>Cash</v>
      </c>
      <c r="J1931" s="5">
        <f>VLOOKUP(F1931,'Set up'!$A$2:$D$55,4,FALSE)</f>
        <v>0</v>
      </c>
      <c r="K1931" s="4">
        <f t="shared" si="590"/>
        <v>45138</v>
      </c>
      <c r="L1931" s="5">
        <f t="shared" si="591"/>
        <v>7</v>
      </c>
      <c r="M1931" s="5">
        <f t="shared" si="592"/>
        <v>2023</v>
      </c>
      <c r="N1931" s="96">
        <v>120</v>
      </c>
      <c r="O1931" s="6">
        <f t="shared" si="593"/>
        <v>-120</v>
      </c>
      <c r="P1931" s="6">
        <f t="shared" si="586"/>
        <v>0</v>
      </c>
      <c r="Q1931" s="7">
        <f t="shared" si="587"/>
        <v>3412532.7500000009</v>
      </c>
      <c r="R1931" s="44" t="str">
        <f>VLOOKUP(F1931,'Set up'!$A$2:$E$55,5,FALSE)</f>
        <v>Chq</v>
      </c>
      <c r="S1931" s="1" t="s">
        <v>1789</v>
      </c>
    </row>
    <row r="1932" spans="1:19" ht="15" customHeight="1" x14ac:dyDescent="0.35">
      <c r="A1932" s="4">
        <v>45138</v>
      </c>
      <c r="B1932" s="5">
        <f t="shared" si="584"/>
        <v>7</v>
      </c>
      <c r="C1932" s="5">
        <f t="shared" si="585"/>
        <v>2023</v>
      </c>
      <c r="D1932" s="88" t="s">
        <v>1748</v>
      </c>
      <c r="E1932" s="5" t="str">
        <f>VLOOKUP(F1932,'Set up'!$A$2:$C$55,2,FALSE)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up'!$A$2:$C$55,3,FALSE)</f>
        <v>Cash</v>
      </c>
      <c r="J1932" s="5">
        <f>VLOOKUP(F1932,'Set up'!$A$2:$D$55,4,FALSE)</f>
        <v>0</v>
      </c>
      <c r="K1932" s="4">
        <f t="shared" si="590"/>
        <v>45138</v>
      </c>
      <c r="L1932" s="5">
        <f t="shared" si="591"/>
        <v>7</v>
      </c>
      <c r="M1932" s="5">
        <f t="shared" si="592"/>
        <v>2023</v>
      </c>
      <c r="N1932" s="96">
        <v>55.2</v>
      </c>
      <c r="O1932" s="6">
        <f t="shared" si="593"/>
        <v>-55.2</v>
      </c>
      <c r="P1932" s="6">
        <f t="shared" si="586"/>
        <v>0</v>
      </c>
      <c r="Q1932" s="7">
        <f t="shared" si="587"/>
        <v>3412587.9500000011</v>
      </c>
      <c r="R1932" s="44" t="str">
        <f>VLOOKUP(F1932,'Set up'!$A$2:$E$55,5,FALSE)</f>
        <v>Chq</v>
      </c>
      <c r="S1932" s="1" t="s">
        <v>1789</v>
      </c>
    </row>
    <row r="1933" spans="1:19" ht="15" customHeight="1" x14ac:dyDescent="0.35">
      <c r="A1933" s="4">
        <v>45138</v>
      </c>
      <c r="B1933" s="5">
        <f t="shared" si="584"/>
        <v>7</v>
      </c>
      <c r="C1933" s="5">
        <f t="shared" si="585"/>
        <v>2023</v>
      </c>
      <c r="D1933" s="88" t="s">
        <v>1748</v>
      </c>
      <c r="E1933" s="5" t="str">
        <f>VLOOKUP(F1933,'Set up'!$A$2:$C$55,2,FALSE)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up'!$A$2:$C$55,3,FALSE)</f>
        <v>Cash</v>
      </c>
      <c r="J1933" s="5">
        <f>VLOOKUP(F1933,'Set up'!$A$2:$D$55,4,FALSE)</f>
        <v>0</v>
      </c>
      <c r="K1933" s="4">
        <f t="shared" si="590"/>
        <v>45138</v>
      </c>
      <c r="L1933" s="5">
        <f t="shared" si="591"/>
        <v>7</v>
      </c>
      <c r="M1933" s="5">
        <f t="shared" si="592"/>
        <v>2023</v>
      </c>
      <c r="N1933" s="96">
        <v>1108.4000000000001</v>
      </c>
      <c r="O1933" s="6">
        <f t="shared" si="593"/>
        <v>-1108.4000000000001</v>
      </c>
      <c r="P1933" s="6">
        <f t="shared" si="586"/>
        <v>0</v>
      </c>
      <c r="Q1933" s="7">
        <f t="shared" si="587"/>
        <v>3413696.350000001</v>
      </c>
      <c r="R1933" s="44" t="str">
        <f>VLOOKUP(F1933,'Set up'!$A$2:$E$55,5,FALSE)</f>
        <v>Chq</v>
      </c>
      <c r="S1933" s="1" t="s">
        <v>1789</v>
      </c>
    </row>
    <row r="1934" spans="1:19" ht="15" customHeight="1" x14ac:dyDescent="0.35">
      <c r="A1934" s="4">
        <v>45138</v>
      </c>
      <c r="B1934" s="5">
        <f t="shared" si="584"/>
        <v>7</v>
      </c>
      <c r="C1934" s="5">
        <f t="shared" si="585"/>
        <v>2023</v>
      </c>
      <c r="D1934" s="88" t="s">
        <v>1748</v>
      </c>
      <c r="E1934" s="5" t="str">
        <f>VLOOKUP(F1934,'Set up'!$A$2:$C$55,2,FALSE)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up'!$A$2:$C$55,3,FALSE)</f>
        <v>Cash</v>
      </c>
      <c r="J1934" s="5">
        <f>VLOOKUP(F1934,'Set up'!$A$2:$D$55,4,FALSE)</f>
        <v>0</v>
      </c>
      <c r="K1934" s="4">
        <f t="shared" si="590"/>
        <v>45138</v>
      </c>
      <c r="L1934" s="5">
        <f t="shared" si="591"/>
        <v>7</v>
      </c>
      <c r="M1934" s="5">
        <f t="shared" si="592"/>
        <v>2023</v>
      </c>
      <c r="N1934" s="96">
        <v>280</v>
      </c>
      <c r="O1934" s="6">
        <f t="shared" si="593"/>
        <v>-280</v>
      </c>
      <c r="P1934" s="6">
        <f t="shared" si="586"/>
        <v>0</v>
      </c>
      <c r="Q1934" s="7">
        <f t="shared" si="587"/>
        <v>3413976.350000001</v>
      </c>
      <c r="R1934" s="44" t="str">
        <f>VLOOKUP(F1934,'Set up'!$A$2:$E$55,5,FALSE)</f>
        <v>Chq</v>
      </c>
      <c r="S1934" s="1" t="s">
        <v>1789</v>
      </c>
    </row>
    <row r="1935" spans="1:19" ht="15" customHeight="1" x14ac:dyDescent="0.35">
      <c r="A1935" s="4">
        <v>45138</v>
      </c>
      <c r="B1935" s="5">
        <f t="shared" si="584"/>
        <v>7</v>
      </c>
      <c r="C1935" s="5">
        <f t="shared" si="585"/>
        <v>2023</v>
      </c>
      <c r="D1935" s="88" t="s">
        <v>1748</v>
      </c>
      <c r="E1935" s="5" t="str">
        <f>VLOOKUP(F1935,'Set up'!$A$2:$C$55,2,FALSE)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up'!$A$2:$C$55,3,FALSE)</f>
        <v>Cash</v>
      </c>
      <c r="J1935" s="5">
        <f>VLOOKUP(F1935,'Set up'!$A$2:$D$55,4,FALSE)</f>
        <v>0</v>
      </c>
      <c r="K1935" s="4">
        <f t="shared" si="590"/>
        <v>45138</v>
      </c>
      <c r="L1935" s="5">
        <f t="shared" si="591"/>
        <v>7</v>
      </c>
      <c r="M1935" s="5">
        <f t="shared" si="592"/>
        <v>2023</v>
      </c>
      <c r="N1935" s="96">
        <v>260</v>
      </c>
      <c r="O1935" s="6">
        <f t="shared" si="593"/>
        <v>-260</v>
      </c>
      <c r="P1935" s="6">
        <f t="shared" si="586"/>
        <v>0</v>
      </c>
      <c r="Q1935" s="7">
        <f t="shared" si="587"/>
        <v>3414236.350000001</v>
      </c>
      <c r="R1935" s="44" t="str">
        <f>VLOOKUP(F1935,'Set up'!$A$2:$E$55,5,FALSE)</f>
        <v>Chq</v>
      </c>
      <c r="S1935" s="1" t="s">
        <v>1789</v>
      </c>
    </row>
    <row r="1936" spans="1:19" ht="15" customHeight="1" x14ac:dyDescent="0.35">
      <c r="A1936" s="4">
        <v>45139</v>
      </c>
      <c r="B1936" s="5">
        <f t="shared" ref="B1936:B1999" si="594">MONTH(A1936)</f>
        <v>8</v>
      </c>
      <c r="C1936" s="5">
        <f t="shared" ref="C1936:C1999" si="595">YEAR(A1936)</f>
        <v>2023</v>
      </c>
      <c r="D1936" s="88" t="s">
        <v>1792</v>
      </c>
      <c r="E1936" s="5" t="str">
        <f>VLOOKUP(F1936,'Set up'!$A$2:$C$55,2,FALSE)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up'!$A$2:$C$55,3,FALSE)</f>
        <v>Cash</v>
      </c>
      <c r="J1936" s="5">
        <f>VLOOKUP(F1936,'Set up'!$A$2:$D$55,4,FALSE)</f>
        <v>0</v>
      </c>
      <c r="K1936" s="4">
        <f t="shared" si="590"/>
        <v>45139</v>
      </c>
      <c r="L1936" s="5">
        <f t="shared" si="591"/>
        <v>8</v>
      </c>
      <c r="M1936" s="5">
        <f t="shared" si="592"/>
        <v>2023</v>
      </c>
      <c r="N1936" s="96">
        <v>420</v>
      </c>
      <c r="O1936" s="6">
        <f>-0.2-10-100-309.8</f>
        <v>-420</v>
      </c>
      <c r="P1936" s="6">
        <f t="shared" ref="P1936:P1999" si="596">SUM(N1936+O1936)</f>
        <v>0</v>
      </c>
      <c r="Q1936" s="7">
        <f t="shared" ref="Q1936:Q1999" si="597">SUM(Q1935+N1936)</f>
        <v>3414656.350000001</v>
      </c>
      <c r="R1936" s="44" t="str">
        <f>VLOOKUP(F1936,'Set up'!$A$2:$E$55,5,FALSE)</f>
        <v>Trsf</v>
      </c>
      <c r="S1936" s="1" t="s">
        <v>1874</v>
      </c>
    </row>
    <row r="1937" spans="1:19" ht="15" customHeight="1" x14ac:dyDescent="0.35">
      <c r="A1937" s="4">
        <v>45139</v>
      </c>
      <c r="B1937" s="5">
        <f t="shared" si="594"/>
        <v>8</v>
      </c>
      <c r="C1937" s="5">
        <f t="shared" si="595"/>
        <v>2023</v>
      </c>
      <c r="D1937" s="88" t="s">
        <v>1792</v>
      </c>
      <c r="E1937" s="5" t="str">
        <f>VLOOKUP(F1937,'Set up'!$A$2:$C$55,2,FALSE)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up'!$A$2:$C$55,3,FALSE)</f>
        <v>Cash</v>
      </c>
      <c r="J1937" s="5">
        <f>VLOOKUP(F1937,'Set up'!$A$2:$D$55,4,FALSE)</f>
        <v>0</v>
      </c>
      <c r="K1937" s="4">
        <f t="shared" si="590"/>
        <v>45139</v>
      </c>
      <c r="L1937" s="5">
        <f t="shared" si="591"/>
        <v>8</v>
      </c>
      <c r="M1937" s="5">
        <f t="shared" si="592"/>
        <v>2023</v>
      </c>
      <c r="N1937" s="96">
        <v>225</v>
      </c>
      <c r="O1937" s="6">
        <f t="shared" ref="O1937:O1939" si="598">-N1937</f>
        <v>-225</v>
      </c>
      <c r="P1937" s="6">
        <f t="shared" si="596"/>
        <v>0</v>
      </c>
      <c r="Q1937" s="7">
        <f t="shared" si="597"/>
        <v>3414881.350000001</v>
      </c>
      <c r="R1937" s="44" t="str">
        <f>VLOOKUP(F1937,'Set up'!$A$2:$E$55,5,FALSE)</f>
        <v>Trsf</v>
      </c>
      <c r="S1937" s="1" t="s">
        <v>1849</v>
      </c>
    </row>
    <row r="1938" spans="1:19" ht="15" customHeight="1" x14ac:dyDescent="0.35">
      <c r="A1938" s="4">
        <v>45139</v>
      </c>
      <c r="B1938" s="5">
        <f t="shared" si="594"/>
        <v>8</v>
      </c>
      <c r="C1938" s="5">
        <f t="shared" si="595"/>
        <v>2023</v>
      </c>
      <c r="D1938" s="88" t="s">
        <v>1792</v>
      </c>
      <c r="E1938" s="5" t="str">
        <f>VLOOKUP(F1938,'Set up'!$A$2:$C$55,2,FALSE)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up'!$A$2:$C$55,3,FALSE)</f>
        <v>Cash</v>
      </c>
      <c r="J1938" s="5">
        <f>VLOOKUP(F1938,'Set up'!$A$2:$D$55,4,FALSE)</f>
        <v>0</v>
      </c>
      <c r="K1938" s="4">
        <f t="shared" si="590"/>
        <v>45139</v>
      </c>
      <c r="L1938" s="5">
        <f t="shared" si="591"/>
        <v>8</v>
      </c>
      <c r="M1938" s="5">
        <f t="shared" si="592"/>
        <v>2023</v>
      </c>
      <c r="N1938" s="96">
        <v>160</v>
      </c>
      <c r="O1938" s="6">
        <f t="shared" si="598"/>
        <v>-160</v>
      </c>
      <c r="P1938" s="6">
        <f t="shared" si="596"/>
        <v>0</v>
      </c>
      <c r="Q1938" s="7">
        <f t="shared" si="597"/>
        <v>3415041.350000001</v>
      </c>
      <c r="R1938" s="44" t="str">
        <f>VLOOKUP(F1938,'Set up'!$A$2:$E$55,5,FALSE)</f>
        <v>Trsf</v>
      </c>
      <c r="S1938" s="1" t="s">
        <v>1850</v>
      </c>
    </row>
    <row r="1939" spans="1:19" ht="15" customHeight="1" x14ac:dyDescent="0.35">
      <c r="A1939" s="4">
        <v>45139</v>
      </c>
      <c r="B1939" s="5">
        <f t="shared" si="594"/>
        <v>8</v>
      </c>
      <c r="C1939" s="5">
        <f t="shared" si="595"/>
        <v>2023</v>
      </c>
      <c r="D1939" s="88" t="s">
        <v>1793</v>
      </c>
      <c r="E1939" s="5" t="str">
        <f>VLOOKUP(F1939,'Set up'!$A$2:$C$55,2,FALSE)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up'!$A$2:$C$55,3,FALSE)</f>
        <v>60</v>
      </c>
      <c r="J1939" s="5">
        <f>VLOOKUP(F1939,'Set up'!$A$2:$D$55,4,FALSE)</f>
        <v>60</v>
      </c>
      <c r="K1939" s="4">
        <f t="shared" si="590"/>
        <v>45199</v>
      </c>
      <c r="L1939" s="5">
        <f t="shared" si="591"/>
        <v>9</v>
      </c>
      <c r="M1939" s="5">
        <f t="shared" si="592"/>
        <v>2023</v>
      </c>
      <c r="N1939" s="98">
        <v>3124</v>
      </c>
      <c r="O1939" s="6">
        <f t="shared" si="598"/>
        <v>-3124</v>
      </c>
      <c r="P1939" s="6">
        <f t="shared" si="596"/>
        <v>0</v>
      </c>
      <c r="Q1939" s="7">
        <f t="shared" si="597"/>
        <v>3418165.350000001</v>
      </c>
      <c r="R1939" s="44" t="str">
        <f>VLOOKUP(F1939,'Set up'!$A$2:$E$55,5,FALSE)</f>
        <v>Chq</v>
      </c>
      <c r="S1939" s="1" t="s">
        <v>2326</v>
      </c>
    </row>
    <row r="1940" spans="1:19" ht="15" customHeight="1" x14ac:dyDescent="0.35">
      <c r="A1940" s="4">
        <v>45139</v>
      </c>
      <c r="B1940" s="5">
        <f t="shared" si="594"/>
        <v>8</v>
      </c>
      <c r="C1940" s="5">
        <f t="shared" si="595"/>
        <v>2023</v>
      </c>
      <c r="D1940" s="88" t="s">
        <v>1795</v>
      </c>
      <c r="E1940" s="5" t="str">
        <f>VLOOKUP(F1940,'Set up'!$A$2:$C$55,2,FALSE)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up'!$A$2:$C$55,3,FALSE)</f>
        <v>Cash</v>
      </c>
      <c r="J1940" s="5">
        <f>VLOOKUP(F1940,'Set up'!$A$2:$D$55,4,FALSE)</f>
        <v>0</v>
      </c>
      <c r="K1940" s="4">
        <f t="shared" si="590"/>
        <v>45139</v>
      </c>
      <c r="L1940" s="5">
        <f t="shared" si="591"/>
        <v>8</v>
      </c>
      <c r="M1940" s="5">
        <f t="shared" si="592"/>
        <v>2023</v>
      </c>
      <c r="N1940" s="96">
        <v>3388</v>
      </c>
      <c r="O1940" s="6">
        <f t="shared" ref="O1940:O1942" si="599">-N1940</f>
        <v>-3388</v>
      </c>
      <c r="P1940" s="6">
        <f t="shared" si="596"/>
        <v>0</v>
      </c>
      <c r="Q1940" s="7">
        <f t="shared" si="597"/>
        <v>3421553.350000001</v>
      </c>
      <c r="R1940" s="44" t="str">
        <f>VLOOKUP(F1940,'Set up'!$A$2:$E$55,5,FALSE)</f>
        <v>Cash</v>
      </c>
      <c r="S1940" s="1" t="s">
        <v>1843</v>
      </c>
    </row>
    <row r="1941" spans="1:19" ht="15" customHeight="1" x14ac:dyDescent="0.35">
      <c r="A1941" s="4">
        <v>45139</v>
      </c>
      <c r="B1941" s="5">
        <f t="shared" si="594"/>
        <v>8</v>
      </c>
      <c r="C1941" s="5">
        <f t="shared" si="595"/>
        <v>2023</v>
      </c>
      <c r="D1941" s="88" t="s">
        <v>1795</v>
      </c>
      <c r="E1941" s="5" t="str">
        <f>VLOOKUP(F1941,'Set up'!$A$2:$C$55,2,FALSE)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up'!$A$2:$C$55,3,FALSE)</f>
        <v>Cash</v>
      </c>
      <c r="J1941" s="5">
        <f>VLOOKUP(F1941,'Set up'!$A$2:$D$55,4,FALSE)</f>
        <v>0</v>
      </c>
      <c r="K1941" s="4">
        <f t="shared" si="590"/>
        <v>45139</v>
      </c>
      <c r="L1941" s="5">
        <f t="shared" si="591"/>
        <v>8</v>
      </c>
      <c r="M1941" s="5">
        <f t="shared" si="592"/>
        <v>2023</v>
      </c>
      <c r="N1941" s="96">
        <v>936</v>
      </c>
      <c r="O1941" s="6">
        <f t="shared" si="599"/>
        <v>-936</v>
      </c>
      <c r="P1941" s="6">
        <f t="shared" si="596"/>
        <v>0</v>
      </c>
      <c r="Q1941" s="7">
        <f t="shared" si="597"/>
        <v>3422489.350000001</v>
      </c>
      <c r="R1941" s="44" t="str">
        <f>VLOOKUP(F1941,'Set up'!$A$2:$E$55,5,FALSE)</f>
        <v>Cash</v>
      </c>
      <c r="S1941" s="1" t="s">
        <v>1843</v>
      </c>
    </row>
    <row r="1942" spans="1:19" ht="15" customHeight="1" x14ac:dyDescent="0.35">
      <c r="A1942" s="4">
        <v>45139</v>
      </c>
      <c r="B1942" s="5">
        <f t="shared" si="594"/>
        <v>8</v>
      </c>
      <c r="C1942" s="5">
        <f t="shared" si="595"/>
        <v>2023</v>
      </c>
      <c r="D1942" s="88" t="s">
        <v>1795</v>
      </c>
      <c r="E1942" s="5" t="str">
        <f>VLOOKUP(F1942,'Set up'!$A$2:$C$55,2,FALSE)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up'!$A$2:$C$55,3,FALSE)</f>
        <v>Cash</v>
      </c>
      <c r="J1942" s="5">
        <f>VLOOKUP(F1942,'Set up'!$A$2:$D$55,4,FALSE)</f>
        <v>0</v>
      </c>
      <c r="K1942" s="4">
        <f t="shared" si="590"/>
        <v>45139</v>
      </c>
      <c r="L1942" s="5">
        <f t="shared" si="591"/>
        <v>8</v>
      </c>
      <c r="M1942" s="5">
        <f t="shared" si="592"/>
        <v>2023</v>
      </c>
      <c r="N1942" s="96">
        <v>62.5</v>
      </c>
      <c r="O1942" s="6">
        <f t="shared" si="599"/>
        <v>-62.5</v>
      </c>
      <c r="P1942" s="6">
        <f t="shared" si="596"/>
        <v>0</v>
      </c>
      <c r="Q1942" s="7">
        <f t="shared" si="597"/>
        <v>3422551.850000001</v>
      </c>
      <c r="R1942" s="44" t="str">
        <f>VLOOKUP(F1942,'Set up'!$A$2:$E$55,5,FALSE)</f>
        <v>Cash</v>
      </c>
      <c r="S1942" s="1" t="s">
        <v>1843</v>
      </c>
    </row>
    <row r="1943" spans="1:19" ht="15" customHeight="1" x14ac:dyDescent="0.35">
      <c r="A1943" s="4">
        <v>45140</v>
      </c>
      <c r="B1943" s="5">
        <f t="shared" si="594"/>
        <v>8</v>
      </c>
      <c r="C1943" s="5">
        <f t="shared" si="595"/>
        <v>2023</v>
      </c>
      <c r="D1943" s="88" t="s">
        <v>1796</v>
      </c>
      <c r="E1943" s="5" t="str">
        <f>VLOOKUP(F1943,'Set up'!$A$2:$C$55,2,FALSE)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up'!$A$2:$C$55,3,FALSE)</f>
        <v>120</v>
      </c>
      <c r="J1943" s="5">
        <f>VLOOKUP(F1943,'Set up'!$A$2:$D$55,4,FALSE)</f>
        <v>120</v>
      </c>
      <c r="K1943" s="4">
        <f t="shared" si="590"/>
        <v>45260</v>
      </c>
      <c r="L1943" s="5">
        <f t="shared" si="591"/>
        <v>11</v>
      </c>
      <c r="M1943" s="5">
        <f t="shared" si="592"/>
        <v>2023</v>
      </c>
      <c r="N1943" s="96">
        <v>9636</v>
      </c>
      <c r="O1943" s="6">
        <f t="shared" ref="O1943:O1958" si="600">-N1943</f>
        <v>-9636</v>
      </c>
      <c r="P1943" s="6">
        <f t="shared" si="596"/>
        <v>0</v>
      </c>
      <c r="Q1943" s="7">
        <f t="shared" si="597"/>
        <v>3432187.850000001</v>
      </c>
      <c r="R1943" s="44" t="str">
        <f>VLOOKUP(F1943,'Set up'!$A$2:$E$55,5,FALSE)</f>
        <v>Trsf</v>
      </c>
      <c r="S1943" s="1" t="s">
        <v>2410</v>
      </c>
    </row>
    <row r="1944" spans="1:19" ht="15" customHeight="1" x14ac:dyDescent="0.35">
      <c r="A1944" s="4">
        <v>45140</v>
      </c>
      <c r="B1944" s="5">
        <f t="shared" si="594"/>
        <v>8</v>
      </c>
      <c r="C1944" s="5">
        <f t="shared" si="595"/>
        <v>2023</v>
      </c>
      <c r="D1944" s="88" t="s">
        <v>1796</v>
      </c>
      <c r="E1944" s="5" t="str">
        <f>VLOOKUP(F1944,'Set up'!$A$2:$C$55,2,FALSE)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up'!$A$2:$C$55,3,FALSE)</f>
        <v>120</v>
      </c>
      <c r="J1944" s="5">
        <f>VLOOKUP(F1944,'Set up'!$A$2:$D$55,4,FALSE)</f>
        <v>120</v>
      </c>
      <c r="K1944" s="4">
        <f t="shared" si="590"/>
        <v>45260</v>
      </c>
      <c r="L1944" s="5">
        <f t="shared" si="591"/>
        <v>11</v>
      </c>
      <c r="M1944" s="5">
        <f t="shared" si="592"/>
        <v>2023</v>
      </c>
      <c r="N1944" s="96">
        <v>1800</v>
      </c>
      <c r="O1944" s="6">
        <f t="shared" si="600"/>
        <v>-1800</v>
      </c>
      <c r="P1944" s="6">
        <f t="shared" si="596"/>
        <v>0</v>
      </c>
      <c r="Q1944" s="7">
        <f t="shared" si="597"/>
        <v>3433987.850000001</v>
      </c>
      <c r="R1944" s="44" t="str">
        <f>VLOOKUP(F1944,'Set up'!$A$2:$E$55,5,FALSE)</f>
        <v>Trsf</v>
      </c>
      <c r="S1944" s="1" t="s">
        <v>2410</v>
      </c>
    </row>
    <row r="1945" spans="1:19" ht="15" customHeight="1" x14ac:dyDescent="0.35">
      <c r="A1945" s="4">
        <v>45140</v>
      </c>
      <c r="B1945" s="5">
        <f t="shared" si="594"/>
        <v>8</v>
      </c>
      <c r="C1945" s="5">
        <f t="shared" si="595"/>
        <v>2023</v>
      </c>
      <c r="D1945" s="88" t="s">
        <v>1796</v>
      </c>
      <c r="E1945" s="5" t="str">
        <f>VLOOKUP(F1945,'Set up'!$A$2:$C$55,2,FALSE)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up'!$A$2:$C$55,3,FALSE)</f>
        <v>120</v>
      </c>
      <c r="J1945" s="5">
        <f>VLOOKUP(F1945,'Set up'!$A$2:$D$55,4,FALSE)</f>
        <v>120</v>
      </c>
      <c r="K1945" s="4">
        <f t="shared" si="590"/>
        <v>45260</v>
      </c>
      <c r="L1945" s="5">
        <f t="shared" si="591"/>
        <v>11</v>
      </c>
      <c r="M1945" s="5">
        <f t="shared" si="592"/>
        <v>2023</v>
      </c>
      <c r="N1945" s="96">
        <v>862.5</v>
      </c>
      <c r="O1945" s="6">
        <f t="shared" si="600"/>
        <v>-862.5</v>
      </c>
      <c r="P1945" s="6">
        <f t="shared" si="596"/>
        <v>0</v>
      </c>
      <c r="Q1945" s="7">
        <f t="shared" si="597"/>
        <v>3434850.350000001</v>
      </c>
      <c r="R1945" s="44" t="str">
        <f>VLOOKUP(F1945,'Set up'!$A$2:$E$55,5,FALSE)</f>
        <v>Trsf</v>
      </c>
      <c r="S1945" s="1" t="s">
        <v>2410</v>
      </c>
    </row>
    <row r="1946" spans="1:19" ht="15" customHeight="1" x14ac:dyDescent="0.35">
      <c r="A1946" s="4">
        <v>45140</v>
      </c>
      <c r="B1946" s="5">
        <f t="shared" si="594"/>
        <v>8</v>
      </c>
      <c r="C1946" s="5">
        <f t="shared" si="595"/>
        <v>2023</v>
      </c>
      <c r="D1946" s="88" t="s">
        <v>1796</v>
      </c>
      <c r="E1946" s="5" t="str">
        <f>VLOOKUP(F1946,'Set up'!$A$2:$C$55,2,FALSE)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up'!$A$2:$C$55,3,FALSE)</f>
        <v>120</v>
      </c>
      <c r="J1946" s="5">
        <f>VLOOKUP(F1946,'Set up'!$A$2:$D$55,4,FALSE)</f>
        <v>120</v>
      </c>
      <c r="K1946" s="4">
        <f t="shared" si="590"/>
        <v>45260</v>
      </c>
      <c r="L1946" s="5">
        <f t="shared" si="591"/>
        <v>11</v>
      </c>
      <c r="M1946" s="5">
        <f t="shared" si="592"/>
        <v>2023</v>
      </c>
      <c r="N1946" s="96">
        <v>420</v>
      </c>
      <c r="O1946" s="6">
        <f t="shared" si="600"/>
        <v>-420</v>
      </c>
      <c r="P1946" s="6">
        <f t="shared" si="596"/>
        <v>0</v>
      </c>
      <c r="Q1946" s="7">
        <f t="shared" si="597"/>
        <v>3435270.350000001</v>
      </c>
      <c r="R1946" s="44" t="str">
        <f>VLOOKUP(F1946,'Set up'!$A$2:$E$55,5,FALSE)</f>
        <v>Trsf</v>
      </c>
      <c r="S1946" s="1" t="s">
        <v>2410</v>
      </c>
    </row>
    <row r="1947" spans="1:19" ht="15" customHeight="1" x14ac:dyDescent="0.35">
      <c r="A1947" s="4">
        <v>45140</v>
      </c>
      <c r="B1947" s="5">
        <f t="shared" si="594"/>
        <v>8</v>
      </c>
      <c r="C1947" s="5">
        <f t="shared" si="595"/>
        <v>2023</v>
      </c>
      <c r="D1947" s="88" t="s">
        <v>1796</v>
      </c>
      <c r="E1947" s="5" t="str">
        <f>VLOOKUP(F1947,'Set up'!$A$2:$C$55,2,FALSE)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up'!$A$2:$C$55,3,FALSE)</f>
        <v>120</v>
      </c>
      <c r="J1947" s="5">
        <f>VLOOKUP(F1947,'Set up'!$A$2:$D$55,4,FALSE)</f>
        <v>120</v>
      </c>
      <c r="K1947" s="4">
        <f t="shared" si="590"/>
        <v>45260</v>
      </c>
      <c r="L1947" s="5">
        <f t="shared" si="591"/>
        <v>11</v>
      </c>
      <c r="M1947" s="5">
        <f t="shared" si="592"/>
        <v>2023</v>
      </c>
      <c r="N1947" s="96">
        <v>420</v>
      </c>
      <c r="O1947" s="6">
        <f t="shared" si="600"/>
        <v>-420</v>
      </c>
      <c r="P1947" s="6">
        <f t="shared" si="596"/>
        <v>0</v>
      </c>
      <c r="Q1947" s="7">
        <f t="shared" si="597"/>
        <v>3435690.350000001</v>
      </c>
      <c r="R1947" s="44" t="str">
        <f>VLOOKUP(F1947,'Set up'!$A$2:$E$55,5,FALSE)</f>
        <v>Trsf</v>
      </c>
      <c r="S1947" s="1" t="s">
        <v>2410</v>
      </c>
    </row>
    <row r="1948" spans="1:19" ht="15" customHeight="1" x14ac:dyDescent="0.35">
      <c r="A1948" s="4">
        <v>45140</v>
      </c>
      <c r="B1948" s="5">
        <f t="shared" si="594"/>
        <v>8</v>
      </c>
      <c r="C1948" s="5">
        <f t="shared" si="595"/>
        <v>2023</v>
      </c>
      <c r="D1948" s="88" t="s">
        <v>1796</v>
      </c>
      <c r="E1948" s="5" t="str">
        <f>VLOOKUP(F1948,'Set up'!$A$2:$C$55,2,FALSE)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up'!$A$2:$C$55,3,FALSE)</f>
        <v>120</v>
      </c>
      <c r="J1948" s="5">
        <f>VLOOKUP(F1948,'Set up'!$A$2:$D$55,4,FALSE)</f>
        <v>120</v>
      </c>
      <c r="K1948" s="4">
        <f t="shared" si="590"/>
        <v>45260</v>
      </c>
      <c r="L1948" s="5">
        <f t="shared" si="591"/>
        <v>11</v>
      </c>
      <c r="M1948" s="5">
        <f t="shared" si="592"/>
        <v>2023</v>
      </c>
      <c r="N1948" s="96">
        <v>395</v>
      </c>
      <c r="O1948" s="6">
        <f t="shared" si="600"/>
        <v>-395</v>
      </c>
      <c r="P1948" s="6">
        <f t="shared" si="596"/>
        <v>0</v>
      </c>
      <c r="Q1948" s="7">
        <f t="shared" si="597"/>
        <v>3436085.350000001</v>
      </c>
      <c r="R1948" s="44" t="str">
        <f>VLOOKUP(F1948,'Set up'!$A$2:$E$55,5,FALSE)</f>
        <v>Trsf</v>
      </c>
      <c r="S1948" s="1" t="s">
        <v>2410</v>
      </c>
    </row>
    <row r="1949" spans="1:19" ht="15" customHeight="1" x14ac:dyDescent="0.35">
      <c r="A1949" s="4">
        <v>45141</v>
      </c>
      <c r="B1949" s="5">
        <f t="shared" si="594"/>
        <v>8</v>
      </c>
      <c r="C1949" s="5">
        <f t="shared" si="595"/>
        <v>2023</v>
      </c>
      <c r="D1949" s="88" t="s">
        <v>1798</v>
      </c>
      <c r="E1949" s="5" t="str">
        <f>VLOOKUP(F1949,'Set up'!$A$2:$C$55,2,FALSE)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up'!$A$2:$C$55,3,FALSE)</f>
        <v>Cash</v>
      </c>
      <c r="J1949" s="5">
        <f>VLOOKUP(F1949,'Set up'!$A$2:$D$55,4,FALSE)</f>
        <v>0</v>
      </c>
      <c r="K1949" s="4">
        <f t="shared" si="590"/>
        <v>45141</v>
      </c>
      <c r="L1949" s="5">
        <f t="shared" si="591"/>
        <v>8</v>
      </c>
      <c r="M1949" s="5">
        <f t="shared" si="592"/>
        <v>2023</v>
      </c>
      <c r="N1949" s="96">
        <v>1738</v>
      </c>
      <c r="O1949" s="6">
        <f t="shared" si="600"/>
        <v>-1738</v>
      </c>
      <c r="P1949" s="6">
        <f t="shared" si="596"/>
        <v>0</v>
      </c>
      <c r="Q1949" s="7">
        <f t="shared" si="597"/>
        <v>3437823.350000001</v>
      </c>
      <c r="R1949" s="44" t="str">
        <f>VLOOKUP(F1949,'Set up'!$A$2:$E$55,5,FALSE)</f>
        <v>Chq</v>
      </c>
      <c r="S1949" s="1" t="s">
        <v>2088</v>
      </c>
    </row>
    <row r="1950" spans="1:19" ht="15" customHeight="1" x14ac:dyDescent="0.35">
      <c r="A1950" s="4">
        <v>45141</v>
      </c>
      <c r="B1950" s="5">
        <f t="shared" si="594"/>
        <v>8</v>
      </c>
      <c r="C1950" s="5">
        <f t="shared" si="595"/>
        <v>2023</v>
      </c>
      <c r="D1950" s="88" t="s">
        <v>1798</v>
      </c>
      <c r="E1950" s="5" t="str">
        <f>VLOOKUP(F1950,'Set up'!$A$2:$C$55,2,FALSE)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up'!$A$2:$C$55,3,FALSE)</f>
        <v>Cash</v>
      </c>
      <c r="J1950" s="5">
        <f>VLOOKUP(F1950,'Set up'!$A$2:$D$55,4,FALSE)</f>
        <v>0</v>
      </c>
      <c r="K1950" s="4">
        <f t="shared" si="590"/>
        <v>45141</v>
      </c>
      <c r="L1950" s="5">
        <f t="shared" si="591"/>
        <v>8</v>
      </c>
      <c r="M1950" s="5">
        <f t="shared" si="592"/>
        <v>2023</v>
      </c>
      <c r="N1950" s="96">
        <v>468</v>
      </c>
      <c r="O1950" s="6">
        <f t="shared" si="600"/>
        <v>-468</v>
      </c>
      <c r="P1950" s="6">
        <f t="shared" si="596"/>
        <v>0</v>
      </c>
      <c r="Q1950" s="7">
        <f t="shared" si="597"/>
        <v>3438291.350000001</v>
      </c>
      <c r="R1950" s="44" t="str">
        <f>VLOOKUP(F1950,'Set up'!$A$2:$E$55,5,FALSE)</f>
        <v>Chq</v>
      </c>
      <c r="S1950" s="1" t="s">
        <v>2088</v>
      </c>
    </row>
    <row r="1951" spans="1:19" ht="15" customHeight="1" x14ac:dyDescent="0.35">
      <c r="A1951" s="4">
        <v>45141</v>
      </c>
      <c r="B1951" s="5">
        <f t="shared" si="594"/>
        <v>8</v>
      </c>
      <c r="C1951" s="5">
        <f t="shared" si="595"/>
        <v>2023</v>
      </c>
      <c r="D1951" s="88" t="s">
        <v>1798</v>
      </c>
      <c r="E1951" s="5" t="str">
        <f>VLOOKUP(F1951,'Set up'!$A$2:$C$55,2,FALSE)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up'!$A$2:$C$55,3,FALSE)</f>
        <v>Cash</v>
      </c>
      <c r="J1951" s="5">
        <f>VLOOKUP(F1951,'Set up'!$A$2:$D$55,4,FALSE)</f>
        <v>0</v>
      </c>
      <c r="K1951" s="4">
        <f t="shared" si="590"/>
        <v>45141</v>
      </c>
      <c r="L1951" s="5">
        <f t="shared" si="591"/>
        <v>8</v>
      </c>
      <c r="M1951" s="5">
        <f t="shared" si="592"/>
        <v>2023</v>
      </c>
      <c r="N1951" s="96">
        <v>175</v>
      </c>
      <c r="O1951" s="6">
        <f t="shared" si="600"/>
        <v>-175</v>
      </c>
      <c r="P1951" s="6">
        <f t="shared" si="596"/>
        <v>0</v>
      </c>
      <c r="Q1951" s="7">
        <f t="shared" si="597"/>
        <v>3438466.350000001</v>
      </c>
      <c r="R1951" s="44" t="str">
        <f>VLOOKUP(F1951,'Set up'!$A$2:$E$55,5,FALSE)</f>
        <v>Chq</v>
      </c>
      <c r="S1951" s="1" t="s">
        <v>2088</v>
      </c>
    </row>
    <row r="1952" spans="1:19" ht="15" customHeight="1" x14ac:dyDescent="0.35">
      <c r="A1952" s="4">
        <v>45142</v>
      </c>
      <c r="B1952" s="5">
        <f t="shared" si="594"/>
        <v>8</v>
      </c>
      <c r="C1952" s="5">
        <f t="shared" si="595"/>
        <v>2023</v>
      </c>
      <c r="D1952" s="88" t="s">
        <v>1799</v>
      </c>
      <c r="E1952" s="5" t="str">
        <f>VLOOKUP(F1952,'Set up'!$A$2:$C$55,2,FALSE)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up'!$A$2:$C$55,3,FALSE)</f>
        <v>Cash</v>
      </c>
      <c r="J1952" s="5">
        <f>VLOOKUP(F1952,'Set up'!$A$2:$D$55,4,FALSE)</f>
        <v>0</v>
      </c>
      <c r="K1952" s="4">
        <f t="shared" si="590"/>
        <v>45142</v>
      </c>
      <c r="L1952" s="5">
        <f t="shared" si="591"/>
        <v>8</v>
      </c>
      <c r="M1952" s="5">
        <f t="shared" si="592"/>
        <v>2023</v>
      </c>
      <c r="N1952" s="96">
        <v>1738</v>
      </c>
      <c r="O1952" s="6">
        <f>-499.3-1000-238.7</f>
        <v>-1738</v>
      </c>
      <c r="P1952" s="6">
        <f t="shared" si="596"/>
        <v>0</v>
      </c>
      <c r="Q1952" s="7">
        <f t="shared" si="597"/>
        <v>3440204.350000001</v>
      </c>
      <c r="R1952" s="44" t="str">
        <f>VLOOKUP(F1952,'Set up'!$A$2:$E$55,5,FALSE)</f>
        <v>Trsf</v>
      </c>
      <c r="S1952" s="1" t="s">
        <v>2452</v>
      </c>
    </row>
    <row r="1953" spans="1:19" ht="15" customHeight="1" x14ac:dyDescent="0.35">
      <c r="A1953" s="4">
        <v>45142</v>
      </c>
      <c r="B1953" s="5">
        <f t="shared" si="594"/>
        <v>8</v>
      </c>
      <c r="C1953" s="5">
        <f t="shared" si="595"/>
        <v>2023</v>
      </c>
      <c r="D1953" s="88" t="s">
        <v>1799</v>
      </c>
      <c r="E1953" s="5" t="str">
        <f>VLOOKUP(F1953,'Set up'!$A$2:$C$55,2,FALSE)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up'!$A$2:$C$55,3,FALSE)</f>
        <v>Cash</v>
      </c>
      <c r="J1953" s="5">
        <f>VLOOKUP(F1953,'Set up'!$A$2:$D$55,4,FALSE)</f>
        <v>0</v>
      </c>
      <c r="K1953" s="4">
        <f t="shared" si="590"/>
        <v>45142</v>
      </c>
      <c r="L1953" s="5">
        <f t="shared" si="591"/>
        <v>8</v>
      </c>
      <c r="M1953" s="5">
        <f t="shared" si="592"/>
        <v>2023</v>
      </c>
      <c r="N1953" s="96">
        <v>125</v>
      </c>
      <c r="O1953" s="6">
        <f t="shared" si="600"/>
        <v>-125</v>
      </c>
      <c r="P1953" s="6">
        <f t="shared" si="596"/>
        <v>0</v>
      </c>
      <c r="Q1953" s="7">
        <f t="shared" si="597"/>
        <v>3440329.350000001</v>
      </c>
      <c r="R1953" s="44" t="str">
        <f>VLOOKUP(F1953,'Set up'!$A$2:$E$55,5,FALSE)</f>
        <v>Trsf</v>
      </c>
      <c r="S1953" s="1" t="s">
        <v>2453</v>
      </c>
    </row>
    <row r="1954" spans="1:19" ht="15" customHeight="1" x14ac:dyDescent="0.35">
      <c r="A1954" s="4">
        <v>45142</v>
      </c>
      <c r="B1954" s="5">
        <f t="shared" si="594"/>
        <v>8</v>
      </c>
      <c r="C1954" s="5">
        <f t="shared" si="595"/>
        <v>2023</v>
      </c>
      <c r="D1954" s="88" t="s">
        <v>1799</v>
      </c>
      <c r="E1954" s="5" t="str">
        <f>VLOOKUP(F1954,'Set up'!$A$2:$C$55,2,FALSE)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up'!$A$2:$C$55,3,FALSE)</f>
        <v>Cash</v>
      </c>
      <c r="J1954" s="5">
        <f>VLOOKUP(F1954,'Set up'!$A$2:$D$55,4,FALSE)</f>
        <v>0</v>
      </c>
      <c r="K1954" s="4">
        <f t="shared" si="590"/>
        <v>45142</v>
      </c>
      <c r="L1954" s="5">
        <f t="shared" si="591"/>
        <v>8</v>
      </c>
      <c r="M1954" s="5">
        <f t="shared" si="592"/>
        <v>2023</v>
      </c>
      <c r="N1954" s="96">
        <v>390</v>
      </c>
      <c r="O1954" s="6">
        <f t="shared" si="600"/>
        <v>-390</v>
      </c>
      <c r="P1954" s="6">
        <f t="shared" si="596"/>
        <v>0</v>
      </c>
      <c r="Q1954" s="7">
        <f t="shared" si="597"/>
        <v>3440719.350000001</v>
      </c>
      <c r="R1954" s="44" t="str">
        <f>VLOOKUP(F1954,'Set up'!$A$2:$E$55,5,FALSE)</f>
        <v>Trsf</v>
      </c>
      <c r="S1954" s="1" t="s">
        <v>2454</v>
      </c>
    </row>
    <row r="1955" spans="1:19" ht="15" customHeight="1" x14ac:dyDescent="0.35">
      <c r="A1955" s="4">
        <v>45142</v>
      </c>
      <c r="B1955" s="5">
        <f t="shared" si="594"/>
        <v>8</v>
      </c>
      <c r="C1955" s="5">
        <f t="shared" si="595"/>
        <v>2023</v>
      </c>
      <c r="D1955" s="88" t="s">
        <v>1799</v>
      </c>
      <c r="E1955" s="5" t="str">
        <f>VLOOKUP(F1955,'Set up'!$A$2:$C$55,2,FALSE)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up'!$A$2:$C$55,3,FALSE)</f>
        <v>Cash</v>
      </c>
      <c r="J1955" s="5">
        <f>VLOOKUP(F1955,'Set up'!$A$2:$D$55,4,FALSE)</f>
        <v>0</v>
      </c>
      <c r="K1955" s="4">
        <f t="shared" si="590"/>
        <v>45142</v>
      </c>
      <c r="L1955" s="5">
        <f t="shared" si="591"/>
        <v>8</v>
      </c>
      <c r="M1955" s="5">
        <f t="shared" si="592"/>
        <v>2023</v>
      </c>
      <c r="N1955" s="96">
        <v>420</v>
      </c>
      <c r="O1955" s="6">
        <f>-246.3-173.7</f>
        <v>-420</v>
      </c>
      <c r="P1955" s="6">
        <f t="shared" si="596"/>
        <v>0</v>
      </c>
      <c r="Q1955" s="7">
        <f t="shared" si="597"/>
        <v>3441139.350000001</v>
      </c>
      <c r="R1955" s="44" t="str">
        <f>VLOOKUP(F1955,'Set up'!$A$2:$E$55,5,FALSE)</f>
        <v>Trsf</v>
      </c>
      <c r="S1955" s="1" t="s">
        <v>2456</v>
      </c>
    </row>
    <row r="1956" spans="1:19" ht="15" customHeight="1" x14ac:dyDescent="0.35">
      <c r="A1956" s="4">
        <v>45142</v>
      </c>
      <c r="B1956" s="5">
        <f t="shared" si="594"/>
        <v>8</v>
      </c>
      <c r="C1956" s="5">
        <f t="shared" si="595"/>
        <v>2023</v>
      </c>
      <c r="D1956" s="88" t="s">
        <v>1799</v>
      </c>
      <c r="E1956" s="5" t="str">
        <f>VLOOKUP(F1956,'Set up'!$A$2:$C$55,2,FALSE)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up'!$A$2:$C$55,3,FALSE)</f>
        <v>Cash</v>
      </c>
      <c r="J1956" s="5">
        <f>VLOOKUP(F1956,'Set up'!$A$2:$D$55,4,FALSE)</f>
        <v>0</v>
      </c>
      <c r="K1956" s="4">
        <f t="shared" si="590"/>
        <v>45142</v>
      </c>
      <c r="L1956" s="5">
        <f t="shared" si="591"/>
        <v>8</v>
      </c>
      <c r="M1956" s="5">
        <f t="shared" si="592"/>
        <v>2023</v>
      </c>
      <c r="N1956" s="96">
        <v>160</v>
      </c>
      <c r="O1956" s="6">
        <f t="shared" si="600"/>
        <v>-160</v>
      </c>
      <c r="P1956" s="6">
        <f t="shared" si="596"/>
        <v>0</v>
      </c>
      <c r="Q1956" s="7">
        <f t="shared" si="597"/>
        <v>3441299.350000001</v>
      </c>
      <c r="R1956" s="44" t="str">
        <f>VLOOKUP(F1956,'Set up'!$A$2:$E$55,5,FALSE)</f>
        <v>Trsf</v>
      </c>
      <c r="S1956" s="1" t="s">
        <v>2455</v>
      </c>
    </row>
    <row r="1957" spans="1:19" ht="15" customHeight="1" x14ac:dyDescent="0.35">
      <c r="A1957" s="4">
        <v>45142</v>
      </c>
      <c r="B1957" s="5">
        <f t="shared" si="594"/>
        <v>8</v>
      </c>
      <c r="C1957" s="5">
        <f t="shared" si="595"/>
        <v>2023</v>
      </c>
      <c r="D1957" s="88" t="s">
        <v>1799</v>
      </c>
      <c r="E1957" s="5" t="str">
        <f>VLOOKUP(F1957,'Set up'!$A$2:$C$55,2,FALSE)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up'!$A$2:$C$55,3,FALSE)</f>
        <v>Cash</v>
      </c>
      <c r="J1957" s="5">
        <f>VLOOKUP(F1957,'Set up'!$A$2:$D$55,4,FALSE)</f>
        <v>0</v>
      </c>
      <c r="K1957" s="4">
        <f t="shared" si="590"/>
        <v>45142</v>
      </c>
      <c r="L1957" s="5">
        <f t="shared" si="591"/>
        <v>8</v>
      </c>
      <c r="M1957" s="5">
        <f t="shared" si="592"/>
        <v>2023</v>
      </c>
      <c r="N1957" s="96">
        <v>150</v>
      </c>
      <c r="O1957" s="6">
        <f t="shared" si="600"/>
        <v>-150</v>
      </c>
      <c r="P1957" s="6">
        <f t="shared" si="596"/>
        <v>0</v>
      </c>
      <c r="Q1957" s="7">
        <f t="shared" si="597"/>
        <v>3441449.350000001</v>
      </c>
      <c r="R1957" s="44" t="str">
        <f>VLOOKUP(F1957,'Set up'!$A$2:$E$55,5,FALSE)</f>
        <v>Trsf</v>
      </c>
      <c r="S1957" s="1" t="s">
        <v>2457</v>
      </c>
    </row>
    <row r="1958" spans="1:19" ht="15" customHeight="1" x14ac:dyDescent="0.35">
      <c r="A1958" s="4">
        <v>45142</v>
      </c>
      <c r="B1958" s="5">
        <f t="shared" si="594"/>
        <v>8</v>
      </c>
      <c r="C1958" s="5">
        <f t="shared" si="595"/>
        <v>2023</v>
      </c>
      <c r="D1958" s="88" t="s">
        <v>1799</v>
      </c>
      <c r="E1958" s="5" t="str">
        <f>VLOOKUP(F1958,'Set up'!$A$2:$C$55,2,FALSE)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up'!$A$2:$C$55,3,FALSE)</f>
        <v>Cash</v>
      </c>
      <c r="J1958" s="5">
        <f>VLOOKUP(F1958,'Set up'!$A$2:$D$55,4,FALSE)</f>
        <v>0</v>
      </c>
      <c r="K1958" s="4">
        <f t="shared" si="590"/>
        <v>45142</v>
      </c>
      <c r="L1958" s="5">
        <f t="shared" si="591"/>
        <v>8</v>
      </c>
      <c r="M1958" s="5">
        <f t="shared" si="592"/>
        <v>2023</v>
      </c>
      <c r="N1958" s="96">
        <v>260</v>
      </c>
      <c r="O1958" s="6">
        <f t="shared" si="600"/>
        <v>-260</v>
      </c>
      <c r="P1958" s="6">
        <f t="shared" si="596"/>
        <v>0</v>
      </c>
      <c r="Q1958" s="7">
        <f t="shared" si="597"/>
        <v>3441709.350000001</v>
      </c>
      <c r="R1958" s="44" t="str">
        <f>VLOOKUP(F1958,'Set up'!$A$2:$E$55,5,FALSE)</f>
        <v>Trsf</v>
      </c>
      <c r="S1958" s="1" t="s">
        <v>2458</v>
      </c>
    </row>
    <row r="1959" spans="1:19" ht="15" customHeight="1" x14ac:dyDescent="0.35">
      <c r="A1959" s="4">
        <v>45142</v>
      </c>
      <c r="B1959" s="5">
        <f t="shared" si="594"/>
        <v>8</v>
      </c>
      <c r="C1959" s="5">
        <f t="shared" si="595"/>
        <v>2023</v>
      </c>
      <c r="D1959" s="88" t="s">
        <v>1799</v>
      </c>
      <c r="E1959" s="5" t="str">
        <f>VLOOKUP(F1959,'Set up'!$A$2:$C$55,2,FALSE)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up'!$A$2:$C$55,3,FALSE)</f>
        <v>Cash</v>
      </c>
      <c r="J1959" s="5">
        <f>VLOOKUP(F1959,'Set up'!$A$2:$D$55,4,FALSE)</f>
        <v>0</v>
      </c>
      <c r="K1959" s="4">
        <f t="shared" si="590"/>
        <v>45142</v>
      </c>
      <c r="L1959" s="5">
        <f t="shared" si="591"/>
        <v>8</v>
      </c>
      <c r="M1959" s="5">
        <f t="shared" si="592"/>
        <v>2023</v>
      </c>
      <c r="N1959" s="96">
        <v>322.5</v>
      </c>
      <c r="O1959" s="6">
        <f>-256.3-66.2</f>
        <v>-322.5</v>
      </c>
      <c r="P1959" s="6">
        <f t="shared" si="596"/>
        <v>0</v>
      </c>
      <c r="Q1959" s="7">
        <f t="shared" si="597"/>
        <v>3442031.850000001</v>
      </c>
      <c r="R1959" s="44" t="str">
        <f>VLOOKUP(F1959,'Set up'!$A$2:$E$55,5,FALSE)</f>
        <v>Trsf</v>
      </c>
      <c r="S1959" s="1" t="s">
        <v>2563</v>
      </c>
    </row>
    <row r="1960" spans="1:19" ht="15" customHeight="1" x14ac:dyDescent="0.35">
      <c r="A1960" s="4">
        <v>45142</v>
      </c>
      <c r="B1960" s="5">
        <f t="shared" si="594"/>
        <v>8</v>
      </c>
      <c r="C1960" s="5">
        <f t="shared" si="595"/>
        <v>2023</v>
      </c>
      <c r="D1960" s="88" t="s">
        <v>1800</v>
      </c>
      <c r="E1960" s="5" t="str">
        <f>VLOOKUP(F1960,'Set up'!$A$2:$C$55,2,FALSE)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up'!$A$2:$C$55,3,FALSE)</f>
        <v>Cash</v>
      </c>
      <c r="J1960" s="5">
        <f>VLOOKUP(F1960,'Set up'!$A$2:$D$55,4,FALSE)</f>
        <v>0</v>
      </c>
      <c r="K1960" s="4">
        <f t="shared" si="590"/>
        <v>45142</v>
      </c>
      <c r="L1960" s="5">
        <f t="shared" si="591"/>
        <v>8</v>
      </c>
      <c r="M1960" s="5">
        <f t="shared" si="592"/>
        <v>2023</v>
      </c>
      <c r="N1960" s="96">
        <v>3124</v>
      </c>
      <c r="O1960" s="6">
        <f>-N1960</f>
        <v>-3124</v>
      </c>
      <c r="P1960" s="6">
        <f t="shared" si="596"/>
        <v>0</v>
      </c>
      <c r="Q1960" s="7">
        <f t="shared" si="597"/>
        <v>3445155.850000001</v>
      </c>
      <c r="R1960" s="44" t="str">
        <f>VLOOKUP(F1960,'Set up'!$A$2:$E$55,5,FALSE)</f>
        <v>Trsf</v>
      </c>
      <c r="S1960" s="1" t="s">
        <v>2558</v>
      </c>
    </row>
    <row r="1961" spans="1:19" ht="15" customHeight="1" x14ac:dyDescent="0.35">
      <c r="A1961" s="4">
        <v>45142</v>
      </c>
      <c r="B1961" s="5">
        <f t="shared" si="594"/>
        <v>8</v>
      </c>
      <c r="C1961" s="5">
        <f t="shared" si="595"/>
        <v>2023</v>
      </c>
      <c r="D1961" s="88" t="s">
        <v>1800</v>
      </c>
      <c r="E1961" s="5" t="str">
        <f>VLOOKUP(F1961,'Set up'!$A$2:$C$55,2,FALSE)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up'!$A$2:$C$55,3,FALSE)</f>
        <v>Cash</v>
      </c>
      <c r="J1961" s="5">
        <f>VLOOKUP(F1961,'Set up'!$A$2:$D$55,4,FALSE)</f>
        <v>0</v>
      </c>
      <c r="K1961" s="4">
        <f t="shared" si="590"/>
        <v>45142</v>
      </c>
      <c r="L1961" s="5">
        <f t="shared" si="591"/>
        <v>8</v>
      </c>
      <c r="M1961" s="5">
        <f t="shared" si="592"/>
        <v>2023</v>
      </c>
      <c r="N1961" s="96">
        <v>1134</v>
      </c>
      <c r="O1961" s="6">
        <f>-N1961</f>
        <v>-1134</v>
      </c>
      <c r="P1961" s="6">
        <f t="shared" si="596"/>
        <v>0</v>
      </c>
      <c r="Q1961" s="7">
        <f t="shared" si="597"/>
        <v>3446289.850000001</v>
      </c>
      <c r="R1961" s="44" t="str">
        <f>VLOOKUP(F1961,'Set up'!$A$2:$E$55,5,FALSE)</f>
        <v>Trsf</v>
      </c>
      <c r="S1961" s="1" t="s">
        <v>2550</v>
      </c>
    </row>
    <row r="1962" spans="1:19" ht="15" customHeight="1" x14ac:dyDescent="0.35">
      <c r="A1962" s="4">
        <v>45142</v>
      </c>
      <c r="B1962" s="5">
        <f t="shared" si="594"/>
        <v>8</v>
      </c>
      <c r="C1962" s="5">
        <f t="shared" si="595"/>
        <v>2023</v>
      </c>
      <c r="D1962" s="88" t="s">
        <v>1800</v>
      </c>
      <c r="E1962" s="5" t="str">
        <f>VLOOKUP(F1962,'Set up'!$A$2:$C$55,2,FALSE)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up'!$A$2:$C$55,3,FALSE)</f>
        <v>Cash</v>
      </c>
      <c r="J1962" s="5">
        <f>VLOOKUP(F1962,'Set up'!$A$2:$D$55,4,FALSE)</f>
        <v>0</v>
      </c>
      <c r="K1962" s="4">
        <f t="shared" si="590"/>
        <v>45142</v>
      </c>
      <c r="L1962" s="5">
        <f t="shared" si="591"/>
        <v>8</v>
      </c>
      <c r="M1962" s="5">
        <f t="shared" si="592"/>
        <v>2023</v>
      </c>
      <c r="N1962" s="96">
        <v>600</v>
      </c>
      <c r="O1962" s="6">
        <f>-N1962</f>
        <v>-600</v>
      </c>
      <c r="P1962" s="6">
        <f t="shared" si="596"/>
        <v>0</v>
      </c>
      <c r="Q1962" s="7">
        <f t="shared" si="597"/>
        <v>3446889.850000001</v>
      </c>
      <c r="R1962" s="44" t="str">
        <f>VLOOKUP(F1962,'Set up'!$A$2:$E$55,5,FALSE)</f>
        <v>Trsf</v>
      </c>
      <c r="S1962" s="1" t="s">
        <v>2551</v>
      </c>
    </row>
    <row r="1963" spans="1:19" ht="15" customHeight="1" x14ac:dyDescent="0.35">
      <c r="A1963" s="4">
        <v>45142</v>
      </c>
      <c r="B1963" s="5">
        <f t="shared" si="594"/>
        <v>8</v>
      </c>
      <c r="C1963" s="5">
        <f t="shared" si="595"/>
        <v>2023</v>
      </c>
      <c r="D1963" s="88" t="s">
        <v>1800</v>
      </c>
      <c r="E1963" s="5" t="str">
        <f>VLOOKUP(F1963,'Set up'!$A$2:$C$55,2,FALSE)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up'!$A$2:$C$55,3,FALSE)</f>
        <v>Cash</v>
      </c>
      <c r="J1963" s="5">
        <f>VLOOKUP(F1963,'Set up'!$A$2:$D$55,4,FALSE)</f>
        <v>0</v>
      </c>
      <c r="K1963" s="4">
        <f t="shared" si="590"/>
        <v>45142</v>
      </c>
      <c r="L1963" s="5">
        <f t="shared" si="591"/>
        <v>8</v>
      </c>
      <c r="M1963" s="5">
        <f t="shared" si="592"/>
        <v>2023</v>
      </c>
      <c r="N1963" s="96">
        <v>1000</v>
      </c>
      <c r="O1963" s="6">
        <f>-N1963</f>
        <v>-1000</v>
      </c>
      <c r="P1963" s="6">
        <f t="shared" si="596"/>
        <v>0</v>
      </c>
      <c r="Q1963" s="7">
        <f t="shared" si="597"/>
        <v>3447889.850000001</v>
      </c>
      <c r="R1963" s="44" t="str">
        <f>VLOOKUP(F1963,'Set up'!$A$2:$E$55,5,FALSE)</f>
        <v>Trsf</v>
      </c>
      <c r="S1963" s="1" t="s">
        <v>2553</v>
      </c>
    </row>
    <row r="1964" spans="1:19" ht="15" customHeight="1" x14ac:dyDescent="0.35">
      <c r="A1964" s="4">
        <v>45145</v>
      </c>
      <c r="B1964" s="5">
        <f t="shared" si="594"/>
        <v>8</v>
      </c>
      <c r="C1964" s="5">
        <f t="shared" si="595"/>
        <v>2023</v>
      </c>
      <c r="D1964" s="88" t="s">
        <v>1805</v>
      </c>
      <c r="E1964" s="5" t="str">
        <f>VLOOKUP(F1964,'Set up'!$A$2:$C$55,2,FALSE)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up'!$A$2:$C$55,3,FALSE)</f>
        <v>Cash</v>
      </c>
      <c r="J1964" s="5">
        <f>VLOOKUP(F1964,'Set up'!$A$2:$D$55,4,FALSE)</f>
        <v>0</v>
      </c>
      <c r="K1964" s="4">
        <f t="shared" si="590"/>
        <v>45145</v>
      </c>
      <c r="L1964" s="5">
        <f t="shared" si="591"/>
        <v>8</v>
      </c>
      <c r="M1964" s="5">
        <f t="shared" si="592"/>
        <v>2023</v>
      </c>
      <c r="N1964" s="96">
        <v>645</v>
      </c>
      <c r="O1964" s="6">
        <f t="shared" ref="O1964:O1967" si="601">-N1964</f>
        <v>-645</v>
      </c>
      <c r="P1964" s="6">
        <f t="shared" si="596"/>
        <v>0</v>
      </c>
      <c r="Q1964" s="7">
        <f t="shared" si="597"/>
        <v>3448534.850000001</v>
      </c>
      <c r="R1964" s="44" t="str">
        <f>VLOOKUP(F1964,'Set up'!$A$2:$E$55,5,FALSE)</f>
        <v>Cash</v>
      </c>
      <c r="S1964" s="1" t="s">
        <v>1844</v>
      </c>
    </row>
    <row r="1965" spans="1:19" ht="15" customHeight="1" x14ac:dyDescent="0.35">
      <c r="A1965" s="4">
        <v>45145</v>
      </c>
      <c r="B1965" s="5">
        <f t="shared" si="594"/>
        <v>8</v>
      </c>
      <c r="C1965" s="5">
        <f t="shared" si="595"/>
        <v>2023</v>
      </c>
      <c r="D1965" s="88" t="s">
        <v>1805</v>
      </c>
      <c r="E1965" s="5" t="str">
        <f>VLOOKUP(F1965,'Set up'!$A$2:$C$55,2,FALSE)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up'!$A$2:$C$55,3,FALSE)</f>
        <v>Cash</v>
      </c>
      <c r="J1965" s="5">
        <f>VLOOKUP(F1965,'Set up'!$A$2:$D$55,4,FALSE)</f>
        <v>0</v>
      </c>
      <c r="K1965" s="4">
        <f t="shared" si="590"/>
        <v>45145</v>
      </c>
      <c r="L1965" s="5">
        <f t="shared" si="591"/>
        <v>8</v>
      </c>
      <c r="M1965" s="5">
        <f t="shared" si="592"/>
        <v>2023</v>
      </c>
      <c r="N1965" s="96">
        <v>283.8</v>
      </c>
      <c r="O1965" s="6">
        <f t="shared" si="601"/>
        <v>-283.8</v>
      </c>
      <c r="P1965" s="6">
        <f t="shared" si="596"/>
        <v>0</v>
      </c>
      <c r="Q1965" s="7">
        <f t="shared" si="597"/>
        <v>3448818.6500000008</v>
      </c>
      <c r="R1965" s="44" t="str">
        <f>VLOOKUP(F1965,'Set up'!$A$2:$E$55,5,FALSE)</f>
        <v>Cash</v>
      </c>
      <c r="S1965" s="1" t="s">
        <v>1844</v>
      </c>
    </row>
    <row r="1966" spans="1:19" ht="15" customHeight="1" x14ac:dyDescent="0.35">
      <c r="A1966" s="4">
        <v>45145</v>
      </c>
      <c r="B1966" s="5">
        <f t="shared" si="594"/>
        <v>8</v>
      </c>
      <c r="C1966" s="5">
        <f t="shared" si="595"/>
        <v>2023</v>
      </c>
      <c r="D1966" s="88" t="s">
        <v>1805</v>
      </c>
      <c r="E1966" s="5" t="str">
        <f>VLOOKUP(F1966,'Set up'!$A$2:$C$55,2,FALSE)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up'!$A$2:$C$55,3,FALSE)</f>
        <v>Cash</v>
      </c>
      <c r="J1966" s="5">
        <f>VLOOKUP(F1966,'Set up'!$A$2:$D$55,4,FALSE)</f>
        <v>0</v>
      </c>
      <c r="K1966" s="4">
        <f t="shared" si="590"/>
        <v>45145</v>
      </c>
      <c r="L1966" s="5">
        <f t="shared" si="591"/>
        <v>8</v>
      </c>
      <c r="M1966" s="5">
        <f t="shared" si="592"/>
        <v>2023</v>
      </c>
      <c r="N1966" s="96">
        <v>160</v>
      </c>
      <c r="O1966" s="6">
        <f t="shared" si="601"/>
        <v>-160</v>
      </c>
      <c r="P1966" s="6">
        <f t="shared" si="596"/>
        <v>0</v>
      </c>
      <c r="Q1966" s="7">
        <f t="shared" si="597"/>
        <v>3448978.6500000008</v>
      </c>
      <c r="R1966" s="44" t="str">
        <f>VLOOKUP(F1966,'Set up'!$A$2:$E$55,5,FALSE)</f>
        <v>Cash</v>
      </c>
      <c r="S1966" s="1" t="s">
        <v>1844</v>
      </c>
    </row>
    <row r="1967" spans="1:19" ht="15" customHeight="1" x14ac:dyDescent="0.35">
      <c r="A1967" s="4">
        <v>45145</v>
      </c>
      <c r="B1967" s="5">
        <f t="shared" si="594"/>
        <v>8</v>
      </c>
      <c r="C1967" s="5">
        <f t="shared" si="595"/>
        <v>2023</v>
      </c>
      <c r="D1967" s="124" t="s">
        <v>1805</v>
      </c>
      <c r="E1967" s="5" t="str">
        <f>VLOOKUP(F1967,'Set up'!$A$2:$C$55,2,FALSE)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up'!$A$2:$C$55,3,FALSE)</f>
        <v>Cash</v>
      </c>
      <c r="J1967" s="5">
        <f>VLOOKUP(F1967,'Set up'!$A$2:$D$55,4,FALSE)</f>
        <v>0</v>
      </c>
      <c r="K1967" s="4">
        <f t="shared" si="590"/>
        <v>45145</v>
      </c>
      <c r="L1967" s="5">
        <f t="shared" si="591"/>
        <v>8</v>
      </c>
      <c r="M1967" s="5">
        <f t="shared" si="592"/>
        <v>2023</v>
      </c>
      <c r="N1967" s="96">
        <v>0</v>
      </c>
      <c r="O1967" s="6">
        <f t="shared" si="601"/>
        <v>0</v>
      </c>
      <c r="P1967" s="6">
        <f t="shared" si="596"/>
        <v>0</v>
      </c>
      <c r="Q1967" s="7">
        <f t="shared" si="597"/>
        <v>3448978.6500000008</v>
      </c>
      <c r="R1967" s="44" t="str">
        <f>VLOOKUP(F1967,'Set up'!$A$2:$E$55,5,FALSE)</f>
        <v>Cash</v>
      </c>
      <c r="S1967" s="1" t="s">
        <v>1844</v>
      </c>
    </row>
    <row r="1968" spans="1:19" ht="15" customHeight="1" x14ac:dyDescent="0.35">
      <c r="A1968" s="4">
        <v>45145</v>
      </c>
      <c r="B1968" s="5">
        <f t="shared" si="594"/>
        <v>8</v>
      </c>
      <c r="C1968" s="5">
        <f t="shared" si="595"/>
        <v>2023</v>
      </c>
      <c r="D1968" s="124" t="s">
        <v>1806</v>
      </c>
      <c r="E1968" s="5" t="str">
        <f>VLOOKUP(F1968,'Set up'!$A$2:$C$55,2,FALSE)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up'!$A$2:$C$55,3,FALSE)</f>
        <v>Cash</v>
      </c>
      <c r="J1968" s="5">
        <f>VLOOKUP(F1968,'Set up'!$A$2:$D$55,4,FALSE)</f>
        <v>0</v>
      </c>
      <c r="K1968" s="4">
        <f t="shared" si="590"/>
        <v>45145</v>
      </c>
      <c r="L1968" s="5">
        <f t="shared" si="591"/>
        <v>8</v>
      </c>
      <c r="M1968" s="5">
        <f t="shared" si="592"/>
        <v>2023</v>
      </c>
      <c r="N1968" s="96">
        <v>250</v>
      </c>
      <c r="O1968" s="6">
        <f>-N1968</f>
        <v>-250</v>
      </c>
      <c r="P1968" s="6">
        <f t="shared" si="596"/>
        <v>0</v>
      </c>
      <c r="Q1968" s="7">
        <f t="shared" si="597"/>
        <v>3449228.6500000008</v>
      </c>
      <c r="R1968" s="44" t="str">
        <f>VLOOKUP(F1968,'Set up'!$A$2:$E$55,5,FALSE)</f>
        <v>Trsf</v>
      </c>
      <c r="S1968" s="1" t="s">
        <v>2559</v>
      </c>
    </row>
    <row r="1969" spans="1:19" ht="15" customHeight="1" x14ac:dyDescent="0.35">
      <c r="A1969" s="4">
        <v>45145</v>
      </c>
      <c r="B1969" s="5">
        <f t="shared" si="594"/>
        <v>8</v>
      </c>
      <c r="C1969" s="5">
        <f t="shared" si="595"/>
        <v>2023</v>
      </c>
      <c r="D1969" s="124" t="s">
        <v>1807</v>
      </c>
      <c r="E1969" s="5" t="str">
        <f>VLOOKUP(F1969,'Set up'!$A$2:$C$55,2,FALSE)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up'!$A$2:$C$55,3,FALSE)</f>
        <v>Cash</v>
      </c>
      <c r="J1969" s="5">
        <f>VLOOKUP(F1969,'Set up'!$A$2:$D$55,4,FALSE)</f>
        <v>0</v>
      </c>
      <c r="K1969" s="4">
        <f t="shared" si="590"/>
        <v>45145</v>
      </c>
      <c r="L1969" s="5">
        <f t="shared" si="591"/>
        <v>8</v>
      </c>
      <c r="M1969" s="5">
        <f t="shared" si="592"/>
        <v>2023</v>
      </c>
      <c r="N1969" s="96">
        <v>3124</v>
      </c>
      <c r="O1969" s="6">
        <f>-N1969</f>
        <v>-3124</v>
      </c>
      <c r="P1969" s="6">
        <f t="shared" si="596"/>
        <v>0</v>
      </c>
      <c r="Q1969" s="7">
        <f t="shared" si="597"/>
        <v>3452352.6500000008</v>
      </c>
      <c r="R1969" s="44" t="str">
        <f>VLOOKUP(F1969,'Set up'!$A$2:$E$55,5,FALSE)</f>
        <v>Trsf</v>
      </c>
      <c r="S1969" s="1" t="s">
        <v>2558</v>
      </c>
    </row>
    <row r="1970" spans="1:19" ht="15" customHeight="1" x14ac:dyDescent="0.35">
      <c r="A1970" s="4">
        <v>45145</v>
      </c>
      <c r="B1970" s="5">
        <f t="shared" si="594"/>
        <v>8</v>
      </c>
      <c r="C1970" s="5">
        <f t="shared" si="595"/>
        <v>2023</v>
      </c>
      <c r="D1970" s="124" t="s">
        <v>1807</v>
      </c>
      <c r="E1970" s="5" t="str">
        <f>VLOOKUP(F1970,'Set up'!$A$2:$C$55,2,FALSE)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up'!$A$2:$C$55,3,FALSE)</f>
        <v>Cash</v>
      </c>
      <c r="J1970" s="5">
        <f>VLOOKUP(F1970,'Set up'!$A$2:$D$55,4,FALSE)</f>
        <v>0</v>
      </c>
      <c r="K1970" s="4">
        <f t="shared" si="590"/>
        <v>45145</v>
      </c>
      <c r="L1970" s="5">
        <f t="shared" si="591"/>
        <v>8</v>
      </c>
      <c r="M1970" s="5">
        <f t="shared" si="592"/>
        <v>2023</v>
      </c>
      <c r="N1970" s="96">
        <v>1134</v>
      </c>
      <c r="O1970" s="6">
        <f>-N1970</f>
        <v>-1134</v>
      </c>
      <c r="P1970" s="6">
        <f t="shared" si="596"/>
        <v>0</v>
      </c>
      <c r="Q1970" s="7">
        <f t="shared" si="597"/>
        <v>3453486.6500000008</v>
      </c>
      <c r="R1970" s="44" t="str">
        <f>VLOOKUP(F1970,'Set up'!$A$2:$E$55,5,FALSE)</f>
        <v>Trsf</v>
      </c>
      <c r="S1970" s="1" t="s">
        <v>2550</v>
      </c>
    </row>
    <row r="1971" spans="1:19" ht="15" customHeight="1" x14ac:dyDescent="0.35">
      <c r="A1971" s="4">
        <v>45145</v>
      </c>
      <c r="B1971" s="5">
        <f t="shared" si="594"/>
        <v>8</v>
      </c>
      <c r="C1971" s="5">
        <f t="shared" si="595"/>
        <v>2023</v>
      </c>
      <c r="D1971" s="124" t="s">
        <v>1807</v>
      </c>
      <c r="E1971" s="5" t="str">
        <f>VLOOKUP(F1971,'Set up'!$A$2:$C$55,2,FALSE)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up'!$A$2:$C$55,3,FALSE)</f>
        <v>Cash</v>
      </c>
      <c r="J1971" s="5">
        <f>VLOOKUP(F1971,'Set up'!$A$2:$D$55,4,FALSE)</f>
        <v>0</v>
      </c>
      <c r="K1971" s="4">
        <f t="shared" si="590"/>
        <v>45145</v>
      </c>
      <c r="L1971" s="5">
        <f t="shared" si="591"/>
        <v>8</v>
      </c>
      <c r="M1971" s="5">
        <f t="shared" si="592"/>
        <v>2023</v>
      </c>
      <c r="N1971" s="96">
        <v>600</v>
      </c>
      <c r="O1971" s="6">
        <f>-N1971</f>
        <v>-600</v>
      </c>
      <c r="P1971" s="6">
        <f t="shared" si="596"/>
        <v>0</v>
      </c>
      <c r="Q1971" s="7">
        <f t="shared" si="597"/>
        <v>3454086.6500000008</v>
      </c>
      <c r="R1971" s="44" t="str">
        <f>VLOOKUP(F1971,'Set up'!$A$2:$E$55,5,FALSE)</f>
        <v>Trsf</v>
      </c>
      <c r="S1971" s="1" t="s">
        <v>2551</v>
      </c>
    </row>
    <row r="1972" spans="1:19" ht="15" customHeight="1" x14ac:dyDescent="0.35">
      <c r="A1972" s="4">
        <v>45145</v>
      </c>
      <c r="B1972" s="5">
        <f t="shared" si="594"/>
        <v>8</v>
      </c>
      <c r="C1972" s="5">
        <f t="shared" si="595"/>
        <v>2023</v>
      </c>
      <c r="D1972" s="124" t="s">
        <v>1807</v>
      </c>
      <c r="E1972" s="5" t="str">
        <f>VLOOKUP(F1972,'Set up'!$A$2:$C$55,2,FALSE)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up'!$A$2:$C$55,3,FALSE)</f>
        <v>Cash</v>
      </c>
      <c r="J1972" s="5">
        <f>VLOOKUP(F1972,'Set up'!$A$2:$D$55,4,FALSE)</f>
        <v>0</v>
      </c>
      <c r="K1972" s="4">
        <f t="shared" si="590"/>
        <v>45145</v>
      </c>
      <c r="L1972" s="5">
        <f t="shared" si="591"/>
        <v>8</v>
      </c>
      <c r="M1972" s="5">
        <f t="shared" si="592"/>
        <v>2023</v>
      </c>
      <c r="N1972" s="96">
        <v>1000</v>
      </c>
      <c r="O1972" s="6">
        <f>-N1972</f>
        <v>-1000</v>
      </c>
      <c r="P1972" s="6">
        <f t="shared" si="596"/>
        <v>0</v>
      </c>
      <c r="Q1972" s="7">
        <f t="shared" si="597"/>
        <v>3455086.6500000008</v>
      </c>
      <c r="R1972" s="44" t="str">
        <f>VLOOKUP(F1972,'Set up'!$A$2:$E$55,5,FALSE)</f>
        <v>Trsf</v>
      </c>
      <c r="S1972" s="1" t="s">
        <v>2553</v>
      </c>
    </row>
    <row r="1973" spans="1:19" ht="15" customHeight="1" x14ac:dyDescent="0.35">
      <c r="A1973" s="4">
        <v>45145</v>
      </c>
      <c r="B1973" s="5">
        <f t="shared" si="594"/>
        <v>8</v>
      </c>
      <c r="C1973" s="5">
        <f t="shared" si="595"/>
        <v>2023</v>
      </c>
      <c r="D1973" s="88" t="s">
        <v>1808</v>
      </c>
      <c r="E1973" s="5" t="str">
        <f>VLOOKUP(F1973,'Set up'!$A$2:$C$55,2,FALSE)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up'!$A$2:$C$55,3,FALSE)</f>
        <v>Cash</v>
      </c>
      <c r="J1973" s="5">
        <f>VLOOKUP(F1973,'Set up'!$A$2:$D$55,4,FALSE)</f>
        <v>0</v>
      </c>
      <c r="K1973" s="4">
        <f t="shared" si="590"/>
        <v>45145</v>
      </c>
      <c r="L1973" s="5">
        <f t="shared" si="591"/>
        <v>8</v>
      </c>
      <c r="M1973" s="5">
        <f t="shared" si="592"/>
        <v>2023</v>
      </c>
      <c r="N1973" s="96">
        <v>225</v>
      </c>
      <c r="O1973" s="6">
        <f t="shared" ref="O1973" si="602">-N1973</f>
        <v>-225</v>
      </c>
      <c r="P1973" s="6">
        <f t="shared" si="596"/>
        <v>0</v>
      </c>
      <c r="Q1973" s="7">
        <f t="shared" si="597"/>
        <v>3455311.6500000008</v>
      </c>
      <c r="R1973" s="44" t="str">
        <f>VLOOKUP(F1973,'Set up'!$A$2:$E$55,5,FALSE)</f>
        <v>Trsf</v>
      </c>
      <c r="S1973" s="1" t="s">
        <v>1849</v>
      </c>
    </row>
    <row r="1974" spans="1:19" ht="15" customHeight="1" x14ac:dyDescent="0.35">
      <c r="A1974" s="4">
        <v>45145</v>
      </c>
      <c r="B1974" s="5">
        <f t="shared" si="594"/>
        <v>8</v>
      </c>
      <c r="C1974" s="5">
        <f t="shared" si="595"/>
        <v>2023</v>
      </c>
      <c r="D1974" s="88" t="s">
        <v>1808</v>
      </c>
      <c r="E1974" s="5" t="str">
        <f>VLOOKUP(F1974,'Set up'!$A$2:$C$55,2,FALSE)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up'!$A$2:$C$55,3,FALSE)</f>
        <v>Cash</v>
      </c>
      <c r="J1974" s="5">
        <f>VLOOKUP(F1974,'Set up'!$A$2:$D$55,4,FALSE)</f>
        <v>0</v>
      </c>
      <c r="K1974" s="4">
        <f t="shared" si="590"/>
        <v>45145</v>
      </c>
      <c r="L1974" s="5">
        <f t="shared" si="591"/>
        <v>8</v>
      </c>
      <c r="M1974" s="5">
        <f t="shared" si="592"/>
        <v>2023</v>
      </c>
      <c r="N1974" s="96">
        <v>695</v>
      </c>
      <c r="O1974" s="6">
        <f>-79.7-615.3</f>
        <v>-695</v>
      </c>
      <c r="P1974" s="6">
        <f t="shared" si="596"/>
        <v>0</v>
      </c>
      <c r="Q1974" s="7">
        <f t="shared" si="597"/>
        <v>3456006.6500000008</v>
      </c>
      <c r="R1974" s="44" t="str">
        <f>VLOOKUP(F1974,'Set up'!$A$2:$E$55,5,FALSE)</f>
        <v>Trsf</v>
      </c>
      <c r="S1974" s="1" t="s">
        <v>1875</v>
      </c>
    </row>
    <row r="1975" spans="1:19" ht="15" customHeight="1" x14ac:dyDescent="0.35">
      <c r="A1975" s="4">
        <v>45146</v>
      </c>
      <c r="B1975" s="5">
        <f t="shared" si="594"/>
        <v>8</v>
      </c>
      <c r="C1975" s="5">
        <f t="shared" si="595"/>
        <v>2023</v>
      </c>
      <c r="D1975" s="88" t="s">
        <v>1809</v>
      </c>
      <c r="E1975" s="5" t="str">
        <f>VLOOKUP(F1975,'Set up'!$A$2:$C$55,2,FALSE)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up'!$A$2:$C$55,3,FALSE)</f>
        <v>30</v>
      </c>
      <c r="J1975" s="5">
        <f>VLOOKUP(F1975,'Set up'!$A$2:$D$55,4,FALSE)</f>
        <v>30</v>
      </c>
      <c r="K1975" s="4">
        <f t="shared" si="590"/>
        <v>45176</v>
      </c>
      <c r="L1975" s="5">
        <f t="shared" si="591"/>
        <v>9</v>
      </c>
      <c r="M1975" s="5">
        <f t="shared" si="592"/>
        <v>2023</v>
      </c>
      <c r="N1975" s="96">
        <v>421.2</v>
      </c>
      <c r="O1975" s="6">
        <f t="shared" ref="O1975:O1977" si="603">-N1975</f>
        <v>-421.2</v>
      </c>
      <c r="P1975" s="6">
        <f t="shared" si="596"/>
        <v>0</v>
      </c>
      <c r="Q1975" s="7">
        <f t="shared" si="597"/>
        <v>3456427.850000001</v>
      </c>
      <c r="R1975" s="44" t="str">
        <f>VLOOKUP(F1975,'Set up'!$A$2:$E$55,5,FALSE)</f>
        <v>Chq</v>
      </c>
      <c r="S1975" s="1" t="s">
        <v>1858</v>
      </c>
    </row>
    <row r="1976" spans="1:19" ht="15" customHeight="1" x14ac:dyDescent="0.35">
      <c r="A1976" s="4">
        <v>45146</v>
      </c>
      <c r="B1976" s="5">
        <f t="shared" si="594"/>
        <v>8</v>
      </c>
      <c r="C1976" s="5">
        <f t="shared" si="595"/>
        <v>2023</v>
      </c>
      <c r="D1976" s="88" t="s">
        <v>1809</v>
      </c>
      <c r="E1976" s="5" t="str">
        <f>VLOOKUP(F1976,'Set up'!$A$2:$C$55,2,FALSE)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up'!$A$2:$C$55,3,FALSE)</f>
        <v>30</v>
      </c>
      <c r="J1976" s="5">
        <f>VLOOKUP(F1976,'Set up'!$A$2:$D$55,4,FALSE)</f>
        <v>30</v>
      </c>
      <c r="K1976" s="4">
        <f t="shared" si="590"/>
        <v>45176</v>
      </c>
      <c r="L1976" s="5">
        <f t="shared" si="591"/>
        <v>9</v>
      </c>
      <c r="M1976" s="5">
        <f t="shared" si="592"/>
        <v>2023</v>
      </c>
      <c r="N1976" s="96">
        <v>144</v>
      </c>
      <c r="O1976" s="6">
        <f t="shared" si="603"/>
        <v>-144</v>
      </c>
      <c r="P1976" s="6">
        <f t="shared" si="596"/>
        <v>0</v>
      </c>
      <c r="Q1976" s="7">
        <f t="shared" si="597"/>
        <v>3456571.850000001</v>
      </c>
      <c r="R1976" s="44" t="str">
        <f>VLOOKUP(F1976,'Set up'!$A$2:$E$55,5,FALSE)</f>
        <v>Chq</v>
      </c>
      <c r="S1976" s="1" t="s">
        <v>1858</v>
      </c>
    </row>
    <row r="1977" spans="1:19" ht="15" customHeight="1" x14ac:dyDescent="0.35">
      <c r="A1977" s="4">
        <v>45147</v>
      </c>
      <c r="B1977" s="5">
        <f t="shared" si="594"/>
        <v>8</v>
      </c>
      <c r="C1977" s="5">
        <f t="shared" si="595"/>
        <v>2023</v>
      </c>
      <c r="D1977" s="88" t="s">
        <v>1810</v>
      </c>
      <c r="E1977" s="5" t="str">
        <f>VLOOKUP(F1977,'Set up'!$A$2:$C$55,2,FALSE)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up'!$A$2:$C$55,3,FALSE)</f>
        <v>60</v>
      </c>
      <c r="J1977" s="5">
        <f>VLOOKUP(F1977,'Set up'!$A$2:$D$55,4,FALSE)</f>
        <v>60</v>
      </c>
      <c r="K1977" s="4">
        <f t="shared" si="590"/>
        <v>45207</v>
      </c>
      <c r="L1977" s="5">
        <f t="shared" si="591"/>
        <v>10</v>
      </c>
      <c r="M1977" s="5">
        <f t="shared" si="592"/>
        <v>2023</v>
      </c>
      <c r="N1977" s="96">
        <v>220</v>
      </c>
      <c r="O1977" s="6">
        <f t="shared" si="603"/>
        <v>-220</v>
      </c>
      <c r="P1977" s="6">
        <f t="shared" si="596"/>
        <v>0</v>
      </c>
      <c r="Q1977" s="7">
        <f t="shared" si="597"/>
        <v>3456791.850000001</v>
      </c>
      <c r="R1977" s="44" t="str">
        <f>VLOOKUP(F1977,'Set up'!$A$2:$E$55,5,FALSE)</f>
        <v>Chq</v>
      </c>
      <c r="S1977" s="1" t="s">
        <v>2326</v>
      </c>
    </row>
    <row r="1978" spans="1:19" ht="15" customHeight="1" x14ac:dyDescent="0.35">
      <c r="A1978" s="4">
        <v>45152</v>
      </c>
      <c r="B1978" s="5">
        <f t="shared" si="594"/>
        <v>8</v>
      </c>
      <c r="C1978" s="5">
        <f t="shared" si="595"/>
        <v>2023</v>
      </c>
      <c r="D1978" s="88" t="s">
        <v>1811</v>
      </c>
      <c r="E1978" s="5" t="str">
        <f>VLOOKUP(F1978,'Set up'!$A$2:$C$55,2,FALSE)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up'!$A$2:$C$55,3,FALSE)</f>
        <v>Cash</v>
      </c>
      <c r="J1978" s="5">
        <f>VLOOKUP(F1978,'Set up'!$A$2:$D$55,4,FALSE)</f>
        <v>0</v>
      </c>
      <c r="K1978" s="4">
        <f t="shared" si="590"/>
        <v>45152</v>
      </c>
      <c r="L1978" s="5">
        <f t="shared" si="591"/>
        <v>8</v>
      </c>
      <c r="M1978" s="5">
        <f t="shared" si="592"/>
        <v>2023</v>
      </c>
      <c r="N1978" s="96">
        <v>150</v>
      </c>
      <c r="O1978" s="6">
        <f t="shared" ref="O1978:O1984" si="604">-N1978</f>
        <v>-150</v>
      </c>
      <c r="P1978" s="6">
        <f t="shared" si="596"/>
        <v>0</v>
      </c>
      <c r="Q1978" s="7">
        <f t="shared" si="597"/>
        <v>3456941.850000001</v>
      </c>
      <c r="R1978" s="44" t="str">
        <f>VLOOKUP(F1978,'Set up'!$A$2:$E$55,5,FALSE)</f>
        <v>Trsf</v>
      </c>
      <c r="S1978" s="1" t="s">
        <v>1851</v>
      </c>
    </row>
    <row r="1979" spans="1:19" ht="15" customHeight="1" x14ac:dyDescent="0.35">
      <c r="A1979" s="4">
        <v>45152</v>
      </c>
      <c r="B1979" s="5">
        <f t="shared" si="594"/>
        <v>8</v>
      </c>
      <c r="C1979" s="5">
        <f t="shared" si="595"/>
        <v>2023</v>
      </c>
      <c r="D1979" s="88" t="s">
        <v>1811</v>
      </c>
      <c r="E1979" s="5" t="str">
        <f>VLOOKUP(F1979,'Set up'!$A$2:$C$55,2,FALSE)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up'!$A$2:$C$55,3,FALSE)</f>
        <v>Cash</v>
      </c>
      <c r="J1979" s="5">
        <f>VLOOKUP(F1979,'Set up'!$A$2:$D$55,4,FALSE)</f>
        <v>0</v>
      </c>
      <c r="K1979" s="4">
        <f t="shared" si="590"/>
        <v>45152</v>
      </c>
      <c r="L1979" s="5">
        <f t="shared" si="591"/>
        <v>8</v>
      </c>
      <c r="M1979" s="5">
        <f t="shared" si="592"/>
        <v>2023</v>
      </c>
      <c r="N1979" s="96">
        <v>834</v>
      </c>
      <c r="O1979" s="6">
        <f t="shared" si="604"/>
        <v>-834</v>
      </c>
      <c r="P1979" s="6">
        <f t="shared" si="596"/>
        <v>0</v>
      </c>
      <c r="Q1979" s="7">
        <f t="shared" si="597"/>
        <v>3457775.850000001</v>
      </c>
      <c r="R1979" s="44" t="str">
        <f>VLOOKUP(F1979,'Set up'!$A$2:$E$55,5,FALSE)</f>
        <v>Trsf</v>
      </c>
      <c r="S1979" s="1" t="s">
        <v>1852</v>
      </c>
    </row>
    <row r="1980" spans="1:19" ht="15" customHeight="1" x14ac:dyDescent="0.35">
      <c r="A1980" s="4">
        <v>45153</v>
      </c>
      <c r="B1980" s="5">
        <f t="shared" si="594"/>
        <v>8</v>
      </c>
      <c r="C1980" s="5">
        <f t="shared" si="595"/>
        <v>2023</v>
      </c>
      <c r="D1980" s="88" t="s">
        <v>1812</v>
      </c>
      <c r="E1980" s="5" t="str">
        <f>VLOOKUP(F1980,'Set up'!$A$2:$C$55,2,FALSE)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up'!$A$2:$C$55,3,FALSE)</f>
        <v>Cash</v>
      </c>
      <c r="J1980" s="5">
        <f>VLOOKUP(F1980,'Set up'!$A$2:$D$55,4,FALSE)</f>
        <v>0</v>
      </c>
      <c r="K1980" s="4">
        <f t="shared" si="590"/>
        <v>45153</v>
      </c>
      <c r="L1980" s="5">
        <f t="shared" si="591"/>
        <v>8</v>
      </c>
      <c r="M1980" s="5">
        <f t="shared" si="592"/>
        <v>2023</v>
      </c>
      <c r="N1980" s="96">
        <v>1562</v>
      </c>
      <c r="O1980" s="6">
        <f t="shared" si="604"/>
        <v>-1562</v>
      </c>
      <c r="P1980" s="6">
        <f t="shared" si="596"/>
        <v>0</v>
      </c>
      <c r="Q1980" s="7">
        <f t="shared" si="597"/>
        <v>3459337.850000001</v>
      </c>
      <c r="R1980" s="44" t="str">
        <f>VLOOKUP(F1980,'Set up'!$A$2:$E$55,5,FALSE)</f>
        <v>Trsf</v>
      </c>
      <c r="S1980" s="1" t="s">
        <v>1856</v>
      </c>
    </row>
    <row r="1981" spans="1:19" ht="15" customHeight="1" x14ac:dyDescent="0.35">
      <c r="A1981" s="4">
        <v>45153</v>
      </c>
      <c r="B1981" s="5">
        <f t="shared" si="594"/>
        <v>8</v>
      </c>
      <c r="C1981" s="5">
        <f t="shared" si="595"/>
        <v>2023</v>
      </c>
      <c r="D1981" s="88" t="s">
        <v>1812</v>
      </c>
      <c r="E1981" s="5" t="str">
        <f>VLOOKUP(F1981,'Set up'!$A$2:$C$55,2,FALSE)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up'!$A$2:$C$55,3,FALSE)</f>
        <v>Cash</v>
      </c>
      <c r="J1981" s="5">
        <f>VLOOKUP(F1981,'Set up'!$A$2:$D$55,4,FALSE)</f>
        <v>0</v>
      </c>
      <c r="K1981" s="4">
        <f t="shared" si="590"/>
        <v>45153</v>
      </c>
      <c r="L1981" s="5">
        <f t="shared" si="591"/>
        <v>8</v>
      </c>
      <c r="M1981" s="5">
        <f t="shared" si="592"/>
        <v>2023</v>
      </c>
      <c r="N1981" s="96">
        <v>378</v>
      </c>
      <c r="O1981" s="6">
        <f t="shared" si="604"/>
        <v>-378</v>
      </c>
      <c r="P1981" s="6">
        <f t="shared" si="596"/>
        <v>0</v>
      </c>
      <c r="Q1981" s="7">
        <f t="shared" si="597"/>
        <v>3459715.850000001</v>
      </c>
      <c r="R1981" s="44" t="str">
        <f>VLOOKUP(F1981,'Set up'!$A$2:$E$55,5,FALSE)</f>
        <v>Trsf</v>
      </c>
      <c r="S1981" s="1" t="s">
        <v>1856</v>
      </c>
    </row>
    <row r="1982" spans="1:19" ht="15" customHeight="1" x14ac:dyDescent="0.35">
      <c r="A1982" s="4">
        <v>45153</v>
      </c>
      <c r="B1982" s="5">
        <f t="shared" si="594"/>
        <v>8</v>
      </c>
      <c r="C1982" s="5">
        <f t="shared" si="595"/>
        <v>2023</v>
      </c>
      <c r="D1982" s="88" t="s">
        <v>1812</v>
      </c>
      <c r="E1982" s="5" t="str">
        <f>VLOOKUP(F1982,'Set up'!$A$2:$C$55,2,FALSE)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up'!$A$2:$C$55,3,FALSE)</f>
        <v>Cash</v>
      </c>
      <c r="J1982" s="5">
        <f>VLOOKUP(F1982,'Set up'!$A$2:$D$55,4,FALSE)</f>
        <v>0</v>
      </c>
      <c r="K1982" s="4">
        <f t="shared" si="590"/>
        <v>45153</v>
      </c>
      <c r="L1982" s="5">
        <f t="shared" si="591"/>
        <v>8</v>
      </c>
      <c r="M1982" s="5">
        <f t="shared" si="592"/>
        <v>2023</v>
      </c>
      <c r="N1982" s="96">
        <v>62.5</v>
      </c>
      <c r="O1982" s="6">
        <f t="shared" si="604"/>
        <v>-62.5</v>
      </c>
      <c r="P1982" s="6">
        <f t="shared" si="596"/>
        <v>0</v>
      </c>
      <c r="Q1982" s="7">
        <f t="shared" si="597"/>
        <v>3459778.350000001</v>
      </c>
      <c r="R1982" s="44" t="str">
        <f>VLOOKUP(F1982,'Set up'!$A$2:$E$55,5,FALSE)</f>
        <v>Trsf</v>
      </c>
      <c r="S1982" s="1" t="s">
        <v>1856</v>
      </c>
    </row>
    <row r="1983" spans="1:19" ht="15" customHeight="1" x14ac:dyDescent="0.35">
      <c r="A1983" s="4">
        <v>45153</v>
      </c>
      <c r="B1983" s="5">
        <f t="shared" si="594"/>
        <v>8</v>
      </c>
      <c r="C1983" s="5">
        <f t="shared" si="595"/>
        <v>2023</v>
      </c>
      <c r="D1983" s="88" t="s">
        <v>1812</v>
      </c>
      <c r="E1983" s="5" t="str">
        <f>VLOOKUP(F1983,'Set up'!$A$2:$C$55,2,FALSE)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up'!$A$2:$C$55,3,FALSE)</f>
        <v>Cash</v>
      </c>
      <c r="J1983" s="5">
        <f>VLOOKUP(F1983,'Set up'!$A$2:$D$55,4,FALSE)</f>
        <v>0</v>
      </c>
      <c r="K1983" s="4">
        <f t="shared" si="590"/>
        <v>45153</v>
      </c>
      <c r="L1983" s="5">
        <f t="shared" si="591"/>
        <v>8</v>
      </c>
      <c r="M1983" s="5">
        <f t="shared" si="592"/>
        <v>2023</v>
      </c>
      <c r="N1983" s="96">
        <v>380</v>
      </c>
      <c r="O1983" s="6">
        <f t="shared" si="604"/>
        <v>-380</v>
      </c>
      <c r="P1983" s="6">
        <f t="shared" si="596"/>
        <v>0</v>
      </c>
      <c r="Q1983" s="7">
        <f t="shared" si="597"/>
        <v>3460158.350000001</v>
      </c>
      <c r="R1983" s="44" t="str">
        <f>VLOOKUP(F1983,'Set up'!$A$2:$E$55,5,FALSE)</f>
        <v>Trsf</v>
      </c>
      <c r="S1983" s="1" t="s">
        <v>1856</v>
      </c>
    </row>
    <row r="1984" spans="1:19" ht="15" customHeight="1" x14ac:dyDescent="0.35">
      <c r="A1984" s="4">
        <v>45153</v>
      </c>
      <c r="B1984" s="5">
        <f t="shared" si="594"/>
        <v>8</v>
      </c>
      <c r="C1984" s="5">
        <f t="shared" si="595"/>
        <v>2023</v>
      </c>
      <c r="D1984" s="88" t="s">
        <v>1813</v>
      </c>
      <c r="E1984" s="5" t="str">
        <f>VLOOKUP(F1984,'Set up'!$A$2:$C$55,2,FALSE)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up'!$A$2:$C$55,3,FALSE)</f>
        <v>Cash</v>
      </c>
      <c r="J1984" s="5">
        <f>VLOOKUP(F1984,'Set up'!$A$2:$D$55,4,FALSE)</f>
        <v>0</v>
      </c>
      <c r="K1984" s="4">
        <f t="shared" si="590"/>
        <v>45153</v>
      </c>
      <c r="L1984" s="5">
        <f t="shared" si="591"/>
        <v>8</v>
      </c>
      <c r="M1984" s="5">
        <f t="shared" si="592"/>
        <v>2023</v>
      </c>
      <c r="N1984" s="96">
        <v>1738</v>
      </c>
      <c r="O1984" s="6">
        <f t="shared" si="604"/>
        <v>-1738</v>
      </c>
      <c r="P1984" s="6">
        <f t="shared" si="596"/>
        <v>0</v>
      </c>
      <c r="Q1984" s="7">
        <f t="shared" si="597"/>
        <v>3461896.350000001</v>
      </c>
      <c r="R1984" s="44" t="str">
        <f>VLOOKUP(F1984,'Set up'!$A$2:$E$55,5,FALSE)</f>
        <v>Trsf</v>
      </c>
      <c r="S1984" s="1" t="s">
        <v>2564</v>
      </c>
    </row>
    <row r="1985" spans="1:19" ht="15" customHeight="1" x14ac:dyDescent="0.35">
      <c r="A1985" s="4" t="s">
        <v>1816</v>
      </c>
      <c r="B1985" s="5">
        <f t="shared" si="594"/>
        <v>8</v>
      </c>
      <c r="C1985" s="5">
        <f t="shared" si="595"/>
        <v>2023</v>
      </c>
      <c r="D1985" s="88" t="s">
        <v>1814</v>
      </c>
      <c r="E1985" s="5" t="str">
        <f>VLOOKUP(F1985,'Set up'!$A$2:$C$55,2,FALSE)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up'!$A$2:$C$55,3,FALSE)</f>
        <v>Cash</v>
      </c>
      <c r="J1985" s="5">
        <f>VLOOKUP(F1985,'Set up'!$A$2:$D$55,4,FALSE)</f>
        <v>0</v>
      </c>
      <c r="K1985" s="4">
        <f t="shared" si="590"/>
        <v>45153</v>
      </c>
      <c r="L1985" s="5">
        <f t="shared" si="591"/>
        <v>8</v>
      </c>
      <c r="M1985" s="5">
        <f t="shared" si="592"/>
        <v>2023</v>
      </c>
      <c r="N1985" s="96">
        <v>125</v>
      </c>
      <c r="O1985" s="6">
        <f>-N1985</f>
        <v>-125</v>
      </c>
      <c r="P1985" s="6">
        <f t="shared" si="596"/>
        <v>0</v>
      </c>
      <c r="Q1985" s="7">
        <f t="shared" si="597"/>
        <v>3462021.350000001</v>
      </c>
      <c r="R1985" s="44" t="str">
        <f>VLOOKUP(F1985,'Set up'!$A$2:$E$55,5,FALSE)</f>
        <v>Trsf</v>
      </c>
      <c r="S1985" s="1" t="s">
        <v>2560</v>
      </c>
    </row>
    <row r="1986" spans="1:19" ht="15" customHeight="1" x14ac:dyDescent="0.35">
      <c r="A1986" s="4" t="s">
        <v>1816</v>
      </c>
      <c r="B1986" s="5">
        <f t="shared" si="594"/>
        <v>8</v>
      </c>
      <c r="C1986" s="5">
        <f t="shared" si="595"/>
        <v>2023</v>
      </c>
      <c r="D1986" s="88" t="s">
        <v>1815</v>
      </c>
      <c r="E1986" s="5" t="str">
        <f>VLOOKUP(F1986,'Set up'!$A$2:$C$55,2,FALSE)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up'!$A$2:$C$55,3,FALSE)</f>
        <v>Cash</v>
      </c>
      <c r="J1986" s="5">
        <f>VLOOKUP(F1986,'Set up'!$A$2:$D$55,4,FALSE)</f>
        <v>0</v>
      </c>
      <c r="K1986" s="4">
        <f t="shared" si="590"/>
        <v>45153</v>
      </c>
      <c r="L1986" s="5">
        <f t="shared" si="591"/>
        <v>8</v>
      </c>
      <c r="M1986" s="5">
        <f t="shared" si="592"/>
        <v>2023</v>
      </c>
      <c r="N1986" s="96">
        <v>3124</v>
      </c>
      <c r="O1986" s="6">
        <f>-N1986</f>
        <v>-3124</v>
      </c>
      <c r="P1986" s="6">
        <f t="shared" si="596"/>
        <v>0</v>
      </c>
      <c r="Q1986" s="7">
        <f t="shared" si="597"/>
        <v>3465145.350000001</v>
      </c>
      <c r="R1986" s="44" t="str">
        <f>VLOOKUP(F1986,'Set up'!$A$2:$E$55,5,FALSE)</f>
        <v>Trsf</v>
      </c>
      <c r="S1986" s="1" t="s">
        <v>2558</v>
      </c>
    </row>
    <row r="1987" spans="1:19" ht="15" customHeight="1" x14ac:dyDescent="0.35">
      <c r="A1987" s="4" t="s">
        <v>1816</v>
      </c>
      <c r="B1987" s="5">
        <f t="shared" si="594"/>
        <v>8</v>
      </c>
      <c r="C1987" s="5">
        <f t="shared" si="595"/>
        <v>2023</v>
      </c>
      <c r="D1987" s="88" t="s">
        <v>1815</v>
      </c>
      <c r="E1987" s="5" t="str">
        <f>VLOOKUP(F1987,'Set up'!$A$2:$C$55,2,FALSE)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up'!$A$2:$C$55,3,FALSE)</f>
        <v>Cash</v>
      </c>
      <c r="J1987" s="5">
        <f>VLOOKUP(F1987,'Set up'!$A$2:$D$55,4,FALSE)</f>
        <v>0</v>
      </c>
      <c r="K1987" s="4">
        <f t="shared" ref="K1987:K2050" si="605">A1987+J1987</f>
        <v>45153</v>
      </c>
      <c r="L1987" s="5">
        <f t="shared" ref="L1987:L2050" si="606">MONTH(K1987)</f>
        <v>8</v>
      </c>
      <c r="M1987" s="5">
        <f t="shared" ref="M1987:M2050" si="607">YEAR(K1987)</f>
        <v>2023</v>
      </c>
      <c r="N1987" s="96">
        <v>1323</v>
      </c>
      <c r="O1987" s="6">
        <f>-N1987</f>
        <v>-1323</v>
      </c>
      <c r="P1987" s="6">
        <f t="shared" si="596"/>
        <v>0</v>
      </c>
      <c r="Q1987" s="7">
        <f t="shared" si="597"/>
        <v>3466468.350000001</v>
      </c>
      <c r="R1987" s="44" t="str">
        <f>VLOOKUP(F1987,'Set up'!$A$2:$E$55,5,FALSE)</f>
        <v>Trsf</v>
      </c>
      <c r="S1987" s="1" t="s">
        <v>2561</v>
      </c>
    </row>
    <row r="1988" spans="1:19" ht="15" customHeight="1" x14ac:dyDescent="0.35">
      <c r="A1988" s="4" t="s">
        <v>1816</v>
      </c>
      <c r="B1988" s="5">
        <f t="shared" si="594"/>
        <v>8</v>
      </c>
      <c r="C1988" s="5">
        <f t="shared" si="595"/>
        <v>2023</v>
      </c>
      <c r="D1988" s="88" t="s">
        <v>1815</v>
      </c>
      <c r="E1988" s="5" t="str">
        <f>VLOOKUP(F1988,'Set up'!$A$2:$C$55,2,FALSE)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up'!$A$2:$C$55,3,FALSE)</f>
        <v>Cash</v>
      </c>
      <c r="J1988" s="5">
        <f>VLOOKUP(F1988,'Set up'!$A$2:$D$55,4,FALSE)</f>
        <v>0</v>
      </c>
      <c r="K1988" s="4">
        <f t="shared" si="605"/>
        <v>45153</v>
      </c>
      <c r="L1988" s="5">
        <f t="shared" si="606"/>
        <v>8</v>
      </c>
      <c r="M1988" s="5">
        <f t="shared" si="607"/>
        <v>2023</v>
      </c>
      <c r="N1988" s="96">
        <v>600</v>
      </c>
      <c r="O1988" s="6">
        <f>-N1988</f>
        <v>-600</v>
      </c>
      <c r="P1988" s="6">
        <f t="shared" si="596"/>
        <v>0</v>
      </c>
      <c r="Q1988" s="7">
        <f t="shared" si="597"/>
        <v>3467068.350000001</v>
      </c>
      <c r="R1988" s="44" t="str">
        <f>VLOOKUP(F1988,'Set up'!$A$2:$E$55,5,FALSE)</f>
        <v>Trsf</v>
      </c>
      <c r="S1988" s="1" t="s">
        <v>2551</v>
      </c>
    </row>
    <row r="1989" spans="1:19" ht="15" customHeight="1" x14ac:dyDescent="0.35">
      <c r="A1989" s="4" t="s">
        <v>1816</v>
      </c>
      <c r="B1989" s="5">
        <f t="shared" si="594"/>
        <v>8</v>
      </c>
      <c r="C1989" s="5">
        <f t="shared" si="595"/>
        <v>2023</v>
      </c>
      <c r="D1989" s="88" t="s">
        <v>1815</v>
      </c>
      <c r="E1989" s="5" t="str">
        <f>VLOOKUP(F1989,'Set up'!$A$2:$C$55,2,FALSE)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up'!$A$2:$C$55,3,FALSE)</f>
        <v>Cash</v>
      </c>
      <c r="J1989" s="5">
        <f>VLOOKUP(F1989,'Set up'!$A$2:$D$55,4,FALSE)</f>
        <v>0</v>
      </c>
      <c r="K1989" s="4">
        <f t="shared" si="605"/>
        <v>45153</v>
      </c>
      <c r="L1989" s="5">
        <f t="shared" si="606"/>
        <v>8</v>
      </c>
      <c r="M1989" s="5">
        <f t="shared" si="607"/>
        <v>2023</v>
      </c>
      <c r="N1989" s="96">
        <v>380</v>
      </c>
      <c r="O1989" s="6">
        <f>-N1989</f>
        <v>-380</v>
      </c>
      <c r="P1989" s="6">
        <f t="shared" si="596"/>
        <v>0</v>
      </c>
      <c r="Q1989" s="7">
        <f t="shared" si="597"/>
        <v>3467448.350000001</v>
      </c>
      <c r="R1989" s="44" t="str">
        <f>VLOOKUP(F1989,'Set up'!$A$2:$E$55,5,FALSE)</f>
        <v>Trsf</v>
      </c>
      <c r="S1989" s="1" t="s">
        <v>2552</v>
      </c>
    </row>
    <row r="1990" spans="1:19" ht="15" customHeight="1" x14ac:dyDescent="0.35">
      <c r="A1990" s="4">
        <v>45154</v>
      </c>
      <c r="B1990" s="5">
        <f t="shared" si="594"/>
        <v>8</v>
      </c>
      <c r="C1990" s="5">
        <f t="shared" si="595"/>
        <v>2023</v>
      </c>
      <c r="D1990" s="88" t="s">
        <v>1817</v>
      </c>
      <c r="E1990" s="5" t="str">
        <f>VLOOKUP(F1990,'Set up'!$A$2:$C$55,2,FALSE)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up'!$A$2:$C$55,3,FALSE)</f>
        <v>Cash</v>
      </c>
      <c r="J1990" s="5">
        <f>VLOOKUP(F1990,'Set up'!$A$2:$D$55,4,FALSE)</f>
        <v>0</v>
      </c>
      <c r="K1990" s="4">
        <f t="shared" si="605"/>
        <v>45154</v>
      </c>
      <c r="L1990" s="5">
        <f t="shared" si="606"/>
        <v>8</v>
      </c>
      <c r="M1990" s="5">
        <f t="shared" si="607"/>
        <v>2023</v>
      </c>
      <c r="N1990" s="96">
        <v>3476</v>
      </c>
      <c r="O1990" s="6">
        <f>-2400.7-1075.3</f>
        <v>-3476</v>
      </c>
      <c r="P1990" s="6">
        <f t="shared" si="596"/>
        <v>0</v>
      </c>
      <c r="Q1990" s="7">
        <f t="shared" si="597"/>
        <v>3470924.350000001</v>
      </c>
      <c r="R1990" s="44" t="str">
        <f>VLOOKUP(F1990,'Set up'!$A$2:$E$55,5,FALSE)</f>
        <v>Trsf</v>
      </c>
      <c r="S1990" s="1" t="s">
        <v>1876</v>
      </c>
    </row>
    <row r="1991" spans="1:19" ht="15" customHeight="1" x14ac:dyDescent="0.35">
      <c r="A1991" s="4">
        <v>45154</v>
      </c>
      <c r="B1991" s="5">
        <f t="shared" si="594"/>
        <v>8</v>
      </c>
      <c r="C1991" s="5">
        <f t="shared" si="595"/>
        <v>2023</v>
      </c>
      <c r="D1991" s="88" t="s">
        <v>1817</v>
      </c>
      <c r="E1991" s="5" t="str">
        <f>VLOOKUP(F1991,'Set up'!$A$2:$C$55,2,FALSE)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up'!$A$2:$C$55,3,FALSE)</f>
        <v>Cash</v>
      </c>
      <c r="J1991" s="5">
        <f>VLOOKUP(F1991,'Set up'!$A$2:$D$55,4,FALSE)</f>
        <v>0</v>
      </c>
      <c r="K1991" s="4">
        <f t="shared" si="605"/>
        <v>45154</v>
      </c>
      <c r="L1991" s="5">
        <f t="shared" si="606"/>
        <v>8</v>
      </c>
      <c r="M1991" s="5">
        <f t="shared" si="607"/>
        <v>2023</v>
      </c>
      <c r="N1991" s="96">
        <v>876</v>
      </c>
      <c r="O1991" s="6">
        <f t="shared" ref="O1991:O1998" si="608">-N1991</f>
        <v>-876</v>
      </c>
      <c r="P1991" s="6">
        <f t="shared" si="596"/>
        <v>0</v>
      </c>
      <c r="Q1991" s="7">
        <f t="shared" si="597"/>
        <v>3471800.350000001</v>
      </c>
      <c r="R1991" s="44" t="str">
        <f>VLOOKUP(F1991,'Set up'!$A$2:$E$55,5,FALSE)</f>
        <v>Trsf</v>
      </c>
      <c r="S1991" s="1" t="s">
        <v>1853</v>
      </c>
    </row>
    <row r="1992" spans="1:19" ht="15" customHeight="1" x14ac:dyDescent="0.35">
      <c r="A1992" s="4">
        <v>45154</v>
      </c>
      <c r="B1992" s="5">
        <f t="shared" si="594"/>
        <v>8</v>
      </c>
      <c r="C1992" s="5">
        <f t="shared" si="595"/>
        <v>2023</v>
      </c>
      <c r="D1992" s="88" t="s">
        <v>1817</v>
      </c>
      <c r="E1992" s="5" t="str">
        <f>VLOOKUP(F1992,'Set up'!$A$2:$C$55,2,FALSE)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up'!$A$2:$C$55,3,FALSE)</f>
        <v>Cash</v>
      </c>
      <c r="J1992" s="5">
        <f>VLOOKUP(F1992,'Set up'!$A$2:$D$55,4,FALSE)</f>
        <v>0</v>
      </c>
      <c r="K1992" s="4">
        <f t="shared" si="605"/>
        <v>45154</v>
      </c>
      <c r="L1992" s="5">
        <f t="shared" si="606"/>
        <v>8</v>
      </c>
      <c r="M1992" s="5">
        <f t="shared" si="607"/>
        <v>2023</v>
      </c>
      <c r="N1992" s="96">
        <v>1095</v>
      </c>
      <c r="O1992" s="6">
        <f t="shared" si="608"/>
        <v>-1095</v>
      </c>
      <c r="P1992" s="6">
        <f t="shared" si="596"/>
        <v>0</v>
      </c>
      <c r="Q1992" s="7">
        <f t="shared" si="597"/>
        <v>3472895.350000001</v>
      </c>
      <c r="R1992" s="44" t="str">
        <f>VLOOKUP(F1992,'Set up'!$A$2:$E$55,5,FALSE)</f>
        <v>Trsf</v>
      </c>
      <c r="S1992" s="1" t="s">
        <v>1854</v>
      </c>
    </row>
    <row r="1993" spans="1:19" ht="15" customHeight="1" x14ac:dyDescent="0.35">
      <c r="A1993" s="4">
        <v>45154</v>
      </c>
      <c r="B1993" s="5">
        <f t="shared" si="594"/>
        <v>8</v>
      </c>
      <c r="C1993" s="5">
        <f t="shared" si="595"/>
        <v>2023</v>
      </c>
      <c r="D1993" s="88" t="s">
        <v>1817</v>
      </c>
      <c r="E1993" s="5" t="str">
        <f>VLOOKUP(F1993,'Set up'!$A$2:$C$55,2,FALSE)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up'!$A$2:$C$55,3,FALSE)</f>
        <v>Cash</v>
      </c>
      <c r="J1993" s="5">
        <f>VLOOKUP(F1993,'Set up'!$A$2:$D$55,4,FALSE)</f>
        <v>0</v>
      </c>
      <c r="K1993" s="4">
        <f t="shared" si="605"/>
        <v>45154</v>
      </c>
      <c r="L1993" s="5">
        <f t="shared" si="606"/>
        <v>8</v>
      </c>
      <c r="M1993" s="5">
        <f t="shared" si="607"/>
        <v>2023</v>
      </c>
      <c r="N1993" s="96">
        <v>708</v>
      </c>
      <c r="O1993" s="6">
        <f t="shared" si="608"/>
        <v>-708</v>
      </c>
      <c r="P1993" s="6">
        <f t="shared" si="596"/>
        <v>0</v>
      </c>
      <c r="Q1993" s="7">
        <f t="shared" si="597"/>
        <v>3473603.350000001</v>
      </c>
      <c r="R1993" s="44" t="str">
        <f>VLOOKUP(F1993,'Set up'!$A$2:$E$55,5,FALSE)</f>
        <v>Trsf</v>
      </c>
      <c r="S1993" s="1" t="s">
        <v>1855</v>
      </c>
    </row>
    <row r="1994" spans="1:19" ht="15" customHeight="1" x14ac:dyDescent="0.35">
      <c r="A1994" s="4">
        <v>45154</v>
      </c>
      <c r="B1994" s="5">
        <f t="shared" si="594"/>
        <v>8</v>
      </c>
      <c r="C1994" s="5">
        <f t="shared" si="595"/>
        <v>2023</v>
      </c>
      <c r="D1994" s="88" t="s">
        <v>1817</v>
      </c>
      <c r="E1994" s="5" t="str">
        <f>VLOOKUP(F1994,'Set up'!$A$2:$C$55,2,FALSE)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up'!$A$2:$C$55,3,FALSE)</f>
        <v>Cash</v>
      </c>
      <c r="J1994" s="5">
        <f>VLOOKUP(F1994,'Set up'!$A$2:$D$55,4,FALSE)</f>
        <v>0</v>
      </c>
      <c r="K1994" s="4">
        <f t="shared" si="605"/>
        <v>45154</v>
      </c>
      <c r="L1994" s="5">
        <f t="shared" si="606"/>
        <v>8</v>
      </c>
      <c r="M1994" s="5">
        <f t="shared" si="607"/>
        <v>2023</v>
      </c>
      <c r="N1994" s="96">
        <v>285</v>
      </c>
      <c r="O1994" s="6">
        <f>-245.7-39.3</f>
        <v>-285</v>
      </c>
      <c r="P1994" s="6">
        <f t="shared" si="596"/>
        <v>0</v>
      </c>
      <c r="Q1994" s="7">
        <f t="shared" si="597"/>
        <v>3473888.350000001</v>
      </c>
      <c r="R1994" s="44" t="str">
        <f>VLOOKUP(F1994,'Set up'!$A$2:$E$55,5,FALSE)</f>
        <v>Trsf</v>
      </c>
      <c r="S1994" s="1" t="s">
        <v>1948</v>
      </c>
    </row>
    <row r="1995" spans="1:19" ht="15" customHeight="1" x14ac:dyDescent="0.35">
      <c r="A1995" s="4">
        <v>45154</v>
      </c>
      <c r="B1995" s="5">
        <f t="shared" si="594"/>
        <v>8</v>
      </c>
      <c r="C1995" s="5">
        <f t="shared" si="595"/>
        <v>2023</v>
      </c>
      <c r="D1995" s="88" t="s">
        <v>1817</v>
      </c>
      <c r="E1995" s="5" t="str">
        <f>VLOOKUP(F1995,'Set up'!$A$2:$C$55,2,FALSE)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up'!$A$2:$C$55,3,FALSE)</f>
        <v>Cash</v>
      </c>
      <c r="J1995" s="5">
        <f>VLOOKUP(F1995,'Set up'!$A$2:$D$55,4,FALSE)</f>
        <v>0</v>
      </c>
      <c r="K1995" s="4">
        <f t="shared" si="605"/>
        <v>45154</v>
      </c>
      <c r="L1995" s="5">
        <f t="shared" si="606"/>
        <v>8</v>
      </c>
      <c r="M1995" s="5">
        <f t="shared" si="607"/>
        <v>2023</v>
      </c>
      <c r="N1995" s="96">
        <v>187.5</v>
      </c>
      <c r="O1995" s="6">
        <f t="shared" si="608"/>
        <v>-187.5</v>
      </c>
      <c r="P1995" s="6">
        <f t="shared" si="596"/>
        <v>0</v>
      </c>
      <c r="Q1995" s="7">
        <f t="shared" si="597"/>
        <v>3474075.850000001</v>
      </c>
      <c r="R1995" s="44" t="str">
        <f>VLOOKUP(F1995,'Set up'!$A$2:$E$55,5,FALSE)</f>
        <v>Trsf</v>
      </c>
      <c r="S1995" s="1" t="s">
        <v>1949</v>
      </c>
    </row>
    <row r="1996" spans="1:19" ht="15" customHeight="1" x14ac:dyDescent="0.35">
      <c r="A1996" s="4">
        <v>45154</v>
      </c>
      <c r="B1996" s="5">
        <f t="shared" si="594"/>
        <v>8</v>
      </c>
      <c r="C1996" s="5">
        <f t="shared" si="595"/>
        <v>2023</v>
      </c>
      <c r="D1996" s="88" t="s">
        <v>1817</v>
      </c>
      <c r="E1996" s="5" t="str">
        <f>VLOOKUP(F1996,'Set up'!$A$2:$C$55,2,FALSE)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up'!$A$2:$C$55,3,FALSE)</f>
        <v>Cash</v>
      </c>
      <c r="J1996" s="5">
        <f>VLOOKUP(F1996,'Set up'!$A$2:$D$55,4,FALSE)</f>
        <v>0</v>
      </c>
      <c r="K1996" s="4">
        <f t="shared" si="605"/>
        <v>45154</v>
      </c>
      <c r="L1996" s="5">
        <f t="shared" si="606"/>
        <v>8</v>
      </c>
      <c r="M1996" s="5">
        <f t="shared" si="607"/>
        <v>2023</v>
      </c>
      <c r="N1996" s="96">
        <v>100</v>
      </c>
      <c r="O1996" s="6">
        <f t="shared" si="608"/>
        <v>-100</v>
      </c>
      <c r="P1996" s="6">
        <f t="shared" si="596"/>
        <v>0</v>
      </c>
      <c r="Q1996" s="7">
        <f t="shared" si="597"/>
        <v>3474175.850000001</v>
      </c>
      <c r="R1996" s="44" t="str">
        <f>VLOOKUP(F1996,'Set up'!$A$2:$E$55,5,FALSE)</f>
        <v>Trsf</v>
      </c>
      <c r="S1996" s="1" t="s">
        <v>1950</v>
      </c>
    </row>
    <row r="1997" spans="1:19" ht="15" customHeight="1" x14ac:dyDescent="0.35">
      <c r="A1997" s="4">
        <v>45154</v>
      </c>
      <c r="B1997" s="5">
        <f t="shared" si="594"/>
        <v>8</v>
      </c>
      <c r="C1997" s="5">
        <f t="shared" si="595"/>
        <v>2023</v>
      </c>
      <c r="D1997" s="88" t="s">
        <v>1817</v>
      </c>
      <c r="E1997" s="5" t="str">
        <f>VLOOKUP(F1997,'Set up'!$A$2:$C$55,2,FALSE)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up'!$A$2:$C$55,3,FALSE)</f>
        <v>Cash</v>
      </c>
      <c r="J1997" s="5">
        <f>VLOOKUP(F1997,'Set up'!$A$2:$D$55,4,FALSE)</f>
        <v>0</v>
      </c>
      <c r="K1997" s="4">
        <f t="shared" si="605"/>
        <v>45154</v>
      </c>
      <c r="L1997" s="5">
        <f t="shared" si="606"/>
        <v>8</v>
      </c>
      <c r="M1997" s="5">
        <f t="shared" si="607"/>
        <v>2023</v>
      </c>
      <c r="N1997" s="96">
        <v>160</v>
      </c>
      <c r="O1997" s="6">
        <f t="shared" si="608"/>
        <v>-160</v>
      </c>
      <c r="P1997" s="6">
        <f t="shared" si="596"/>
        <v>0</v>
      </c>
      <c r="Q1997" s="7">
        <f t="shared" si="597"/>
        <v>3474335.850000001</v>
      </c>
      <c r="R1997" s="44" t="str">
        <f>VLOOKUP(F1997,'Set up'!$A$2:$E$55,5,FALSE)</f>
        <v>Trsf</v>
      </c>
      <c r="S1997" s="1" t="s">
        <v>1951</v>
      </c>
    </row>
    <row r="1998" spans="1:19" ht="15" customHeight="1" x14ac:dyDescent="0.35">
      <c r="A1998" s="4">
        <v>45154</v>
      </c>
      <c r="B1998" s="5">
        <f t="shared" si="594"/>
        <v>8</v>
      </c>
      <c r="C1998" s="5">
        <f t="shared" si="595"/>
        <v>2023</v>
      </c>
      <c r="D1998" s="88" t="s">
        <v>1817</v>
      </c>
      <c r="E1998" s="5" t="str">
        <f>VLOOKUP(F1998,'Set up'!$A$2:$C$55,2,FALSE)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up'!$A$2:$C$55,3,FALSE)</f>
        <v>Cash</v>
      </c>
      <c r="J1998" s="5">
        <f>VLOOKUP(F1998,'Set up'!$A$2:$D$55,4,FALSE)</f>
        <v>0</v>
      </c>
      <c r="K1998" s="4">
        <f t="shared" si="605"/>
        <v>45154</v>
      </c>
      <c r="L1998" s="5">
        <f t="shared" si="606"/>
        <v>8</v>
      </c>
      <c r="M1998" s="5">
        <f t="shared" si="607"/>
        <v>2023</v>
      </c>
      <c r="N1998" s="96">
        <v>165</v>
      </c>
      <c r="O1998" s="6">
        <f t="shared" si="608"/>
        <v>-165</v>
      </c>
      <c r="P1998" s="6">
        <f t="shared" si="596"/>
        <v>0</v>
      </c>
      <c r="Q1998" s="7">
        <f t="shared" si="597"/>
        <v>3474500.850000001</v>
      </c>
      <c r="R1998" s="44" t="str">
        <f>VLOOKUP(F1998,'Set up'!$A$2:$E$55,5,FALSE)</f>
        <v>Trsf</v>
      </c>
      <c r="S1998" s="1" t="s">
        <v>1952</v>
      </c>
    </row>
    <row r="1999" spans="1:19" ht="15" customHeight="1" x14ac:dyDescent="0.35">
      <c r="A1999" s="4">
        <v>45154</v>
      </c>
      <c r="B1999" s="5">
        <f t="shared" si="594"/>
        <v>8</v>
      </c>
      <c r="C1999" s="5">
        <f t="shared" si="595"/>
        <v>2023</v>
      </c>
      <c r="D1999" s="88" t="s">
        <v>1820</v>
      </c>
      <c r="E1999" s="5" t="str">
        <f>VLOOKUP(F1999,'Set up'!$A$2:$C$55,2,FALSE)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up'!$A$2:$C$55,3,FALSE)</f>
        <v>45</v>
      </c>
      <c r="J1999" s="5">
        <f>VLOOKUP(F1999,'Set up'!$A$2:$D$55,4,FALSE)</f>
        <v>45</v>
      </c>
      <c r="K1999" s="4">
        <f t="shared" si="605"/>
        <v>45199</v>
      </c>
      <c r="L1999" s="5">
        <f t="shared" si="606"/>
        <v>9</v>
      </c>
      <c r="M1999" s="5">
        <f t="shared" si="607"/>
        <v>2023</v>
      </c>
      <c r="N1999" s="96">
        <v>255</v>
      </c>
      <c r="O1999" s="6">
        <f>-N1999</f>
        <v>-255</v>
      </c>
      <c r="P1999" s="6">
        <f t="shared" si="596"/>
        <v>0</v>
      </c>
      <c r="Q1999" s="7">
        <f t="shared" si="597"/>
        <v>3474755.850000001</v>
      </c>
      <c r="R1999" s="44" t="str">
        <f>VLOOKUP(F1999,'Set up'!$A$2:$E$55,5,FALSE)</f>
        <v>PD Chq</v>
      </c>
      <c r="S1999" s="1" t="s">
        <v>2079</v>
      </c>
    </row>
    <row r="2000" spans="1:19" ht="15" customHeight="1" x14ac:dyDescent="0.35">
      <c r="A2000" s="4">
        <v>45154</v>
      </c>
      <c r="B2000" s="5">
        <f t="shared" ref="B2000:B2029" si="609">MONTH(A2000)</f>
        <v>8</v>
      </c>
      <c r="C2000" s="5">
        <f t="shared" ref="C2000:C2029" si="610">YEAR(A2000)</f>
        <v>2023</v>
      </c>
      <c r="D2000" s="88" t="s">
        <v>1820</v>
      </c>
      <c r="E2000" s="5" t="str">
        <f>VLOOKUP(F2000,'Set up'!$A$2:$C$55,2,FALSE)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up'!$A$2:$C$55,3,FALSE)</f>
        <v>45</v>
      </c>
      <c r="J2000" s="5">
        <f>VLOOKUP(F2000,'Set up'!$A$2:$D$55,4,FALSE)</f>
        <v>45</v>
      </c>
      <c r="K2000" s="4">
        <f t="shared" si="605"/>
        <v>45199</v>
      </c>
      <c r="L2000" s="5">
        <f t="shared" si="606"/>
        <v>9</v>
      </c>
      <c r="M2000" s="5">
        <f t="shared" si="607"/>
        <v>2023</v>
      </c>
      <c r="N2000" s="96">
        <v>325</v>
      </c>
      <c r="O2000" s="6">
        <f>-N2000</f>
        <v>-325</v>
      </c>
      <c r="P2000" s="6">
        <f t="shared" ref="P2000:P2029" si="611">SUM(N2000+O2000)</f>
        <v>0</v>
      </c>
      <c r="Q2000" s="7">
        <f t="shared" ref="Q2000:Q2029" si="612">SUM(Q1999+N2000)</f>
        <v>3475080.850000001</v>
      </c>
      <c r="R2000" s="44" t="str">
        <f>VLOOKUP(F2000,'Set up'!$A$2:$E$55,5,FALSE)</f>
        <v>PD Chq</v>
      </c>
      <c r="S2000" s="1" t="s">
        <v>2080</v>
      </c>
    </row>
    <row r="2001" spans="1:19" ht="15" customHeight="1" x14ac:dyDescent="0.35">
      <c r="A2001" s="4">
        <v>45154</v>
      </c>
      <c r="B2001" s="5">
        <f t="shared" si="609"/>
        <v>8</v>
      </c>
      <c r="C2001" s="5">
        <f t="shared" si="610"/>
        <v>2023</v>
      </c>
      <c r="D2001" s="88" t="s">
        <v>1820</v>
      </c>
      <c r="E2001" s="5" t="str">
        <f>VLOOKUP(F2001,'Set up'!$A$2:$C$55,2,FALSE)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up'!$A$2:$C$55,3,FALSE)</f>
        <v>45</v>
      </c>
      <c r="J2001" s="5">
        <f>VLOOKUP(F2001,'Set up'!$A$2:$D$55,4,FALSE)</f>
        <v>45</v>
      </c>
      <c r="K2001" s="4">
        <f t="shared" si="605"/>
        <v>45199</v>
      </c>
      <c r="L2001" s="5">
        <f t="shared" si="606"/>
        <v>9</v>
      </c>
      <c r="M2001" s="5">
        <f t="shared" si="607"/>
        <v>2023</v>
      </c>
      <c r="N2001" s="96">
        <v>50</v>
      </c>
      <c r="O2001" s="6">
        <f>-N2001</f>
        <v>-50</v>
      </c>
      <c r="P2001" s="6">
        <f t="shared" si="611"/>
        <v>0</v>
      </c>
      <c r="Q2001" s="7">
        <f t="shared" si="612"/>
        <v>3475130.850000001</v>
      </c>
      <c r="R2001" s="44" t="str">
        <f>VLOOKUP(F2001,'Set up'!$A$2:$E$55,5,FALSE)</f>
        <v>PD Chq</v>
      </c>
      <c r="S2001" s="1" t="s">
        <v>2081</v>
      </c>
    </row>
    <row r="2002" spans="1:19" ht="15" customHeight="1" x14ac:dyDescent="0.35">
      <c r="A2002" s="4">
        <v>45155</v>
      </c>
      <c r="B2002" s="5">
        <f t="shared" si="609"/>
        <v>8</v>
      </c>
      <c r="C2002" s="5">
        <f t="shared" si="610"/>
        <v>2023</v>
      </c>
      <c r="D2002" s="88" t="s">
        <v>1821</v>
      </c>
      <c r="E2002" s="5" t="str">
        <f>VLOOKUP(F2002,'Set up'!$A$2:$C$55,2,FALSE)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up'!$A$2:$C$55,3,FALSE)</f>
        <v>Cash</v>
      </c>
      <c r="J2002" s="5">
        <f>VLOOKUP(F2002,'Set up'!$A$2:$D$55,4,FALSE)</f>
        <v>0</v>
      </c>
      <c r="K2002" s="4">
        <f t="shared" si="605"/>
        <v>45155</v>
      </c>
      <c r="L2002" s="5">
        <f t="shared" si="606"/>
        <v>8</v>
      </c>
      <c r="M2002" s="5">
        <f t="shared" si="607"/>
        <v>2023</v>
      </c>
      <c r="N2002" s="96">
        <v>1694</v>
      </c>
      <c r="O2002" s="6">
        <f t="shared" ref="O2002:O2006" si="613">-N2002</f>
        <v>-1694</v>
      </c>
      <c r="P2002" s="6">
        <f t="shared" si="611"/>
        <v>0</v>
      </c>
      <c r="Q2002" s="7">
        <f t="shared" si="612"/>
        <v>3476824.850000001</v>
      </c>
      <c r="R2002" s="44" t="str">
        <f>VLOOKUP(F2002,'Set up'!$A$2:$E$55,5,FALSE)</f>
        <v>Cash</v>
      </c>
      <c r="S2002" s="1" t="s">
        <v>1845</v>
      </c>
    </row>
    <row r="2003" spans="1:19" ht="15" customHeight="1" x14ac:dyDescent="0.35">
      <c r="A2003" s="4">
        <v>45155</v>
      </c>
      <c r="B2003" s="5">
        <f t="shared" si="609"/>
        <v>8</v>
      </c>
      <c r="C2003" s="5">
        <f t="shared" si="610"/>
        <v>2023</v>
      </c>
      <c r="D2003" s="88" t="s">
        <v>1821</v>
      </c>
      <c r="E2003" s="5" t="str">
        <f>VLOOKUP(F2003,'Set up'!$A$2:$C$55,2,FALSE)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up'!$A$2:$C$55,3,FALSE)</f>
        <v>Cash</v>
      </c>
      <c r="J2003" s="5">
        <f>VLOOKUP(F2003,'Set up'!$A$2:$D$55,4,FALSE)</f>
        <v>0</v>
      </c>
      <c r="K2003" s="4">
        <f t="shared" si="605"/>
        <v>45155</v>
      </c>
      <c r="L2003" s="5">
        <f t="shared" si="606"/>
        <v>8</v>
      </c>
      <c r="M2003" s="5">
        <f t="shared" si="607"/>
        <v>2023</v>
      </c>
      <c r="N2003" s="96">
        <v>702</v>
      </c>
      <c r="O2003" s="6">
        <f t="shared" si="613"/>
        <v>-702</v>
      </c>
      <c r="P2003" s="6">
        <f t="shared" si="611"/>
        <v>0</v>
      </c>
      <c r="Q2003" s="7">
        <f t="shared" si="612"/>
        <v>3477526.850000001</v>
      </c>
      <c r="R2003" s="44" t="str">
        <f>VLOOKUP(F2003,'Set up'!$A$2:$E$55,5,FALSE)</f>
        <v>Cash</v>
      </c>
      <c r="S2003" s="1" t="s">
        <v>1845</v>
      </c>
    </row>
    <row r="2004" spans="1:19" ht="15" customHeight="1" x14ac:dyDescent="0.35">
      <c r="A2004" s="4">
        <v>45155</v>
      </c>
      <c r="B2004" s="5">
        <f t="shared" si="609"/>
        <v>8</v>
      </c>
      <c r="C2004" s="5">
        <f t="shared" si="610"/>
        <v>2023</v>
      </c>
      <c r="D2004" s="88" t="s">
        <v>1821</v>
      </c>
      <c r="E2004" s="5" t="str">
        <f>VLOOKUP(F2004,'Set up'!$A$2:$C$55,2,FALSE)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up'!$A$2:$C$55,3,FALSE)</f>
        <v>Cash</v>
      </c>
      <c r="J2004" s="5">
        <f>VLOOKUP(F2004,'Set up'!$A$2:$D$55,4,FALSE)</f>
        <v>0</v>
      </c>
      <c r="K2004" s="4">
        <f t="shared" si="605"/>
        <v>45155</v>
      </c>
      <c r="L2004" s="5">
        <f t="shared" si="606"/>
        <v>8</v>
      </c>
      <c r="M2004" s="5">
        <f t="shared" si="607"/>
        <v>2023</v>
      </c>
      <c r="N2004" s="96">
        <v>322.5</v>
      </c>
      <c r="O2004" s="6">
        <f t="shared" si="613"/>
        <v>-322.5</v>
      </c>
      <c r="P2004" s="6">
        <f t="shared" si="611"/>
        <v>0</v>
      </c>
      <c r="Q2004" s="7">
        <f t="shared" si="612"/>
        <v>3477849.350000001</v>
      </c>
      <c r="R2004" s="44" t="str">
        <f>VLOOKUP(F2004,'Set up'!$A$2:$E$55,5,FALSE)</f>
        <v>Cash</v>
      </c>
      <c r="S2004" s="1" t="s">
        <v>1845</v>
      </c>
    </row>
    <row r="2005" spans="1:19" ht="15" customHeight="1" x14ac:dyDescent="0.35">
      <c r="A2005" s="4">
        <v>45155</v>
      </c>
      <c r="B2005" s="5">
        <f t="shared" si="609"/>
        <v>8</v>
      </c>
      <c r="C2005" s="5">
        <f t="shared" si="610"/>
        <v>2023</v>
      </c>
      <c r="D2005" s="88" t="s">
        <v>1821</v>
      </c>
      <c r="E2005" s="5" t="str">
        <f>VLOOKUP(F2005,'Set up'!$A$2:$C$55,2,FALSE)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up'!$A$2:$C$55,3,FALSE)</f>
        <v>Cash</v>
      </c>
      <c r="J2005" s="5">
        <f>VLOOKUP(F2005,'Set up'!$A$2:$D$55,4,FALSE)</f>
        <v>0</v>
      </c>
      <c r="K2005" s="4">
        <f t="shared" si="605"/>
        <v>45155</v>
      </c>
      <c r="L2005" s="5">
        <f t="shared" si="606"/>
        <v>8</v>
      </c>
      <c r="M2005" s="5">
        <f t="shared" si="607"/>
        <v>2023</v>
      </c>
      <c r="N2005" s="96">
        <v>160</v>
      </c>
      <c r="O2005" s="6">
        <f t="shared" si="613"/>
        <v>-160</v>
      </c>
      <c r="P2005" s="6">
        <f t="shared" si="611"/>
        <v>0</v>
      </c>
      <c r="Q2005" s="7">
        <f t="shared" si="612"/>
        <v>3478009.350000001</v>
      </c>
      <c r="R2005" s="44" t="str">
        <f>VLOOKUP(F2005,'Set up'!$A$2:$E$55,5,FALSE)</f>
        <v>Cash</v>
      </c>
      <c r="S2005" s="1" t="s">
        <v>1845</v>
      </c>
    </row>
    <row r="2006" spans="1:19" ht="15" customHeight="1" x14ac:dyDescent="0.35">
      <c r="A2006" s="4">
        <v>45155</v>
      </c>
      <c r="B2006" s="5">
        <f t="shared" si="609"/>
        <v>8</v>
      </c>
      <c r="C2006" s="5">
        <f t="shared" si="610"/>
        <v>2023</v>
      </c>
      <c r="D2006" s="88" t="s">
        <v>1822</v>
      </c>
      <c r="E2006" s="5" t="str">
        <f>VLOOKUP(F2006,'Set up'!$A$2:$C$55,2,FALSE)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up'!$A$2:$C$55,3,FALSE)</f>
        <v>Cash</v>
      </c>
      <c r="J2006" s="5">
        <f>VLOOKUP(F2006,'Set up'!$A$2:$D$55,4,FALSE)</f>
        <v>0</v>
      </c>
      <c r="K2006" s="4">
        <f t="shared" si="605"/>
        <v>45155</v>
      </c>
      <c r="L2006" s="5">
        <f t="shared" si="606"/>
        <v>8</v>
      </c>
      <c r="M2006" s="5">
        <f t="shared" si="607"/>
        <v>2023</v>
      </c>
      <c r="N2006" s="96">
        <v>250</v>
      </c>
      <c r="O2006" s="6">
        <f t="shared" si="613"/>
        <v>-250</v>
      </c>
      <c r="P2006" s="6">
        <f t="shared" si="611"/>
        <v>0</v>
      </c>
      <c r="Q2006" s="7">
        <f t="shared" si="612"/>
        <v>3478259.350000001</v>
      </c>
      <c r="R2006" s="44" t="str">
        <f>VLOOKUP(F2006,'Set up'!$A$2:$E$55,5,FALSE)</f>
        <v>Trsf</v>
      </c>
      <c r="S2006" s="1" t="s">
        <v>2565</v>
      </c>
    </row>
    <row r="2007" spans="1:19" ht="15" customHeight="1" x14ac:dyDescent="0.35">
      <c r="A2007" s="4">
        <v>45159</v>
      </c>
      <c r="B2007" s="5">
        <f t="shared" si="609"/>
        <v>8</v>
      </c>
      <c r="C2007" s="5">
        <f t="shared" si="610"/>
        <v>2023</v>
      </c>
      <c r="D2007" s="88" t="s">
        <v>1823</v>
      </c>
      <c r="E2007" s="5" t="str">
        <f>VLOOKUP(F2007,'Set up'!$A$2:$C$55,2,FALSE)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up'!$A$2:$C$55,3,FALSE)</f>
        <v>Cash</v>
      </c>
      <c r="J2007" s="5">
        <f>VLOOKUP(F2007,'Set up'!$A$2:$D$55,4,FALSE)</f>
        <v>0</v>
      </c>
      <c r="K2007" s="4">
        <f t="shared" si="605"/>
        <v>45159</v>
      </c>
      <c r="L2007" s="5">
        <f t="shared" si="606"/>
        <v>8</v>
      </c>
      <c r="M2007" s="5">
        <f t="shared" si="607"/>
        <v>2023</v>
      </c>
      <c r="N2007" s="96">
        <v>1738</v>
      </c>
      <c r="O2007" s="6">
        <f>-N2007</f>
        <v>-1738</v>
      </c>
      <c r="P2007" s="6">
        <f t="shared" si="611"/>
        <v>0</v>
      </c>
      <c r="Q2007" s="7">
        <f t="shared" si="612"/>
        <v>3479997.350000001</v>
      </c>
      <c r="R2007" s="44" t="str">
        <f>VLOOKUP(F2007,'Set up'!$A$2:$E$55,5,FALSE)</f>
        <v>Chq</v>
      </c>
      <c r="S2007" s="1" t="s">
        <v>2088</v>
      </c>
    </row>
    <row r="2008" spans="1:19" ht="15" customHeight="1" x14ac:dyDescent="0.35">
      <c r="A2008" s="4">
        <v>45159</v>
      </c>
      <c r="B2008" s="5">
        <f t="shared" si="609"/>
        <v>8</v>
      </c>
      <c r="C2008" s="5">
        <f t="shared" si="610"/>
        <v>2023</v>
      </c>
      <c r="D2008" s="88" t="s">
        <v>1823</v>
      </c>
      <c r="E2008" s="5" t="str">
        <f>VLOOKUP(F2008,'Set up'!$A$2:$C$55,2,FALSE)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up'!$A$2:$C$55,3,FALSE)</f>
        <v>Cash</v>
      </c>
      <c r="J2008" s="5">
        <f>VLOOKUP(F2008,'Set up'!$A$2:$D$55,4,FALSE)</f>
        <v>0</v>
      </c>
      <c r="K2008" s="4">
        <f t="shared" si="605"/>
        <v>45159</v>
      </c>
      <c r="L2008" s="5">
        <f t="shared" si="606"/>
        <v>8</v>
      </c>
      <c r="M2008" s="5">
        <f t="shared" si="607"/>
        <v>2023</v>
      </c>
      <c r="N2008" s="96">
        <v>702</v>
      </c>
      <c r="O2008" s="6">
        <f>-N2008</f>
        <v>-702</v>
      </c>
      <c r="P2008" s="6">
        <f t="shared" si="611"/>
        <v>0</v>
      </c>
      <c r="Q2008" s="7">
        <f t="shared" si="612"/>
        <v>3480699.350000001</v>
      </c>
      <c r="R2008" s="44" t="str">
        <f>VLOOKUP(F2008,'Set up'!$A$2:$E$55,5,FALSE)</f>
        <v>Chq</v>
      </c>
      <c r="S2008" s="1" t="s">
        <v>2088</v>
      </c>
    </row>
    <row r="2009" spans="1:19" ht="15" customHeight="1" x14ac:dyDescent="0.35">
      <c r="A2009" s="4">
        <v>45160</v>
      </c>
      <c r="B2009" s="5">
        <f t="shared" si="609"/>
        <v>8</v>
      </c>
      <c r="C2009" s="5">
        <f t="shared" si="610"/>
        <v>2023</v>
      </c>
      <c r="D2009" s="88" t="s">
        <v>1824</v>
      </c>
      <c r="E2009" s="5" t="str">
        <f>VLOOKUP(F2009,'Set up'!$A$2:$C$55,2,FALSE)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up'!$A$2:$C$55,3,FALSE)</f>
        <v>30</v>
      </c>
      <c r="J2009" s="5">
        <f>VLOOKUP(F2009,'Set up'!$A$2:$D$55,4,FALSE)</f>
        <v>30</v>
      </c>
      <c r="K2009" s="4">
        <f t="shared" si="605"/>
        <v>45190</v>
      </c>
      <c r="L2009" s="5">
        <f t="shared" si="606"/>
        <v>9</v>
      </c>
      <c r="M2009" s="5">
        <f t="shared" si="607"/>
        <v>2023</v>
      </c>
      <c r="N2009" s="96">
        <v>6952</v>
      </c>
      <c r="O2009" s="6">
        <f t="shared" ref="O2009:O2014" si="614">-N2009</f>
        <v>-6952</v>
      </c>
      <c r="P2009" s="6">
        <f t="shared" si="611"/>
        <v>0</v>
      </c>
      <c r="Q2009" s="7">
        <f t="shared" si="612"/>
        <v>3487651.350000001</v>
      </c>
      <c r="R2009" s="44" t="str">
        <f>VLOOKUP(F2009,'Set up'!$A$2:$E$55,5,FALSE)</f>
        <v>Chq</v>
      </c>
      <c r="S2009" s="1" t="s">
        <v>1983</v>
      </c>
    </row>
    <row r="2010" spans="1:19" ht="15" customHeight="1" x14ac:dyDescent="0.35">
      <c r="A2010" s="4">
        <v>45160</v>
      </c>
      <c r="B2010" s="5">
        <f t="shared" si="609"/>
        <v>8</v>
      </c>
      <c r="C2010" s="5">
        <f t="shared" si="610"/>
        <v>2023</v>
      </c>
      <c r="D2010" s="88" t="s">
        <v>1824</v>
      </c>
      <c r="E2010" s="5" t="str">
        <f>VLOOKUP(F2010,'Set up'!$A$2:$C$55,2,FALSE)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up'!$A$2:$C$55,3,FALSE)</f>
        <v>30</v>
      </c>
      <c r="J2010" s="5">
        <f>VLOOKUP(F2010,'Set up'!$A$2:$D$55,4,FALSE)</f>
        <v>30</v>
      </c>
      <c r="K2010" s="4">
        <f t="shared" si="605"/>
        <v>45190</v>
      </c>
      <c r="L2010" s="5">
        <f t="shared" si="606"/>
        <v>9</v>
      </c>
      <c r="M2010" s="5">
        <f t="shared" si="607"/>
        <v>2023</v>
      </c>
      <c r="N2010" s="96">
        <v>2106</v>
      </c>
      <c r="O2010" s="6">
        <f t="shared" si="614"/>
        <v>-2106</v>
      </c>
      <c r="P2010" s="6">
        <f t="shared" si="611"/>
        <v>0</v>
      </c>
      <c r="Q2010" s="7">
        <f t="shared" si="612"/>
        <v>3489757.350000001</v>
      </c>
      <c r="R2010" s="44" t="str">
        <f>VLOOKUP(F2010,'Set up'!$A$2:$E$55,5,FALSE)</f>
        <v>Chq</v>
      </c>
      <c r="S2010" s="1" t="s">
        <v>1983</v>
      </c>
    </row>
    <row r="2011" spans="1:19" ht="15" customHeight="1" x14ac:dyDescent="0.35">
      <c r="A2011" s="4">
        <v>45160</v>
      </c>
      <c r="B2011" s="5">
        <f t="shared" si="609"/>
        <v>8</v>
      </c>
      <c r="C2011" s="5">
        <f t="shared" si="610"/>
        <v>2023</v>
      </c>
      <c r="D2011" s="88" t="s">
        <v>1824</v>
      </c>
      <c r="E2011" s="5" t="str">
        <f>VLOOKUP(F2011,'Set up'!$A$2:$C$55,2,FALSE)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up'!$A$2:$C$55,3,FALSE)</f>
        <v>30</v>
      </c>
      <c r="J2011" s="5">
        <f>VLOOKUP(F2011,'Set up'!$A$2:$D$55,4,FALSE)</f>
        <v>30</v>
      </c>
      <c r="K2011" s="4">
        <f t="shared" si="605"/>
        <v>45190</v>
      </c>
      <c r="L2011" s="5">
        <f t="shared" si="606"/>
        <v>9</v>
      </c>
      <c r="M2011" s="5">
        <f t="shared" si="607"/>
        <v>2023</v>
      </c>
      <c r="N2011" s="96">
        <v>144</v>
      </c>
      <c r="O2011" s="6">
        <f t="shared" si="614"/>
        <v>-144</v>
      </c>
      <c r="P2011" s="6">
        <f t="shared" si="611"/>
        <v>0</v>
      </c>
      <c r="Q2011" s="7">
        <f t="shared" si="612"/>
        <v>3489901.350000001</v>
      </c>
      <c r="R2011" s="44" t="str">
        <f>VLOOKUP(F2011,'Set up'!$A$2:$E$55,5,FALSE)</f>
        <v>Chq</v>
      </c>
      <c r="S2011" s="1" t="s">
        <v>1983</v>
      </c>
    </row>
    <row r="2012" spans="1:19" ht="15" customHeight="1" x14ac:dyDescent="0.35">
      <c r="A2012" s="4">
        <v>45160</v>
      </c>
      <c r="B2012" s="5">
        <f t="shared" si="609"/>
        <v>8</v>
      </c>
      <c r="C2012" s="5">
        <f t="shared" si="610"/>
        <v>2023</v>
      </c>
      <c r="D2012" s="88" t="s">
        <v>1824</v>
      </c>
      <c r="E2012" s="5" t="str">
        <f>VLOOKUP(F2012,'Set up'!$A$2:$C$55,2,FALSE)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up'!$A$2:$C$55,3,FALSE)</f>
        <v>30</v>
      </c>
      <c r="J2012" s="5">
        <f>VLOOKUP(F2012,'Set up'!$A$2:$D$55,4,FALSE)</f>
        <v>30</v>
      </c>
      <c r="K2012" s="4">
        <f t="shared" si="605"/>
        <v>45190</v>
      </c>
      <c r="L2012" s="5">
        <f t="shared" si="606"/>
        <v>9</v>
      </c>
      <c r="M2012" s="5">
        <f t="shared" si="607"/>
        <v>2023</v>
      </c>
      <c r="N2012" s="96">
        <v>187.5</v>
      </c>
      <c r="O2012" s="6">
        <f t="shared" si="614"/>
        <v>-187.5</v>
      </c>
      <c r="P2012" s="6">
        <f t="shared" si="611"/>
        <v>0</v>
      </c>
      <c r="Q2012" s="7">
        <f t="shared" si="612"/>
        <v>3490088.850000001</v>
      </c>
      <c r="R2012" s="44" t="str">
        <f>VLOOKUP(F2012,'Set up'!$A$2:$E$55,5,FALSE)</f>
        <v>Chq</v>
      </c>
      <c r="S2012" s="1" t="s">
        <v>1983</v>
      </c>
    </row>
    <row r="2013" spans="1:19" ht="15" customHeight="1" x14ac:dyDescent="0.35">
      <c r="A2013" s="4">
        <v>45160</v>
      </c>
      <c r="B2013" s="5">
        <f t="shared" si="609"/>
        <v>8</v>
      </c>
      <c r="C2013" s="5">
        <f t="shared" si="610"/>
        <v>2023</v>
      </c>
      <c r="D2013" s="88" t="s">
        <v>1824</v>
      </c>
      <c r="E2013" s="5" t="str">
        <f>VLOOKUP(F2013,'Set up'!$A$2:$C$55,2,FALSE)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up'!$A$2:$C$55,3,FALSE)</f>
        <v>30</v>
      </c>
      <c r="J2013" s="5">
        <f>VLOOKUP(F2013,'Set up'!$A$2:$D$55,4,FALSE)</f>
        <v>30</v>
      </c>
      <c r="K2013" s="4">
        <f t="shared" si="605"/>
        <v>45190</v>
      </c>
      <c r="L2013" s="5">
        <f t="shared" si="606"/>
        <v>9</v>
      </c>
      <c r="M2013" s="5">
        <f t="shared" si="607"/>
        <v>2023</v>
      </c>
      <c r="N2013" s="96">
        <v>650</v>
      </c>
      <c r="O2013" s="6">
        <f t="shared" si="614"/>
        <v>-650</v>
      </c>
      <c r="P2013" s="6">
        <f t="shared" si="611"/>
        <v>0</v>
      </c>
      <c r="Q2013" s="7">
        <f t="shared" si="612"/>
        <v>3490738.850000001</v>
      </c>
      <c r="R2013" s="44" t="str">
        <f>VLOOKUP(F2013,'Set up'!$A$2:$E$55,5,FALSE)</f>
        <v>Chq</v>
      </c>
      <c r="S2013" s="1" t="s">
        <v>1983</v>
      </c>
    </row>
    <row r="2014" spans="1:19" ht="15" customHeight="1" x14ac:dyDescent="0.35">
      <c r="A2014" s="4">
        <v>45160</v>
      </c>
      <c r="B2014" s="5">
        <f t="shared" si="609"/>
        <v>8</v>
      </c>
      <c r="C2014" s="5">
        <f t="shared" si="610"/>
        <v>2023</v>
      </c>
      <c r="D2014" s="88" t="s">
        <v>1824</v>
      </c>
      <c r="E2014" s="5" t="str">
        <f>VLOOKUP(F2014,'Set up'!$A$2:$C$55,2,FALSE)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up'!$A$2:$C$55,3,FALSE)</f>
        <v>30</v>
      </c>
      <c r="J2014" s="5">
        <f>VLOOKUP(F2014,'Set up'!$A$2:$D$55,4,FALSE)</f>
        <v>30</v>
      </c>
      <c r="K2014" s="4">
        <f t="shared" si="605"/>
        <v>45190</v>
      </c>
      <c r="L2014" s="5">
        <f t="shared" si="606"/>
        <v>9</v>
      </c>
      <c r="M2014" s="5">
        <f t="shared" si="607"/>
        <v>2023</v>
      </c>
      <c r="N2014" s="96">
        <v>930</v>
      </c>
      <c r="O2014" s="6">
        <f t="shared" si="614"/>
        <v>-930</v>
      </c>
      <c r="P2014" s="6">
        <f t="shared" si="611"/>
        <v>0</v>
      </c>
      <c r="Q2014" s="7">
        <f t="shared" si="612"/>
        <v>3491668.850000001</v>
      </c>
      <c r="R2014" s="44" t="str">
        <f>VLOOKUP(F2014,'Set up'!$A$2:$E$55,5,FALSE)</f>
        <v>Chq</v>
      </c>
      <c r="S2014" s="1" t="s">
        <v>1983</v>
      </c>
    </row>
    <row r="2015" spans="1:19" ht="15" customHeight="1" x14ac:dyDescent="0.35">
      <c r="A2015" s="4">
        <v>45160</v>
      </c>
      <c r="B2015" s="5">
        <f t="shared" si="609"/>
        <v>8</v>
      </c>
      <c r="C2015" s="5">
        <f t="shared" si="610"/>
        <v>2023</v>
      </c>
      <c r="D2015" s="88" t="s">
        <v>1825</v>
      </c>
      <c r="E2015" s="5" t="str">
        <f>VLOOKUP(F2015,'Set up'!$A$2:$C$55,2,FALSE)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up'!$A$2:$C$55,3,FALSE)</f>
        <v>Cash</v>
      </c>
      <c r="J2015" s="5">
        <f>VLOOKUP(F2015,'Set up'!$A$2:$D$55,4,FALSE)</f>
        <v>0</v>
      </c>
      <c r="K2015" s="4">
        <f t="shared" si="605"/>
        <v>45160</v>
      </c>
      <c r="L2015" s="5">
        <f t="shared" si="606"/>
        <v>8</v>
      </c>
      <c r="M2015" s="5">
        <f t="shared" si="607"/>
        <v>2023</v>
      </c>
      <c r="N2015" s="96">
        <v>187.5</v>
      </c>
      <c r="O2015" s="6">
        <f>-N2015</f>
        <v>-187.5</v>
      </c>
      <c r="P2015" s="6">
        <f t="shared" si="611"/>
        <v>0</v>
      </c>
      <c r="Q2015" s="7">
        <f t="shared" si="612"/>
        <v>3491856.350000001</v>
      </c>
      <c r="R2015" s="44" t="str">
        <f>VLOOKUP(F2015,'Set up'!$A$2:$E$55,5,FALSE)</f>
        <v>Trsf</v>
      </c>
      <c r="S2015" s="1" t="s">
        <v>2554</v>
      </c>
    </row>
    <row r="2016" spans="1:19" ht="15" customHeight="1" x14ac:dyDescent="0.35">
      <c r="A2016" s="4">
        <v>45160</v>
      </c>
      <c r="B2016" s="5">
        <f t="shared" si="609"/>
        <v>8</v>
      </c>
      <c r="C2016" s="5">
        <f t="shared" si="610"/>
        <v>2023</v>
      </c>
      <c r="D2016" s="88" t="s">
        <v>1826</v>
      </c>
      <c r="E2016" s="5" t="str">
        <f>VLOOKUP(F2016,'Set up'!$A$2:$C$55,2,FALSE)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up'!$A$2:$C$55,3,FALSE)</f>
        <v>Cash</v>
      </c>
      <c r="J2016" s="5">
        <f>VLOOKUP(F2016,'Set up'!$A$2:$D$55,4,FALSE)</f>
        <v>0</v>
      </c>
      <c r="K2016" s="4">
        <f t="shared" si="605"/>
        <v>45160</v>
      </c>
      <c r="L2016" s="5">
        <f t="shared" si="606"/>
        <v>8</v>
      </c>
      <c r="M2016" s="5">
        <f t="shared" si="607"/>
        <v>2023</v>
      </c>
      <c r="N2016" s="96">
        <v>4686</v>
      </c>
      <c r="O2016" s="6">
        <f>-3376.2-1309.8</f>
        <v>-4686</v>
      </c>
      <c r="P2016" s="6">
        <f t="shared" si="611"/>
        <v>0</v>
      </c>
      <c r="Q2016" s="7">
        <f t="shared" si="612"/>
        <v>3496542.350000001</v>
      </c>
      <c r="R2016" s="44" t="str">
        <f>VLOOKUP(F2016,'Set up'!$A$2:$E$55,5,FALSE)</f>
        <v>Trsf</v>
      </c>
      <c r="S2016" s="1" t="s">
        <v>2601</v>
      </c>
    </row>
    <row r="2017" spans="1:19" ht="15" customHeight="1" x14ac:dyDescent="0.35">
      <c r="A2017" s="4">
        <v>45160</v>
      </c>
      <c r="B2017" s="5">
        <f t="shared" si="609"/>
        <v>8</v>
      </c>
      <c r="C2017" s="5">
        <f t="shared" si="610"/>
        <v>2023</v>
      </c>
      <c r="D2017" s="88" t="s">
        <v>1826</v>
      </c>
      <c r="E2017" s="5" t="str">
        <f>VLOOKUP(F2017,'Set up'!$A$2:$C$55,2,FALSE)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up'!$A$2:$C$55,3,FALSE)</f>
        <v>Cash</v>
      </c>
      <c r="J2017" s="5">
        <f>VLOOKUP(F2017,'Set up'!$A$2:$D$55,4,FALSE)</f>
        <v>0</v>
      </c>
      <c r="K2017" s="4">
        <f t="shared" si="605"/>
        <v>45160</v>
      </c>
      <c r="L2017" s="5">
        <f t="shared" si="606"/>
        <v>8</v>
      </c>
      <c r="M2017" s="5">
        <f t="shared" si="607"/>
        <v>2023</v>
      </c>
      <c r="N2017" s="96">
        <v>1701</v>
      </c>
      <c r="O2017" s="6">
        <f>-N2017</f>
        <v>-1701</v>
      </c>
      <c r="P2017" s="6">
        <f t="shared" si="611"/>
        <v>0</v>
      </c>
      <c r="Q2017" s="7">
        <f t="shared" si="612"/>
        <v>3498243.350000001</v>
      </c>
      <c r="R2017" s="44" t="str">
        <f>VLOOKUP(F2017,'Set up'!$A$2:$E$55,5,FALSE)</f>
        <v>Trsf</v>
      </c>
      <c r="S2017" s="1" t="s">
        <v>2602</v>
      </c>
    </row>
    <row r="2018" spans="1:19" ht="15" customHeight="1" x14ac:dyDescent="0.35">
      <c r="A2018" s="4">
        <v>45160</v>
      </c>
      <c r="B2018" s="5">
        <f t="shared" si="609"/>
        <v>8</v>
      </c>
      <c r="C2018" s="5">
        <f t="shared" si="610"/>
        <v>2023</v>
      </c>
      <c r="D2018" s="88" t="s">
        <v>1826</v>
      </c>
      <c r="E2018" s="5" t="str">
        <f>VLOOKUP(F2018,'Set up'!$A$2:$C$55,2,FALSE)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up'!$A$2:$C$55,3,FALSE)</f>
        <v>Cash</v>
      </c>
      <c r="J2018" s="5">
        <f>VLOOKUP(F2018,'Set up'!$A$2:$D$55,4,FALSE)</f>
        <v>0</v>
      </c>
      <c r="K2018" s="4">
        <f t="shared" si="605"/>
        <v>45160</v>
      </c>
      <c r="L2018" s="5">
        <f t="shared" si="606"/>
        <v>8</v>
      </c>
      <c r="M2018" s="5">
        <f t="shared" si="607"/>
        <v>2023</v>
      </c>
      <c r="N2018" s="96">
        <v>200</v>
      </c>
      <c r="O2018" s="6">
        <f>-N2018</f>
        <v>-200</v>
      </c>
      <c r="P2018" s="6">
        <f t="shared" si="611"/>
        <v>0</v>
      </c>
      <c r="Q2018" s="7">
        <f t="shared" si="612"/>
        <v>3498443.350000001</v>
      </c>
      <c r="R2018" s="44" t="str">
        <f>VLOOKUP(F2018,'Set up'!$A$2:$E$55,5,FALSE)</f>
        <v>Trsf</v>
      </c>
      <c r="S2018" s="1" t="s">
        <v>2603</v>
      </c>
    </row>
    <row r="2019" spans="1:19" ht="15" customHeight="1" x14ac:dyDescent="0.35">
      <c r="A2019" s="4">
        <v>45160</v>
      </c>
      <c r="B2019" s="5">
        <f t="shared" si="609"/>
        <v>8</v>
      </c>
      <c r="C2019" s="5">
        <f t="shared" si="610"/>
        <v>2023</v>
      </c>
      <c r="D2019" s="88" t="s">
        <v>1827</v>
      </c>
      <c r="E2019" s="5" t="str">
        <f>VLOOKUP(F2019,'Set up'!$A$2:$C$55,2,FALSE)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up'!$A$2:$C$55,3,FALSE)</f>
        <v>Cash</v>
      </c>
      <c r="J2019" s="5">
        <f>VLOOKUP(F2019,'Set up'!$A$2:$D$55,4,FALSE)</f>
        <v>0</v>
      </c>
      <c r="K2019" s="4">
        <f t="shared" si="605"/>
        <v>45160</v>
      </c>
      <c r="L2019" s="5">
        <f t="shared" si="606"/>
        <v>8</v>
      </c>
      <c r="M2019" s="5">
        <f t="shared" si="607"/>
        <v>2023</v>
      </c>
      <c r="N2019" s="96">
        <v>1738</v>
      </c>
      <c r="O2019" s="6">
        <f>-945.8-792.2</f>
        <v>-1738</v>
      </c>
      <c r="P2019" s="6">
        <f t="shared" si="611"/>
        <v>0</v>
      </c>
      <c r="Q2019" s="7">
        <f t="shared" si="612"/>
        <v>3500181.350000001</v>
      </c>
      <c r="R2019" s="44" t="str">
        <f>VLOOKUP(F2019,'Set up'!$A$2:$E$55,5,FALSE)</f>
        <v>Trsf</v>
      </c>
      <c r="S2019" s="1" t="s">
        <v>2611</v>
      </c>
    </row>
    <row r="2020" spans="1:19" ht="15" customHeight="1" x14ac:dyDescent="0.35">
      <c r="A2020" s="4">
        <v>45161</v>
      </c>
      <c r="B2020" s="5">
        <f t="shared" si="609"/>
        <v>8</v>
      </c>
      <c r="C2020" s="5">
        <f t="shared" si="610"/>
        <v>2023</v>
      </c>
      <c r="D2020" s="88" t="s">
        <v>1828</v>
      </c>
      <c r="E2020" s="5" t="str">
        <f>VLOOKUP(F2020,'Set up'!$A$2:$C$55,2,FALSE)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up'!$A$2:$C$55,3,FALSE)</f>
        <v>Cash</v>
      </c>
      <c r="J2020" s="5">
        <f>VLOOKUP(F2020,'Set up'!$A$2:$D$55,4,FALSE)</f>
        <v>0</v>
      </c>
      <c r="K2020" s="4">
        <f t="shared" si="605"/>
        <v>45161</v>
      </c>
      <c r="L2020" s="5">
        <f t="shared" si="606"/>
        <v>8</v>
      </c>
      <c r="M2020" s="5">
        <f t="shared" si="607"/>
        <v>2023</v>
      </c>
      <c r="N2020" s="96">
        <v>1738</v>
      </c>
      <c r="O2020" s="6">
        <f t="shared" ref="O2020:O2028" si="615">-N2020</f>
        <v>-1738</v>
      </c>
      <c r="P2020" s="6">
        <f t="shared" si="611"/>
        <v>0</v>
      </c>
      <c r="Q2020" s="7">
        <f t="shared" si="612"/>
        <v>3501919.350000001</v>
      </c>
      <c r="R2020" s="44" t="str">
        <f>VLOOKUP(F2020,'Set up'!$A$2:$E$55,5,FALSE)</f>
        <v>Trsf</v>
      </c>
      <c r="S2020" s="1" t="s">
        <v>1953</v>
      </c>
    </row>
    <row r="2021" spans="1:19" ht="15" customHeight="1" x14ac:dyDescent="0.35">
      <c r="A2021" s="4">
        <v>45162</v>
      </c>
      <c r="B2021" s="5">
        <f t="shared" si="609"/>
        <v>8</v>
      </c>
      <c r="C2021" s="5">
        <f t="shared" si="610"/>
        <v>2023</v>
      </c>
      <c r="D2021" s="88" t="s">
        <v>1829</v>
      </c>
      <c r="E2021" s="5" t="str">
        <f>VLOOKUP(F2021,'Set up'!$A$2:$C$55,2,FALSE)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up'!$A$2:$C$55,3,FALSE)</f>
        <v>Cash</v>
      </c>
      <c r="J2021" s="5">
        <f>VLOOKUP(F2021,'Set up'!$A$2:$D$55,4,FALSE)</f>
        <v>0</v>
      </c>
      <c r="K2021" s="4">
        <f t="shared" si="605"/>
        <v>45162</v>
      </c>
      <c r="L2021" s="5">
        <f t="shared" si="606"/>
        <v>8</v>
      </c>
      <c r="M2021" s="5">
        <f t="shared" si="607"/>
        <v>2023</v>
      </c>
      <c r="N2021" s="96">
        <v>1738</v>
      </c>
      <c r="O2021" s="6">
        <f t="shared" si="615"/>
        <v>-1738</v>
      </c>
      <c r="P2021" s="6">
        <f t="shared" si="611"/>
        <v>0</v>
      </c>
      <c r="Q2021" s="7">
        <f t="shared" si="612"/>
        <v>3503657.350000001</v>
      </c>
      <c r="R2021" s="44" t="str">
        <f>VLOOKUP(F2021,'Set up'!$A$2:$E$55,5,FALSE)</f>
        <v>Trsf</v>
      </c>
      <c r="S2021" s="1" t="s">
        <v>1954</v>
      </c>
    </row>
    <row r="2022" spans="1:19" ht="15" customHeight="1" x14ac:dyDescent="0.35">
      <c r="A2022" s="4">
        <v>45162</v>
      </c>
      <c r="B2022" s="5">
        <f t="shared" si="609"/>
        <v>8</v>
      </c>
      <c r="C2022" s="5">
        <f t="shared" si="610"/>
        <v>2023</v>
      </c>
      <c r="D2022" s="88" t="s">
        <v>1829</v>
      </c>
      <c r="E2022" s="5" t="str">
        <f>VLOOKUP(F2022,'Set up'!$A$2:$C$55,2,FALSE)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up'!$A$2:$C$55,3,FALSE)</f>
        <v>Cash</v>
      </c>
      <c r="J2022" s="5">
        <f>VLOOKUP(F2022,'Set up'!$A$2:$D$55,4,FALSE)</f>
        <v>0</v>
      </c>
      <c r="K2022" s="4">
        <f t="shared" si="605"/>
        <v>45162</v>
      </c>
      <c r="L2022" s="5">
        <f t="shared" si="606"/>
        <v>8</v>
      </c>
      <c r="M2022" s="5">
        <f t="shared" si="607"/>
        <v>2023</v>
      </c>
      <c r="N2022" s="96">
        <v>472</v>
      </c>
      <c r="O2022" s="6">
        <f t="shared" si="615"/>
        <v>-472</v>
      </c>
      <c r="P2022" s="6">
        <f t="shared" si="611"/>
        <v>0</v>
      </c>
      <c r="Q2022" s="7">
        <f t="shared" si="612"/>
        <v>3504129.350000001</v>
      </c>
      <c r="R2022" s="44" t="str">
        <f>VLOOKUP(F2022,'Set up'!$A$2:$E$55,5,FALSE)</f>
        <v>Trsf</v>
      </c>
      <c r="S2022" s="1" t="s">
        <v>1955</v>
      </c>
    </row>
    <row r="2023" spans="1:19" ht="15" customHeight="1" x14ac:dyDescent="0.35">
      <c r="A2023" s="4">
        <v>45163</v>
      </c>
      <c r="B2023" s="5">
        <f t="shared" si="609"/>
        <v>8</v>
      </c>
      <c r="C2023" s="5">
        <f t="shared" si="610"/>
        <v>2023</v>
      </c>
      <c r="D2023" s="88" t="s">
        <v>1830</v>
      </c>
      <c r="E2023" s="5" t="str">
        <f>VLOOKUP(F2023,'Set up'!$A$2:$C$55,2,FALSE)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up'!$A$2:$C$55,3,FALSE)</f>
        <v>Cash</v>
      </c>
      <c r="J2023" s="5">
        <f>VLOOKUP(F2023,'Set up'!$A$2:$D$55,4,FALSE)</f>
        <v>0</v>
      </c>
      <c r="K2023" s="4">
        <f t="shared" si="605"/>
        <v>45163</v>
      </c>
      <c r="L2023" s="5">
        <f t="shared" si="606"/>
        <v>8</v>
      </c>
      <c r="M2023" s="5">
        <f t="shared" si="607"/>
        <v>2023</v>
      </c>
      <c r="N2023" s="96">
        <v>1738</v>
      </c>
      <c r="O2023" s="6">
        <f t="shared" si="615"/>
        <v>-1738</v>
      </c>
      <c r="P2023" s="6">
        <f t="shared" si="611"/>
        <v>0</v>
      </c>
      <c r="Q2023" s="7">
        <f t="shared" si="612"/>
        <v>3505867.350000001</v>
      </c>
      <c r="R2023" s="44" t="str">
        <f>VLOOKUP(F2023,'Set up'!$A$2:$E$55,5,FALSE)</f>
        <v>PD Chq</v>
      </c>
      <c r="S2023" s="1" t="s">
        <v>1980</v>
      </c>
    </row>
    <row r="2024" spans="1:19" ht="15" customHeight="1" x14ac:dyDescent="0.35">
      <c r="A2024" s="4">
        <v>45163</v>
      </c>
      <c r="B2024" s="5">
        <f t="shared" si="609"/>
        <v>8</v>
      </c>
      <c r="C2024" s="5">
        <f t="shared" si="610"/>
        <v>2023</v>
      </c>
      <c r="D2024" s="88" t="s">
        <v>1830</v>
      </c>
      <c r="E2024" s="5" t="str">
        <f>VLOOKUP(F2024,'Set up'!$A$2:$C$55,2,FALSE)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up'!$A$2:$C$55,3,FALSE)</f>
        <v>Cash</v>
      </c>
      <c r="J2024" s="5">
        <f>VLOOKUP(F2024,'Set up'!$A$2:$D$55,4,FALSE)</f>
        <v>0</v>
      </c>
      <c r="K2024" s="4">
        <f t="shared" si="605"/>
        <v>45163</v>
      </c>
      <c r="L2024" s="5">
        <f t="shared" si="606"/>
        <v>8</v>
      </c>
      <c r="M2024" s="5">
        <f t="shared" si="607"/>
        <v>2023</v>
      </c>
      <c r="N2024" s="96">
        <v>702</v>
      </c>
      <c r="O2024" s="6">
        <f t="shared" si="615"/>
        <v>-702</v>
      </c>
      <c r="P2024" s="6">
        <f t="shared" si="611"/>
        <v>0</v>
      </c>
      <c r="Q2024" s="7">
        <f t="shared" si="612"/>
        <v>3506569.350000001</v>
      </c>
      <c r="R2024" s="44" t="str">
        <f>VLOOKUP(F2024,'Set up'!$A$2:$E$55,5,FALSE)</f>
        <v>PD Chq</v>
      </c>
      <c r="S2024" s="1" t="s">
        <v>1980</v>
      </c>
    </row>
    <row r="2025" spans="1:19" ht="15" customHeight="1" x14ac:dyDescent="0.35">
      <c r="A2025" s="4">
        <v>45163</v>
      </c>
      <c r="B2025" s="5">
        <f t="shared" si="609"/>
        <v>8</v>
      </c>
      <c r="C2025" s="5">
        <f t="shared" si="610"/>
        <v>2023</v>
      </c>
      <c r="D2025" s="88" t="s">
        <v>1830</v>
      </c>
      <c r="E2025" s="5" t="str">
        <f>VLOOKUP(F2025,'Set up'!$A$2:$C$55,2,FALSE)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up'!$A$2:$C$55,3,FALSE)</f>
        <v>Cash</v>
      </c>
      <c r="J2025" s="5">
        <f>VLOOKUP(F2025,'Set up'!$A$2:$D$55,4,FALSE)</f>
        <v>0</v>
      </c>
      <c r="K2025" s="4">
        <f t="shared" si="605"/>
        <v>45163</v>
      </c>
      <c r="L2025" s="5">
        <f t="shared" si="606"/>
        <v>8</v>
      </c>
      <c r="M2025" s="5">
        <f t="shared" si="607"/>
        <v>2023</v>
      </c>
      <c r="N2025" s="96">
        <v>95</v>
      </c>
      <c r="O2025" s="6">
        <f t="shared" si="615"/>
        <v>-95</v>
      </c>
      <c r="P2025" s="6">
        <f t="shared" si="611"/>
        <v>0</v>
      </c>
      <c r="Q2025" s="7">
        <f t="shared" si="612"/>
        <v>3506664.350000001</v>
      </c>
      <c r="R2025" s="44" t="str">
        <f>VLOOKUP(F2025,'Set up'!$A$2:$E$55,5,FALSE)</f>
        <v>PD Chq</v>
      </c>
      <c r="S2025" s="1" t="s">
        <v>1980</v>
      </c>
    </row>
    <row r="2026" spans="1:19" ht="15" customHeight="1" x14ac:dyDescent="0.35">
      <c r="A2026" s="4">
        <v>45163</v>
      </c>
      <c r="B2026" s="5">
        <f t="shared" si="609"/>
        <v>8</v>
      </c>
      <c r="C2026" s="5">
        <f t="shared" si="610"/>
        <v>2023</v>
      </c>
      <c r="D2026" s="88" t="s">
        <v>1830</v>
      </c>
      <c r="E2026" s="5" t="str">
        <f>VLOOKUP(F2026,'Set up'!$A$2:$C$55,2,FALSE)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up'!$A$2:$C$55,3,FALSE)</f>
        <v>Cash</v>
      </c>
      <c r="J2026" s="5">
        <f>VLOOKUP(F2026,'Set up'!$A$2:$D$55,4,FALSE)</f>
        <v>0</v>
      </c>
      <c r="K2026" s="4">
        <f t="shared" si="605"/>
        <v>45163</v>
      </c>
      <c r="L2026" s="5">
        <f t="shared" si="606"/>
        <v>8</v>
      </c>
      <c r="M2026" s="5">
        <f t="shared" si="607"/>
        <v>2023</v>
      </c>
      <c r="N2026" s="96">
        <v>312.5</v>
      </c>
      <c r="O2026" s="6">
        <f t="shared" si="615"/>
        <v>-312.5</v>
      </c>
      <c r="P2026" s="6">
        <f t="shared" si="611"/>
        <v>0</v>
      </c>
      <c r="Q2026" s="7">
        <f t="shared" si="612"/>
        <v>3506976.850000001</v>
      </c>
      <c r="R2026" s="44" t="str">
        <f>VLOOKUP(F2026,'Set up'!$A$2:$E$55,5,FALSE)</f>
        <v>PD Chq</v>
      </c>
      <c r="S2026" s="1" t="s">
        <v>1980</v>
      </c>
    </row>
    <row r="2027" spans="1:19" ht="15" customHeight="1" x14ac:dyDescent="0.35">
      <c r="A2027" s="4">
        <v>45164</v>
      </c>
      <c r="B2027" s="5">
        <f t="shared" si="609"/>
        <v>8</v>
      </c>
      <c r="C2027" s="5">
        <f t="shared" si="610"/>
        <v>2023</v>
      </c>
      <c r="D2027" s="88" t="s">
        <v>1831</v>
      </c>
      <c r="E2027" s="5" t="str">
        <f>VLOOKUP(F2027,'Set up'!$A$2:$C$55,2,FALSE)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up'!$A$2:$C$55,3,FALSE)</f>
        <v>Cash</v>
      </c>
      <c r="J2027" s="5">
        <f>VLOOKUP(F2027,'Set up'!$A$2:$D$55,4,FALSE)</f>
        <v>0</v>
      </c>
      <c r="K2027" s="4">
        <f t="shared" si="605"/>
        <v>45164</v>
      </c>
      <c r="L2027" s="5">
        <f t="shared" si="606"/>
        <v>8</v>
      </c>
      <c r="M2027" s="5">
        <f t="shared" si="607"/>
        <v>2023</v>
      </c>
      <c r="N2027" s="96">
        <v>421.2</v>
      </c>
      <c r="O2027" s="6">
        <f t="shared" si="615"/>
        <v>-421.2</v>
      </c>
      <c r="P2027" s="6">
        <f t="shared" si="611"/>
        <v>0</v>
      </c>
      <c r="Q2027" s="7">
        <f t="shared" si="612"/>
        <v>3507398.0500000012</v>
      </c>
      <c r="R2027" s="44" t="str">
        <f>VLOOKUP(F2027,'Set up'!$A$2:$E$55,5,FALSE)</f>
        <v>Trsf</v>
      </c>
      <c r="S2027" s="1" t="s">
        <v>2612</v>
      </c>
    </row>
    <row r="2028" spans="1:19" ht="15" customHeight="1" x14ac:dyDescent="0.35">
      <c r="A2028" s="4">
        <v>45164</v>
      </c>
      <c r="B2028" s="5">
        <f t="shared" si="609"/>
        <v>8</v>
      </c>
      <c r="C2028" s="5">
        <f t="shared" si="610"/>
        <v>2023</v>
      </c>
      <c r="D2028" s="88" t="s">
        <v>1831</v>
      </c>
      <c r="E2028" s="5" t="str">
        <f>VLOOKUP(F2028,'Set up'!$A$2:$C$55,2,FALSE)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up'!$A$2:$C$55,3,FALSE)</f>
        <v>Cash</v>
      </c>
      <c r="J2028" s="5">
        <f>VLOOKUP(F2028,'Set up'!$A$2:$D$55,4,FALSE)</f>
        <v>0</v>
      </c>
      <c r="K2028" s="4">
        <f t="shared" si="605"/>
        <v>45164</v>
      </c>
      <c r="L2028" s="5">
        <f t="shared" si="606"/>
        <v>8</v>
      </c>
      <c r="M2028" s="5">
        <f t="shared" si="607"/>
        <v>2023</v>
      </c>
      <c r="N2028" s="96">
        <v>390</v>
      </c>
      <c r="O2028" s="6">
        <f t="shared" si="615"/>
        <v>-390</v>
      </c>
      <c r="P2028" s="6">
        <f t="shared" si="611"/>
        <v>0</v>
      </c>
      <c r="Q2028" s="7">
        <f t="shared" si="612"/>
        <v>3507788.0500000012</v>
      </c>
      <c r="R2028" s="44" t="str">
        <f>VLOOKUP(F2028,'Set up'!$A$2:$E$55,5,FALSE)</f>
        <v>Trsf</v>
      </c>
      <c r="S2028" s="1" t="s">
        <v>2613</v>
      </c>
    </row>
    <row r="2029" spans="1:19" ht="15" customHeight="1" x14ac:dyDescent="0.35">
      <c r="A2029" s="4">
        <v>45166</v>
      </c>
      <c r="B2029" s="5">
        <f t="shared" si="609"/>
        <v>8</v>
      </c>
      <c r="C2029" s="5">
        <f t="shared" si="610"/>
        <v>2023</v>
      </c>
      <c r="D2029" s="88" t="s">
        <v>1833</v>
      </c>
      <c r="E2029" s="5" t="str">
        <f>VLOOKUP(F2029,'Set up'!$A$2:$C$55,2,FALSE)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up'!$A$2:$C$55,3,FALSE)</f>
        <v>Cash</v>
      </c>
      <c r="J2029" s="5">
        <f>VLOOKUP(F2029,'Set up'!$A$2:$D$55,4,FALSE)</f>
        <v>0</v>
      </c>
      <c r="K2029" s="4">
        <f t="shared" si="605"/>
        <v>45166</v>
      </c>
      <c r="L2029" s="5">
        <f t="shared" si="606"/>
        <v>8</v>
      </c>
      <c r="M2029" s="5">
        <f t="shared" si="607"/>
        <v>2023</v>
      </c>
      <c r="N2029" s="96">
        <v>3476</v>
      </c>
      <c r="O2029" s="6">
        <f t="shared" ref="O2029:O2037" si="616">-N2029</f>
        <v>-3476</v>
      </c>
      <c r="P2029" s="6">
        <f t="shared" si="611"/>
        <v>0</v>
      </c>
      <c r="Q2029" s="7">
        <f t="shared" si="612"/>
        <v>3511264.0500000012</v>
      </c>
      <c r="R2029" s="44" t="str">
        <f>VLOOKUP(F2029,'Set up'!$A$2:$E$55,5,FALSE)</f>
        <v>Trsf</v>
      </c>
      <c r="S2029" s="1" t="s">
        <v>1956</v>
      </c>
    </row>
    <row r="2030" spans="1:19" ht="15" customHeight="1" x14ac:dyDescent="0.35">
      <c r="A2030" s="4">
        <v>45166</v>
      </c>
      <c r="B2030" s="5">
        <f t="shared" ref="B2030:B2043" si="617">MONTH(A2030)</f>
        <v>8</v>
      </c>
      <c r="C2030" s="5">
        <f t="shared" ref="C2030:C2043" si="618">YEAR(A2030)</f>
        <v>2023</v>
      </c>
      <c r="D2030" s="88" t="s">
        <v>1833</v>
      </c>
      <c r="E2030" s="5" t="str">
        <f>VLOOKUP(F2030,'Set up'!$A$2:$C$55,2,FALSE)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up'!$A$2:$C$55,3,FALSE)</f>
        <v>Cash</v>
      </c>
      <c r="J2030" s="5">
        <f>VLOOKUP(F2030,'Set up'!$A$2:$D$55,4,FALSE)</f>
        <v>0</v>
      </c>
      <c r="K2030" s="4">
        <f t="shared" si="605"/>
        <v>45166</v>
      </c>
      <c r="L2030" s="5">
        <f t="shared" si="606"/>
        <v>8</v>
      </c>
      <c r="M2030" s="5">
        <f t="shared" si="607"/>
        <v>2023</v>
      </c>
      <c r="N2030" s="96">
        <v>438</v>
      </c>
      <c r="O2030" s="6">
        <f t="shared" si="616"/>
        <v>-438</v>
      </c>
      <c r="P2030" s="6">
        <f t="shared" ref="P2030:P2093" si="619">SUM(N2030+O2030)</f>
        <v>0</v>
      </c>
      <c r="Q2030" s="7">
        <f t="shared" ref="Q2030:Q2043" si="620">SUM(Q2029+N2030)</f>
        <v>3511702.0500000012</v>
      </c>
      <c r="R2030" s="44" t="str">
        <f>VLOOKUP(F2030,'Set up'!$A$2:$E$55,5,FALSE)</f>
        <v>Trsf</v>
      </c>
      <c r="S2030" s="1" t="s">
        <v>1957</v>
      </c>
    </row>
    <row r="2031" spans="1:19" ht="15" customHeight="1" x14ac:dyDescent="0.35">
      <c r="A2031" s="4">
        <v>45166</v>
      </c>
      <c r="B2031" s="5">
        <f t="shared" si="617"/>
        <v>8</v>
      </c>
      <c r="C2031" s="5">
        <f t="shared" si="618"/>
        <v>2023</v>
      </c>
      <c r="D2031" s="88" t="s">
        <v>1833</v>
      </c>
      <c r="E2031" s="5" t="str">
        <f>VLOOKUP(F2031,'Set up'!$A$2:$C$55,2,FALSE)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up'!$A$2:$C$55,3,FALSE)</f>
        <v>Cash</v>
      </c>
      <c r="J2031" s="5">
        <f>VLOOKUP(F2031,'Set up'!$A$2:$D$55,4,FALSE)</f>
        <v>0</v>
      </c>
      <c r="K2031" s="4">
        <f t="shared" si="605"/>
        <v>45166</v>
      </c>
      <c r="L2031" s="5">
        <f t="shared" si="606"/>
        <v>8</v>
      </c>
      <c r="M2031" s="5">
        <f t="shared" si="607"/>
        <v>2023</v>
      </c>
      <c r="N2031" s="96">
        <v>472</v>
      </c>
      <c r="O2031" s="6">
        <f t="shared" si="616"/>
        <v>-472</v>
      </c>
      <c r="P2031" s="6">
        <f t="shared" si="619"/>
        <v>0</v>
      </c>
      <c r="Q2031" s="7">
        <f t="shared" si="620"/>
        <v>3512174.0500000012</v>
      </c>
      <c r="R2031" s="44" t="str">
        <f>VLOOKUP(F2031,'Set up'!$A$2:$E$55,5,FALSE)</f>
        <v>Trsf</v>
      </c>
      <c r="S2031" s="1" t="s">
        <v>1958</v>
      </c>
    </row>
    <row r="2032" spans="1:19" ht="15" customHeight="1" x14ac:dyDescent="0.35">
      <c r="A2032" s="4">
        <v>45166</v>
      </c>
      <c r="B2032" s="5">
        <f t="shared" si="617"/>
        <v>8</v>
      </c>
      <c r="C2032" s="5">
        <f t="shared" si="618"/>
        <v>2023</v>
      </c>
      <c r="D2032" s="88" t="s">
        <v>1833</v>
      </c>
      <c r="E2032" s="5" t="str">
        <f>VLOOKUP(F2032,'Set up'!$A$2:$C$55,2,FALSE)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up'!$A$2:$C$55,3,FALSE)</f>
        <v>Cash</v>
      </c>
      <c r="J2032" s="5">
        <f>VLOOKUP(F2032,'Set up'!$A$2:$D$55,4,FALSE)</f>
        <v>0</v>
      </c>
      <c r="K2032" s="4">
        <f t="shared" si="605"/>
        <v>45166</v>
      </c>
      <c r="L2032" s="5">
        <f t="shared" si="606"/>
        <v>8</v>
      </c>
      <c r="M2032" s="5">
        <f t="shared" si="607"/>
        <v>2023</v>
      </c>
      <c r="N2032" s="96">
        <v>190</v>
      </c>
      <c r="O2032" s="6">
        <f t="shared" si="616"/>
        <v>-190</v>
      </c>
      <c r="P2032" s="6">
        <f t="shared" si="619"/>
        <v>0</v>
      </c>
      <c r="Q2032" s="7">
        <f t="shared" si="620"/>
        <v>3512364.0500000012</v>
      </c>
      <c r="R2032" s="44" t="str">
        <f>VLOOKUP(F2032,'Set up'!$A$2:$E$55,5,FALSE)</f>
        <v>Trsf</v>
      </c>
      <c r="S2032" s="1" t="s">
        <v>1959</v>
      </c>
    </row>
    <row r="2033" spans="1:19" ht="15" customHeight="1" x14ac:dyDescent="0.35">
      <c r="A2033" s="4">
        <v>45166</v>
      </c>
      <c r="B2033" s="5">
        <f t="shared" si="617"/>
        <v>8</v>
      </c>
      <c r="C2033" s="5">
        <f t="shared" si="618"/>
        <v>2023</v>
      </c>
      <c r="D2033" s="88" t="s">
        <v>1833</v>
      </c>
      <c r="E2033" s="5" t="str">
        <f>VLOOKUP(F2033,'Set up'!$A$2:$C$55,2,FALSE)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up'!$A$2:$C$55,3,FALSE)</f>
        <v>Cash</v>
      </c>
      <c r="J2033" s="5">
        <f>VLOOKUP(F2033,'Set up'!$A$2:$D$55,4,FALSE)</f>
        <v>0</v>
      </c>
      <c r="K2033" s="4">
        <f t="shared" si="605"/>
        <v>45166</v>
      </c>
      <c r="L2033" s="5">
        <f t="shared" si="606"/>
        <v>8</v>
      </c>
      <c r="M2033" s="5">
        <f t="shared" si="607"/>
        <v>2023</v>
      </c>
      <c r="N2033" s="96">
        <v>125</v>
      </c>
      <c r="O2033" s="6">
        <f t="shared" si="616"/>
        <v>-125</v>
      </c>
      <c r="P2033" s="6">
        <f t="shared" si="619"/>
        <v>0</v>
      </c>
      <c r="Q2033" s="7">
        <f t="shared" si="620"/>
        <v>3512489.0500000012</v>
      </c>
      <c r="R2033" s="44" t="str">
        <f>VLOOKUP(F2033,'Set up'!$A$2:$E$55,5,FALSE)</f>
        <v>Trsf</v>
      </c>
      <c r="S2033" s="1" t="s">
        <v>1960</v>
      </c>
    </row>
    <row r="2034" spans="1:19" ht="15" customHeight="1" x14ac:dyDescent="0.35">
      <c r="A2034" s="4">
        <v>45166</v>
      </c>
      <c r="B2034" s="5">
        <f t="shared" si="617"/>
        <v>8</v>
      </c>
      <c r="C2034" s="5">
        <f t="shared" si="618"/>
        <v>2023</v>
      </c>
      <c r="D2034" s="88" t="s">
        <v>1833</v>
      </c>
      <c r="E2034" s="5" t="str">
        <f>VLOOKUP(F2034,'Set up'!$A$2:$C$55,2,FALSE)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up'!$A$2:$C$55,3,FALSE)</f>
        <v>Cash</v>
      </c>
      <c r="J2034" s="5">
        <f>VLOOKUP(F2034,'Set up'!$A$2:$D$55,4,FALSE)</f>
        <v>0</v>
      </c>
      <c r="K2034" s="4">
        <f t="shared" si="605"/>
        <v>45166</v>
      </c>
      <c r="L2034" s="5">
        <f t="shared" si="606"/>
        <v>8</v>
      </c>
      <c r="M2034" s="5">
        <f t="shared" si="607"/>
        <v>2023</v>
      </c>
      <c r="N2034" s="96">
        <v>420</v>
      </c>
      <c r="O2034" s="6">
        <f t="shared" si="616"/>
        <v>-420</v>
      </c>
      <c r="P2034" s="6">
        <f t="shared" si="619"/>
        <v>0</v>
      </c>
      <c r="Q2034" s="7">
        <f t="shared" si="620"/>
        <v>3512909.0500000012</v>
      </c>
      <c r="R2034" s="44" t="str">
        <f>VLOOKUP(F2034,'Set up'!$A$2:$E$55,5,FALSE)</f>
        <v>Trsf</v>
      </c>
      <c r="S2034" s="1" t="s">
        <v>1961</v>
      </c>
    </row>
    <row r="2035" spans="1:19" ht="15" customHeight="1" x14ac:dyDescent="0.35">
      <c r="A2035" s="4">
        <v>45166</v>
      </c>
      <c r="B2035" s="5">
        <f t="shared" si="617"/>
        <v>8</v>
      </c>
      <c r="C2035" s="5">
        <f t="shared" si="618"/>
        <v>2023</v>
      </c>
      <c r="D2035" s="88" t="s">
        <v>1833</v>
      </c>
      <c r="E2035" s="5" t="str">
        <f>VLOOKUP(F2035,'Set up'!$A$2:$C$55,2,FALSE)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up'!$A$2:$C$55,3,FALSE)</f>
        <v>Cash</v>
      </c>
      <c r="J2035" s="5">
        <f>VLOOKUP(F2035,'Set up'!$A$2:$D$55,4,FALSE)</f>
        <v>0</v>
      </c>
      <c r="K2035" s="4">
        <f t="shared" si="605"/>
        <v>45166</v>
      </c>
      <c r="L2035" s="5">
        <f t="shared" si="606"/>
        <v>8</v>
      </c>
      <c r="M2035" s="5">
        <f t="shared" si="607"/>
        <v>2023</v>
      </c>
      <c r="N2035" s="96">
        <v>160</v>
      </c>
      <c r="O2035" s="6">
        <f t="shared" si="616"/>
        <v>-160</v>
      </c>
      <c r="P2035" s="6">
        <f t="shared" si="619"/>
        <v>0</v>
      </c>
      <c r="Q2035" s="7">
        <f t="shared" si="620"/>
        <v>3513069.0500000012</v>
      </c>
      <c r="R2035" s="44" t="str">
        <f>VLOOKUP(F2035,'Set up'!$A$2:$E$55,5,FALSE)</f>
        <v>Trsf</v>
      </c>
      <c r="S2035" s="1" t="s">
        <v>1962</v>
      </c>
    </row>
    <row r="2036" spans="1:19" ht="15" customHeight="1" x14ac:dyDescent="0.35">
      <c r="A2036" s="4">
        <v>45166</v>
      </c>
      <c r="B2036" s="5">
        <f t="shared" si="617"/>
        <v>8</v>
      </c>
      <c r="C2036" s="5">
        <f t="shared" si="618"/>
        <v>2023</v>
      </c>
      <c r="D2036" s="88" t="s">
        <v>1833</v>
      </c>
      <c r="E2036" s="5" t="str">
        <f>VLOOKUP(F2036,'Set up'!$A$2:$C$55,2,FALSE)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up'!$A$2:$C$55,3,FALSE)</f>
        <v>Cash</v>
      </c>
      <c r="J2036" s="5">
        <f>VLOOKUP(F2036,'Set up'!$A$2:$D$55,4,FALSE)</f>
        <v>0</v>
      </c>
      <c r="K2036" s="4">
        <f t="shared" si="605"/>
        <v>45166</v>
      </c>
      <c r="L2036" s="5">
        <f t="shared" si="606"/>
        <v>8</v>
      </c>
      <c r="M2036" s="5">
        <f t="shared" si="607"/>
        <v>2023</v>
      </c>
      <c r="N2036" s="96">
        <v>100</v>
      </c>
      <c r="O2036" s="6">
        <f t="shared" si="616"/>
        <v>-100</v>
      </c>
      <c r="P2036" s="6">
        <f t="shared" si="619"/>
        <v>0</v>
      </c>
      <c r="Q2036" s="7">
        <f t="shared" si="620"/>
        <v>3513169.0500000012</v>
      </c>
      <c r="R2036" s="44" t="str">
        <f>VLOOKUP(F2036,'Set up'!$A$2:$E$55,5,FALSE)</f>
        <v>Trsf</v>
      </c>
      <c r="S2036" s="1" t="s">
        <v>1963</v>
      </c>
    </row>
    <row r="2037" spans="1:19" ht="15" customHeight="1" x14ac:dyDescent="0.35">
      <c r="A2037" s="4">
        <v>45166</v>
      </c>
      <c r="B2037" s="5">
        <f t="shared" si="617"/>
        <v>8</v>
      </c>
      <c r="C2037" s="5">
        <f t="shared" si="618"/>
        <v>2023</v>
      </c>
      <c r="D2037" s="88" t="s">
        <v>1833</v>
      </c>
      <c r="E2037" s="5" t="str">
        <f>VLOOKUP(F2037,'Set up'!$A$2:$C$55,2,FALSE)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up'!$A$2:$C$55,3,FALSE)</f>
        <v>Cash</v>
      </c>
      <c r="J2037" s="5">
        <f>VLOOKUP(F2037,'Set up'!$A$2:$D$55,4,FALSE)</f>
        <v>0</v>
      </c>
      <c r="K2037" s="4">
        <f t="shared" si="605"/>
        <v>45166</v>
      </c>
      <c r="L2037" s="5">
        <f t="shared" si="606"/>
        <v>8</v>
      </c>
      <c r="M2037" s="5">
        <f t="shared" si="607"/>
        <v>2023</v>
      </c>
      <c r="N2037" s="96">
        <v>2224</v>
      </c>
      <c r="O2037" s="6">
        <f t="shared" si="616"/>
        <v>-2224</v>
      </c>
      <c r="P2037" s="6">
        <f t="shared" si="619"/>
        <v>0</v>
      </c>
      <c r="Q2037" s="7">
        <f t="shared" si="620"/>
        <v>3515393.0500000012</v>
      </c>
      <c r="R2037" s="44" t="str">
        <f>VLOOKUP(F2037,'Set up'!$A$2:$E$55,5,FALSE)</f>
        <v>Trsf</v>
      </c>
      <c r="S2037" s="1" t="s">
        <v>1964</v>
      </c>
    </row>
    <row r="2038" spans="1:19" ht="15" customHeight="1" x14ac:dyDescent="0.35">
      <c r="A2038" s="4">
        <v>45166</v>
      </c>
      <c r="B2038" s="5">
        <f t="shared" si="617"/>
        <v>8</v>
      </c>
      <c r="C2038" s="5">
        <f t="shared" si="618"/>
        <v>2023</v>
      </c>
      <c r="D2038" s="88" t="s">
        <v>1834</v>
      </c>
      <c r="E2038" s="5" t="str">
        <f>VLOOKUP(F2038,'Set up'!$A$2:$C$55,2,FALSE)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up'!$A$2:$C$55,3,FALSE)</f>
        <v>Cash</v>
      </c>
      <c r="J2038" s="5">
        <f>VLOOKUP(F2038,'Set up'!$A$2:$D$55,4,FALSE)</f>
        <v>0</v>
      </c>
      <c r="K2038" s="4">
        <f t="shared" si="605"/>
        <v>45166</v>
      </c>
      <c r="L2038" s="5">
        <f t="shared" si="606"/>
        <v>8</v>
      </c>
      <c r="M2038" s="5">
        <f t="shared" si="607"/>
        <v>2023</v>
      </c>
      <c r="N2038" s="96">
        <v>125</v>
      </c>
      <c r="O2038" s="6">
        <f>-N2038</f>
        <v>-125</v>
      </c>
      <c r="P2038" s="6">
        <f t="shared" si="619"/>
        <v>0</v>
      </c>
      <c r="Q2038" s="7">
        <f t="shared" si="620"/>
        <v>3515518.0500000012</v>
      </c>
      <c r="R2038" s="44" t="str">
        <f>VLOOKUP(F2038,'Set up'!$A$2:$E$55,5,FALSE)</f>
        <v>Trsf</v>
      </c>
      <c r="S2038" s="1" t="s">
        <v>2604</v>
      </c>
    </row>
    <row r="2039" spans="1:19" ht="15" customHeight="1" x14ac:dyDescent="0.35">
      <c r="A2039" s="4">
        <v>45166</v>
      </c>
      <c r="B2039" s="5">
        <f t="shared" si="617"/>
        <v>8</v>
      </c>
      <c r="C2039" s="5">
        <f t="shared" si="618"/>
        <v>2023</v>
      </c>
      <c r="D2039" s="88" t="s">
        <v>1835</v>
      </c>
      <c r="E2039" s="5" t="str">
        <f>VLOOKUP(F2039,'Set up'!$A$2:$C$55,2,FALSE)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up'!$A$2:$C$55,3,FALSE)</f>
        <v>Cash</v>
      </c>
      <c r="J2039" s="5">
        <f>VLOOKUP(F2039,'Set up'!$A$2:$D$55,4,FALSE)</f>
        <v>0</v>
      </c>
      <c r="K2039" s="4">
        <f t="shared" si="605"/>
        <v>45166</v>
      </c>
      <c r="L2039" s="5">
        <f t="shared" si="606"/>
        <v>8</v>
      </c>
      <c r="M2039" s="5">
        <f t="shared" si="607"/>
        <v>2023</v>
      </c>
      <c r="N2039" s="96">
        <v>3124</v>
      </c>
      <c r="O2039" s="6">
        <f>-N2039</f>
        <v>-3124</v>
      </c>
      <c r="P2039" s="6">
        <f t="shared" si="619"/>
        <v>0</v>
      </c>
      <c r="Q2039" s="7">
        <f t="shared" si="620"/>
        <v>3518642.0500000012</v>
      </c>
      <c r="R2039" s="44" t="str">
        <f>VLOOKUP(F2039,'Set up'!$A$2:$E$55,5,FALSE)</f>
        <v>Trsf</v>
      </c>
      <c r="S2039" s="1" t="s">
        <v>2605</v>
      </c>
    </row>
    <row r="2040" spans="1:19" ht="15" customHeight="1" x14ac:dyDescent="0.35">
      <c r="A2040" s="4">
        <v>45166</v>
      </c>
      <c r="B2040" s="5">
        <f t="shared" si="617"/>
        <v>8</v>
      </c>
      <c r="C2040" s="5">
        <f t="shared" si="618"/>
        <v>2023</v>
      </c>
      <c r="D2040" s="88" t="s">
        <v>1835</v>
      </c>
      <c r="E2040" s="5" t="str">
        <f>VLOOKUP(F2040,'Set up'!$A$2:$C$55,2,FALSE)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up'!$A$2:$C$55,3,FALSE)</f>
        <v>Cash</v>
      </c>
      <c r="J2040" s="5">
        <f>VLOOKUP(F2040,'Set up'!$A$2:$D$55,4,FALSE)</f>
        <v>0</v>
      </c>
      <c r="K2040" s="4">
        <f t="shared" si="605"/>
        <v>45166</v>
      </c>
      <c r="L2040" s="5">
        <f t="shared" si="606"/>
        <v>8</v>
      </c>
      <c r="M2040" s="5">
        <f t="shared" si="607"/>
        <v>2023</v>
      </c>
      <c r="N2040" s="96">
        <v>1134</v>
      </c>
      <c r="O2040" s="6">
        <f>-N2040</f>
        <v>-1134</v>
      </c>
      <c r="P2040" s="6">
        <f t="shared" si="619"/>
        <v>0</v>
      </c>
      <c r="Q2040" s="7">
        <f t="shared" si="620"/>
        <v>3519776.0500000012</v>
      </c>
      <c r="R2040" s="44" t="str">
        <f>VLOOKUP(F2040,'Set up'!$A$2:$E$55,5,FALSE)</f>
        <v>Trsf</v>
      </c>
      <c r="S2040" s="1" t="s">
        <v>2606</v>
      </c>
    </row>
    <row r="2041" spans="1:19" ht="15" customHeight="1" x14ac:dyDescent="0.35">
      <c r="A2041" s="4">
        <v>45166</v>
      </c>
      <c r="B2041" s="5">
        <f t="shared" si="617"/>
        <v>8</v>
      </c>
      <c r="C2041" s="5">
        <f t="shared" si="618"/>
        <v>2023</v>
      </c>
      <c r="D2041" s="88" t="s">
        <v>1835</v>
      </c>
      <c r="E2041" s="5" t="str">
        <f>VLOOKUP(F2041,'Set up'!$A$2:$C$55,2,FALSE)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up'!$A$2:$C$55,3,FALSE)</f>
        <v>Cash</v>
      </c>
      <c r="J2041" s="5">
        <f>VLOOKUP(F2041,'Set up'!$A$2:$D$55,4,FALSE)</f>
        <v>0</v>
      </c>
      <c r="K2041" s="4">
        <f t="shared" si="605"/>
        <v>45166</v>
      </c>
      <c r="L2041" s="5">
        <f t="shared" si="606"/>
        <v>8</v>
      </c>
      <c r="M2041" s="5">
        <f t="shared" si="607"/>
        <v>2023</v>
      </c>
      <c r="N2041" s="96">
        <v>600</v>
      </c>
      <c r="O2041" s="6">
        <f>-N2041</f>
        <v>-600</v>
      </c>
      <c r="P2041" s="6">
        <f t="shared" si="619"/>
        <v>0</v>
      </c>
      <c r="Q2041" s="7">
        <f t="shared" si="620"/>
        <v>3520376.0500000012</v>
      </c>
      <c r="R2041" s="44" t="str">
        <f>VLOOKUP(F2041,'Set up'!$A$2:$E$55,5,FALSE)</f>
        <v>Trsf</v>
      </c>
      <c r="S2041" s="1" t="s">
        <v>2607</v>
      </c>
    </row>
    <row r="2042" spans="1:19" ht="15" customHeight="1" x14ac:dyDescent="0.35">
      <c r="A2042" s="4">
        <v>45166</v>
      </c>
      <c r="B2042" s="5">
        <f t="shared" si="617"/>
        <v>8</v>
      </c>
      <c r="C2042" s="5">
        <f t="shared" si="618"/>
        <v>2023</v>
      </c>
      <c r="D2042" s="88" t="s">
        <v>1835</v>
      </c>
      <c r="E2042" s="5" t="str">
        <f>VLOOKUP(F2042,'Set up'!$A$2:$C$55,2,FALSE)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up'!$A$2:$C$55,3,FALSE)</f>
        <v>Cash</v>
      </c>
      <c r="J2042" s="5">
        <f>VLOOKUP(F2042,'Set up'!$A$2:$D$55,4,FALSE)</f>
        <v>0</v>
      </c>
      <c r="K2042" s="4">
        <f t="shared" si="605"/>
        <v>45166</v>
      </c>
      <c r="L2042" s="5">
        <f t="shared" si="606"/>
        <v>8</v>
      </c>
      <c r="M2042" s="5">
        <f t="shared" si="607"/>
        <v>2023</v>
      </c>
      <c r="N2042" s="96">
        <v>1000</v>
      </c>
      <c r="O2042" s="6">
        <f>-N2042</f>
        <v>-1000</v>
      </c>
      <c r="P2042" s="6">
        <f t="shared" si="619"/>
        <v>0</v>
      </c>
      <c r="Q2042" s="7">
        <f t="shared" si="620"/>
        <v>3521376.0500000012</v>
      </c>
      <c r="R2042" s="44" t="str">
        <f>VLOOKUP(F2042,'Set up'!$A$2:$E$55,5,FALSE)</f>
        <v>Trsf</v>
      </c>
      <c r="S2042" s="1" t="s">
        <v>2608</v>
      </c>
    </row>
    <row r="2043" spans="1:19" ht="15" customHeight="1" x14ac:dyDescent="0.35">
      <c r="A2043" s="4">
        <v>45168</v>
      </c>
      <c r="B2043" s="5">
        <f t="shared" si="617"/>
        <v>8</v>
      </c>
      <c r="C2043" s="5">
        <f t="shared" si="618"/>
        <v>2023</v>
      </c>
      <c r="D2043" s="88" t="s">
        <v>1836</v>
      </c>
      <c r="E2043" s="5" t="str">
        <f>VLOOKUP(F2043,'Set up'!$A$2:$C$55,2,FALSE)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up'!$A$2:$C$55,3,FALSE)</f>
        <v>Cash</v>
      </c>
      <c r="J2043" s="5">
        <f>VLOOKUP(F2043,'Set up'!$A$2:$D$55,4,FALSE)</f>
        <v>0</v>
      </c>
      <c r="K2043" s="4">
        <f t="shared" si="605"/>
        <v>45168</v>
      </c>
      <c r="L2043" s="5">
        <f t="shared" si="606"/>
        <v>8</v>
      </c>
      <c r="M2043" s="5">
        <f t="shared" si="607"/>
        <v>2023</v>
      </c>
      <c r="N2043" s="96">
        <v>1738</v>
      </c>
      <c r="O2043" s="6">
        <f>-396.6-1341.4</f>
        <v>-1738</v>
      </c>
      <c r="P2043" s="6">
        <f t="shared" si="619"/>
        <v>0</v>
      </c>
      <c r="Q2043" s="7">
        <f t="shared" si="620"/>
        <v>3523114.0500000012</v>
      </c>
      <c r="R2043" s="44" t="str">
        <f>VLOOKUP(F2043,'Set up'!$A$2:$E$55,5,FALSE)</f>
        <v>Trsf</v>
      </c>
      <c r="S2043" s="1" t="s">
        <v>2705</v>
      </c>
    </row>
    <row r="2044" spans="1:19" ht="15" customHeight="1" x14ac:dyDescent="0.35">
      <c r="A2044" s="4" t="s">
        <v>1879</v>
      </c>
      <c r="B2044" s="5">
        <f t="shared" ref="B2044:B2107" si="621">MONTH(A2044)</f>
        <v>9</v>
      </c>
      <c r="C2044" s="5">
        <f t="shared" ref="C2044:C2107" si="622">YEAR(A2044)</f>
        <v>2023</v>
      </c>
      <c r="D2044" s="88" t="s">
        <v>1877</v>
      </c>
      <c r="E2044" s="5" t="str">
        <f>VLOOKUP(F2044,'Set up'!$A$2:$C$55,2,FALSE)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up'!$A$2:$C$55,3,FALSE)</f>
        <v>Cash</v>
      </c>
      <c r="J2044" s="5">
        <f>VLOOKUP(F2044,'Set up'!$A$2:$D$55,4,FALSE)</f>
        <v>0</v>
      </c>
      <c r="K2044" s="4">
        <f t="shared" si="605"/>
        <v>45170</v>
      </c>
      <c r="L2044" s="5">
        <f t="shared" si="606"/>
        <v>9</v>
      </c>
      <c r="M2044" s="5">
        <f t="shared" si="607"/>
        <v>2023</v>
      </c>
      <c r="N2044" s="96">
        <v>125</v>
      </c>
      <c r="O2044" s="6">
        <f>-N2044</f>
        <v>-125</v>
      </c>
      <c r="P2044" s="6">
        <f t="shared" si="619"/>
        <v>0</v>
      </c>
      <c r="Q2044" s="7">
        <f t="shared" ref="Q2044:Q2107" si="623">SUM(Q2043+N2044)</f>
        <v>3523239.0500000012</v>
      </c>
      <c r="R2044" s="44" t="str">
        <f>VLOOKUP(F2044,'Set up'!$A$2:$E$55,5,FALSE)</f>
        <v>Trsf</v>
      </c>
      <c r="S2044" s="1" t="s">
        <v>2609</v>
      </c>
    </row>
    <row r="2045" spans="1:19" ht="15" customHeight="1" x14ac:dyDescent="0.35">
      <c r="A2045" s="4" t="s">
        <v>1879</v>
      </c>
      <c r="B2045" s="5">
        <f t="shared" si="621"/>
        <v>9</v>
      </c>
      <c r="C2045" s="5">
        <f t="shared" si="622"/>
        <v>2023</v>
      </c>
      <c r="D2045" s="88" t="s">
        <v>1878</v>
      </c>
      <c r="E2045" s="5" t="str">
        <f>VLOOKUP(F2045,'Set up'!$A$2:$C$55,2,FALSE)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up'!$A$2:$C$55,3,FALSE)</f>
        <v>Cash</v>
      </c>
      <c r="J2045" s="5">
        <f>VLOOKUP(F2045,'Set up'!$A$2:$D$55,4,FALSE)</f>
        <v>0</v>
      </c>
      <c r="K2045" s="4">
        <f t="shared" si="605"/>
        <v>45170</v>
      </c>
      <c r="L2045" s="5">
        <f t="shared" si="606"/>
        <v>9</v>
      </c>
      <c r="M2045" s="5">
        <f t="shared" si="607"/>
        <v>2023</v>
      </c>
      <c r="N2045" s="96">
        <v>3124</v>
      </c>
      <c r="O2045" s="6">
        <f>-N2045</f>
        <v>-3124</v>
      </c>
      <c r="P2045" s="6">
        <f t="shared" si="619"/>
        <v>0</v>
      </c>
      <c r="Q2045" s="7">
        <f t="shared" si="623"/>
        <v>3526363.0500000012</v>
      </c>
      <c r="R2045" s="44" t="str">
        <f>VLOOKUP(F2045,'Set up'!$A$2:$E$55,5,FALSE)</f>
        <v>Trsf</v>
      </c>
      <c r="S2045" s="1" t="s">
        <v>2652</v>
      </c>
    </row>
    <row r="2046" spans="1:19" ht="15" customHeight="1" x14ac:dyDescent="0.35">
      <c r="A2046" s="4" t="s">
        <v>1879</v>
      </c>
      <c r="B2046" s="5">
        <f t="shared" si="621"/>
        <v>9</v>
      </c>
      <c r="C2046" s="5">
        <f t="shared" si="622"/>
        <v>2023</v>
      </c>
      <c r="D2046" s="88" t="s">
        <v>1878</v>
      </c>
      <c r="E2046" s="5" t="str">
        <f>VLOOKUP(F2046,'Set up'!$A$2:$C$55,2,FALSE)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up'!$A$2:$C$55,3,FALSE)</f>
        <v>Cash</v>
      </c>
      <c r="J2046" s="5">
        <f>VLOOKUP(F2046,'Set up'!$A$2:$D$55,4,FALSE)</f>
        <v>0</v>
      </c>
      <c r="K2046" s="4">
        <f t="shared" si="605"/>
        <v>45170</v>
      </c>
      <c r="L2046" s="5">
        <f t="shared" si="606"/>
        <v>9</v>
      </c>
      <c r="M2046" s="5">
        <f t="shared" si="607"/>
        <v>2023</v>
      </c>
      <c r="N2046" s="96">
        <v>1134</v>
      </c>
      <c r="O2046" s="6">
        <f>-N2046</f>
        <v>-1134</v>
      </c>
      <c r="P2046" s="6">
        <f t="shared" si="619"/>
        <v>0</v>
      </c>
      <c r="Q2046" s="7">
        <f t="shared" si="623"/>
        <v>3527497.0500000012</v>
      </c>
      <c r="R2046" s="44" t="str">
        <f>VLOOKUP(F2046,'Set up'!$A$2:$E$55,5,FALSE)</f>
        <v>Trsf</v>
      </c>
      <c r="S2046" s="1" t="s">
        <v>2654</v>
      </c>
    </row>
    <row r="2047" spans="1:19" ht="15" customHeight="1" x14ac:dyDescent="0.35">
      <c r="A2047" s="4" t="s">
        <v>1879</v>
      </c>
      <c r="B2047" s="5">
        <f t="shared" si="621"/>
        <v>9</v>
      </c>
      <c r="C2047" s="5">
        <f t="shared" si="622"/>
        <v>2023</v>
      </c>
      <c r="D2047" s="88" t="s">
        <v>1878</v>
      </c>
      <c r="E2047" s="5" t="str">
        <f>VLOOKUP(F2047,'Set up'!$A$2:$C$55,2,FALSE)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up'!$A$2:$C$55,3,FALSE)</f>
        <v>Cash</v>
      </c>
      <c r="J2047" s="5">
        <f>VLOOKUP(F2047,'Set up'!$A$2:$D$55,4,FALSE)</f>
        <v>0</v>
      </c>
      <c r="K2047" s="4">
        <f t="shared" si="605"/>
        <v>45170</v>
      </c>
      <c r="L2047" s="5">
        <f t="shared" si="606"/>
        <v>9</v>
      </c>
      <c r="M2047" s="5">
        <f t="shared" si="607"/>
        <v>2023</v>
      </c>
      <c r="N2047" s="96">
        <v>600</v>
      </c>
      <c r="O2047" s="6">
        <f>-N2047</f>
        <v>-600</v>
      </c>
      <c r="P2047" s="6">
        <f t="shared" si="619"/>
        <v>0</v>
      </c>
      <c r="Q2047" s="7">
        <f t="shared" si="623"/>
        <v>3528097.0500000012</v>
      </c>
      <c r="R2047" s="44" t="str">
        <f>VLOOKUP(F2047,'Set up'!$A$2:$E$55,5,FALSE)</f>
        <v>Trsf</v>
      </c>
      <c r="S2047" s="1" t="s">
        <v>2655</v>
      </c>
    </row>
    <row r="2048" spans="1:19" ht="15" customHeight="1" x14ac:dyDescent="0.35">
      <c r="A2048" s="4" t="s">
        <v>1879</v>
      </c>
      <c r="B2048" s="5">
        <f t="shared" si="621"/>
        <v>9</v>
      </c>
      <c r="C2048" s="5">
        <f t="shared" si="622"/>
        <v>2023</v>
      </c>
      <c r="D2048" s="88" t="s">
        <v>1880</v>
      </c>
      <c r="E2048" s="5" t="str">
        <f>VLOOKUP(F2048,'Set up'!$A$2:$C$55,2,FALSE)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up'!$A$2:$C$55,3,FALSE)</f>
        <v>Cash</v>
      </c>
      <c r="J2048" s="5">
        <f>VLOOKUP(F2048,'Set up'!$A$2:$D$55,4,FALSE)</f>
        <v>0</v>
      </c>
      <c r="K2048" s="4">
        <f t="shared" si="605"/>
        <v>45170</v>
      </c>
      <c r="L2048" s="5">
        <f t="shared" si="606"/>
        <v>9</v>
      </c>
      <c r="M2048" s="5">
        <f t="shared" si="607"/>
        <v>2023</v>
      </c>
      <c r="N2048" s="96">
        <v>1738</v>
      </c>
      <c r="O2048" s="6">
        <f t="shared" ref="O2048:O2057" si="624">-N2048</f>
        <v>-1738</v>
      </c>
      <c r="P2048" s="6">
        <f t="shared" si="619"/>
        <v>0</v>
      </c>
      <c r="Q2048" s="7">
        <f t="shared" si="623"/>
        <v>3529835.0500000012</v>
      </c>
      <c r="R2048" s="44" t="str">
        <f>VLOOKUP(F2048,'Set up'!$A$2:$E$55,5,FALSE)</f>
        <v>Trsf</v>
      </c>
      <c r="S2048" s="1" t="s">
        <v>1965</v>
      </c>
    </row>
    <row r="2049" spans="1:19" ht="15" customHeight="1" x14ac:dyDescent="0.35">
      <c r="A2049" s="4" t="s">
        <v>1879</v>
      </c>
      <c r="B2049" s="5">
        <f t="shared" si="621"/>
        <v>9</v>
      </c>
      <c r="C2049" s="5">
        <f t="shared" si="622"/>
        <v>2023</v>
      </c>
      <c r="D2049" s="88" t="s">
        <v>1880</v>
      </c>
      <c r="E2049" s="5" t="str">
        <f>VLOOKUP(F2049,'Set up'!$A$2:$C$55,2,FALSE)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up'!$A$2:$C$55,3,FALSE)</f>
        <v>Cash</v>
      </c>
      <c r="J2049" s="5">
        <f>VLOOKUP(F2049,'Set up'!$A$2:$D$55,4,FALSE)</f>
        <v>0</v>
      </c>
      <c r="K2049" s="4">
        <f t="shared" si="605"/>
        <v>45170</v>
      </c>
      <c r="L2049" s="5">
        <f t="shared" si="606"/>
        <v>9</v>
      </c>
      <c r="M2049" s="5">
        <f t="shared" si="607"/>
        <v>2023</v>
      </c>
      <c r="N2049" s="96">
        <v>62.5</v>
      </c>
      <c r="O2049" s="6">
        <f t="shared" si="624"/>
        <v>-62.5</v>
      </c>
      <c r="P2049" s="6">
        <f t="shared" si="619"/>
        <v>0</v>
      </c>
      <c r="Q2049" s="7">
        <f t="shared" si="623"/>
        <v>3529897.5500000012</v>
      </c>
      <c r="R2049" s="44" t="str">
        <f>VLOOKUP(F2049,'Set up'!$A$2:$E$55,5,FALSE)</f>
        <v>Trsf</v>
      </c>
      <c r="S2049" s="1" t="s">
        <v>1966</v>
      </c>
    </row>
    <row r="2050" spans="1:19" ht="15" customHeight="1" x14ac:dyDescent="0.35">
      <c r="A2050" s="4" t="s">
        <v>1879</v>
      </c>
      <c r="B2050" s="5">
        <f t="shared" si="621"/>
        <v>9</v>
      </c>
      <c r="C2050" s="5">
        <f t="shared" si="622"/>
        <v>2023</v>
      </c>
      <c r="D2050" s="88" t="s">
        <v>1881</v>
      </c>
      <c r="E2050" s="5" t="str">
        <f>VLOOKUP(F2050,'Set up'!$A$2:$C$55,2,FALSE)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up'!$A$2:$C$55,3,FALSE)</f>
        <v>Cash</v>
      </c>
      <c r="J2050" s="5">
        <f>VLOOKUP(F2050,'Set up'!$A$2:$D$55,4,FALSE)</f>
        <v>0</v>
      </c>
      <c r="K2050" s="4">
        <f t="shared" si="605"/>
        <v>45170</v>
      </c>
      <c r="L2050" s="5">
        <f t="shared" si="606"/>
        <v>9</v>
      </c>
      <c r="M2050" s="5">
        <f t="shared" si="607"/>
        <v>2023</v>
      </c>
      <c r="N2050" s="96">
        <v>9130</v>
      </c>
      <c r="O2050" s="6">
        <f t="shared" si="624"/>
        <v>-9130</v>
      </c>
      <c r="P2050" s="6">
        <f t="shared" si="619"/>
        <v>0</v>
      </c>
      <c r="Q2050" s="7">
        <f t="shared" si="623"/>
        <v>3539027.5500000012</v>
      </c>
      <c r="R2050" s="44" t="str">
        <f>VLOOKUP(F2050,'Set up'!$A$2:$E$55,5,FALSE)</f>
        <v>Chq</v>
      </c>
      <c r="S2050" s="1" t="s">
        <v>1981</v>
      </c>
    </row>
    <row r="2051" spans="1:19" ht="15" customHeight="1" x14ac:dyDescent="0.35">
      <c r="A2051" s="4" t="s">
        <v>1879</v>
      </c>
      <c r="B2051" s="5">
        <f t="shared" si="621"/>
        <v>9</v>
      </c>
      <c r="C2051" s="5">
        <f t="shared" si="622"/>
        <v>2023</v>
      </c>
      <c r="D2051" s="88" t="s">
        <v>1881</v>
      </c>
      <c r="E2051" s="5" t="str">
        <f>VLOOKUP(F2051,'Set up'!$A$2:$C$55,2,FALSE)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up'!$A$2:$C$55,3,FALSE)</f>
        <v>Cash</v>
      </c>
      <c r="J2051" s="5">
        <f>VLOOKUP(F2051,'Set up'!$A$2:$D$55,4,FALSE)</f>
        <v>0</v>
      </c>
      <c r="K2051" s="4">
        <f t="shared" ref="K2051:K2114" si="625">A2051+J2051</f>
        <v>45170</v>
      </c>
      <c r="L2051" s="5">
        <f t="shared" ref="L2051:L2114" si="626">MONTH(K2051)</f>
        <v>9</v>
      </c>
      <c r="M2051" s="5">
        <f t="shared" ref="M2051:M2114" si="627">YEAR(K2051)</f>
        <v>2023</v>
      </c>
      <c r="N2051" s="96">
        <v>2986.2000000000003</v>
      </c>
      <c r="O2051" s="6">
        <f t="shared" si="624"/>
        <v>-2986.2000000000003</v>
      </c>
      <c r="P2051" s="6">
        <f t="shared" si="619"/>
        <v>0</v>
      </c>
      <c r="Q2051" s="7">
        <f t="shared" si="623"/>
        <v>3542013.7500000014</v>
      </c>
      <c r="R2051" s="44" t="str">
        <f>VLOOKUP(F2051,'Set up'!$A$2:$E$55,5,FALSE)</f>
        <v>Chq</v>
      </c>
      <c r="S2051" s="1" t="s">
        <v>1981</v>
      </c>
    </row>
    <row r="2052" spans="1:19" ht="15" customHeight="1" x14ac:dyDescent="0.35">
      <c r="A2052" s="4" t="s">
        <v>1879</v>
      </c>
      <c r="B2052" s="5">
        <f t="shared" si="621"/>
        <v>9</v>
      </c>
      <c r="C2052" s="5">
        <f t="shared" si="622"/>
        <v>2023</v>
      </c>
      <c r="D2052" s="88" t="s">
        <v>1881</v>
      </c>
      <c r="E2052" s="5" t="str">
        <f>VLOOKUP(F2052,'Set up'!$A$2:$C$55,2,FALSE)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up'!$A$2:$C$55,3,FALSE)</f>
        <v>Cash</v>
      </c>
      <c r="J2052" s="5">
        <f>VLOOKUP(F2052,'Set up'!$A$2:$D$55,4,FALSE)</f>
        <v>0</v>
      </c>
      <c r="K2052" s="4">
        <f t="shared" si="625"/>
        <v>45170</v>
      </c>
      <c r="L2052" s="5">
        <f t="shared" si="626"/>
        <v>9</v>
      </c>
      <c r="M2052" s="5">
        <f t="shared" si="627"/>
        <v>2023</v>
      </c>
      <c r="N2052" s="96">
        <v>2580</v>
      </c>
      <c r="O2052" s="6">
        <f t="shared" si="624"/>
        <v>-2580</v>
      </c>
      <c r="P2052" s="6">
        <f t="shared" si="619"/>
        <v>0</v>
      </c>
      <c r="Q2052" s="7">
        <f t="shared" si="623"/>
        <v>3544593.7500000014</v>
      </c>
      <c r="R2052" s="44" t="str">
        <f>VLOOKUP(F2052,'Set up'!$A$2:$E$55,5,FALSE)</f>
        <v>Chq</v>
      </c>
      <c r="S2052" s="1" t="s">
        <v>1981</v>
      </c>
    </row>
    <row r="2053" spans="1:19" ht="15" customHeight="1" x14ac:dyDescent="0.35">
      <c r="A2053" s="4" t="s">
        <v>1879</v>
      </c>
      <c r="B2053" s="5">
        <f t="shared" si="621"/>
        <v>9</v>
      </c>
      <c r="C2053" s="5">
        <f t="shared" si="622"/>
        <v>2023</v>
      </c>
      <c r="D2053" s="88" t="s">
        <v>1881</v>
      </c>
      <c r="E2053" s="5" t="str">
        <f>VLOOKUP(F2053,'Set up'!$A$2:$C$55,2,FALSE)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up'!$A$2:$C$55,3,FALSE)</f>
        <v>Cash</v>
      </c>
      <c r="J2053" s="5">
        <f>VLOOKUP(F2053,'Set up'!$A$2:$D$55,4,FALSE)</f>
        <v>0</v>
      </c>
      <c r="K2053" s="4">
        <f t="shared" si="625"/>
        <v>45170</v>
      </c>
      <c r="L2053" s="5">
        <f t="shared" si="626"/>
        <v>9</v>
      </c>
      <c r="M2053" s="5">
        <f t="shared" si="627"/>
        <v>2023</v>
      </c>
      <c r="N2053" s="96">
        <v>440</v>
      </c>
      <c r="O2053" s="6">
        <f t="shared" si="624"/>
        <v>-440</v>
      </c>
      <c r="P2053" s="6">
        <f t="shared" si="619"/>
        <v>0</v>
      </c>
      <c r="Q2053" s="7">
        <f t="shared" si="623"/>
        <v>3545033.7500000014</v>
      </c>
      <c r="R2053" s="44" t="str">
        <f>VLOOKUP(F2053,'Set up'!$A$2:$E$55,5,FALSE)</f>
        <v>Chq</v>
      </c>
      <c r="S2053" s="1" t="s">
        <v>1981</v>
      </c>
    </row>
    <row r="2054" spans="1:19" ht="15" customHeight="1" x14ac:dyDescent="0.35">
      <c r="A2054" s="4" t="s">
        <v>1879</v>
      </c>
      <c r="B2054" s="5">
        <f t="shared" si="621"/>
        <v>9</v>
      </c>
      <c r="C2054" s="5">
        <f t="shared" si="622"/>
        <v>2023</v>
      </c>
      <c r="D2054" s="88" t="s">
        <v>1881</v>
      </c>
      <c r="E2054" s="5" t="str">
        <f>VLOOKUP(F2054,'Set up'!$A$2:$C$55,2,FALSE)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up'!$A$2:$C$55,3,FALSE)</f>
        <v>Cash</v>
      </c>
      <c r="J2054" s="5">
        <f>VLOOKUP(F2054,'Set up'!$A$2:$D$55,4,FALSE)</f>
        <v>0</v>
      </c>
      <c r="K2054" s="4">
        <f t="shared" si="625"/>
        <v>45170</v>
      </c>
      <c r="L2054" s="5">
        <f t="shared" si="626"/>
        <v>9</v>
      </c>
      <c r="M2054" s="5">
        <f t="shared" si="627"/>
        <v>2023</v>
      </c>
      <c r="N2054" s="96">
        <v>60</v>
      </c>
      <c r="O2054" s="6">
        <f t="shared" si="624"/>
        <v>-60</v>
      </c>
      <c r="P2054" s="6">
        <f t="shared" si="619"/>
        <v>0</v>
      </c>
      <c r="Q2054" s="7">
        <f t="shared" si="623"/>
        <v>3545093.7500000014</v>
      </c>
      <c r="R2054" s="44" t="str">
        <f>VLOOKUP(F2054,'Set up'!$A$2:$E$55,5,FALSE)</f>
        <v>Chq</v>
      </c>
      <c r="S2054" s="1" t="s">
        <v>1981</v>
      </c>
    </row>
    <row r="2055" spans="1:19" ht="15" customHeight="1" x14ac:dyDescent="0.35">
      <c r="A2055" s="4" t="s">
        <v>1879</v>
      </c>
      <c r="B2055" s="5">
        <f t="shared" si="621"/>
        <v>9</v>
      </c>
      <c r="C2055" s="5">
        <f t="shared" si="622"/>
        <v>2023</v>
      </c>
      <c r="D2055" s="88" t="s">
        <v>1881</v>
      </c>
      <c r="E2055" s="5" t="str">
        <f>VLOOKUP(F2055,'Set up'!$A$2:$C$55,2,FALSE)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up'!$A$2:$C$55,3,FALSE)</f>
        <v>Cash</v>
      </c>
      <c r="J2055" s="5">
        <f>VLOOKUP(F2055,'Set up'!$A$2:$D$55,4,FALSE)</f>
        <v>0</v>
      </c>
      <c r="K2055" s="4">
        <f t="shared" si="625"/>
        <v>45170</v>
      </c>
      <c r="L2055" s="5">
        <f t="shared" si="626"/>
        <v>9</v>
      </c>
      <c r="M2055" s="5">
        <f t="shared" si="627"/>
        <v>2023</v>
      </c>
      <c r="N2055" s="96">
        <v>55.2</v>
      </c>
      <c r="O2055" s="6">
        <f t="shared" si="624"/>
        <v>-55.2</v>
      </c>
      <c r="P2055" s="6">
        <f t="shared" si="619"/>
        <v>0</v>
      </c>
      <c r="Q2055" s="7">
        <f t="shared" si="623"/>
        <v>3545148.9500000016</v>
      </c>
      <c r="R2055" s="44" t="str">
        <f>VLOOKUP(F2055,'Set up'!$A$2:$E$55,5,FALSE)</f>
        <v>Chq</v>
      </c>
      <c r="S2055" s="1" t="s">
        <v>1981</v>
      </c>
    </row>
    <row r="2056" spans="1:19" ht="15" customHeight="1" x14ac:dyDescent="0.35">
      <c r="A2056" s="4" t="s">
        <v>1879</v>
      </c>
      <c r="B2056" s="5">
        <f t="shared" si="621"/>
        <v>9</v>
      </c>
      <c r="C2056" s="5">
        <f t="shared" si="622"/>
        <v>2023</v>
      </c>
      <c r="D2056" s="88" t="s">
        <v>1881</v>
      </c>
      <c r="E2056" s="5" t="str">
        <f>VLOOKUP(F2056,'Set up'!$A$2:$C$55,2,FALSE)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up'!$A$2:$C$55,3,FALSE)</f>
        <v>Cash</v>
      </c>
      <c r="J2056" s="5">
        <f>VLOOKUP(F2056,'Set up'!$A$2:$D$55,4,FALSE)</f>
        <v>0</v>
      </c>
      <c r="K2056" s="4">
        <f t="shared" si="625"/>
        <v>45170</v>
      </c>
      <c r="L2056" s="5">
        <f t="shared" si="626"/>
        <v>9</v>
      </c>
      <c r="M2056" s="5">
        <f t="shared" si="627"/>
        <v>2023</v>
      </c>
      <c r="N2056" s="96">
        <v>100</v>
      </c>
      <c r="O2056" s="6">
        <f t="shared" si="624"/>
        <v>-100</v>
      </c>
      <c r="P2056" s="6">
        <f t="shared" si="619"/>
        <v>0</v>
      </c>
      <c r="Q2056" s="7">
        <f t="shared" si="623"/>
        <v>3545248.9500000016</v>
      </c>
      <c r="R2056" s="44" t="str">
        <f>VLOOKUP(F2056,'Set up'!$A$2:$E$55,5,FALSE)</f>
        <v>Chq</v>
      </c>
      <c r="S2056" s="1" t="s">
        <v>1981</v>
      </c>
    </row>
    <row r="2057" spans="1:19" ht="15" customHeight="1" x14ac:dyDescent="0.35">
      <c r="A2057" s="4" t="s">
        <v>1879</v>
      </c>
      <c r="B2057" s="5">
        <f t="shared" si="621"/>
        <v>9</v>
      </c>
      <c r="C2057" s="5">
        <f t="shared" si="622"/>
        <v>2023</v>
      </c>
      <c r="D2057" s="88" t="s">
        <v>1881</v>
      </c>
      <c r="E2057" s="5" t="str">
        <f>VLOOKUP(F2057,'Set up'!$A$2:$C$55,2,FALSE)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up'!$A$2:$C$55,3,FALSE)</f>
        <v>Cash</v>
      </c>
      <c r="J2057" s="5">
        <f>VLOOKUP(F2057,'Set up'!$A$2:$D$55,4,FALSE)</f>
        <v>0</v>
      </c>
      <c r="K2057" s="4">
        <f t="shared" si="625"/>
        <v>45170</v>
      </c>
      <c r="L2057" s="5">
        <f t="shared" si="626"/>
        <v>9</v>
      </c>
      <c r="M2057" s="5">
        <f t="shared" si="627"/>
        <v>2023</v>
      </c>
      <c r="N2057" s="96">
        <v>430</v>
      </c>
      <c r="O2057" s="6">
        <f t="shared" si="624"/>
        <v>-430</v>
      </c>
      <c r="P2057" s="6">
        <f t="shared" si="619"/>
        <v>0</v>
      </c>
      <c r="Q2057" s="7">
        <f t="shared" si="623"/>
        <v>3545678.9500000016</v>
      </c>
      <c r="R2057" s="44" t="str">
        <f>VLOOKUP(F2057,'Set up'!$A$2:$E$55,5,FALSE)</f>
        <v>Chq</v>
      </c>
      <c r="S2057" s="1" t="s">
        <v>1981</v>
      </c>
    </row>
    <row r="2058" spans="1:19" ht="15" customHeight="1" x14ac:dyDescent="0.35">
      <c r="A2058" s="4" t="s">
        <v>1879</v>
      </c>
      <c r="B2058" s="5">
        <f t="shared" si="621"/>
        <v>9</v>
      </c>
      <c r="C2058" s="5">
        <f t="shared" si="622"/>
        <v>2023</v>
      </c>
      <c r="D2058" s="88" t="s">
        <v>1882</v>
      </c>
      <c r="E2058" s="5" t="str">
        <f>VLOOKUP(F2058,'Set up'!$A$2:$C$55,2,FALSE)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up'!$A$2:$C$55,3,FALSE)</f>
        <v>Cash</v>
      </c>
      <c r="J2058" s="5">
        <f>VLOOKUP(F2058,'Set up'!$A$2:$D$55,4,FALSE)</f>
        <v>0</v>
      </c>
      <c r="K2058" s="4">
        <f t="shared" si="625"/>
        <v>45170</v>
      </c>
      <c r="L2058" s="5">
        <f t="shared" si="626"/>
        <v>9</v>
      </c>
      <c r="M2058" s="5">
        <f t="shared" si="627"/>
        <v>2023</v>
      </c>
      <c r="N2058" s="96">
        <v>125</v>
      </c>
      <c r="O2058" s="6">
        <f>-N2058</f>
        <v>-125</v>
      </c>
      <c r="P2058" s="6">
        <f t="shared" si="619"/>
        <v>0</v>
      </c>
      <c r="Q2058" s="7">
        <f t="shared" si="623"/>
        <v>3545803.9500000016</v>
      </c>
      <c r="R2058" s="44" t="str">
        <f>VLOOKUP(F2058,'Set up'!$A$2:$E$55,5,FALSE)</f>
        <v>Trsf</v>
      </c>
      <c r="S2058" s="1" t="s">
        <v>2656</v>
      </c>
    </row>
    <row r="2059" spans="1:19" ht="15" customHeight="1" x14ac:dyDescent="0.35">
      <c r="A2059" s="4" t="s">
        <v>1879</v>
      </c>
      <c r="B2059" s="5">
        <f t="shared" si="621"/>
        <v>9</v>
      </c>
      <c r="C2059" s="5">
        <f t="shared" si="622"/>
        <v>2023</v>
      </c>
      <c r="D2059" s="88" t="s">
        <v>1883</v>
      </c>
      <c r="E2059" s="5" t="str">
        <f>VLOOKUP(F2059,'Set up'!$A$2:$C$55,2,FALSE)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up'!$A$2:$C$55,3,FALSE)</f>
        <v>Cash</v>
      </c>
      <c r="J2059" s="5">
        <f>VLOOKUP(F2059,'Set up'!$A$2:$D$55,4,FALSE)</f>
        <v>0</v>
      </c>
      <c r="K2059" s="4">
        <f t="shared" si="625"/>
        <v>45170</v>
      </c>
      <c r="L2059" s="5">
        <f t="shared" si="626"/>
        <v>9</v>
      </c>
      <c r="M2059" s="5">
        <f t="shared" si="627"/>
        <v>2023</v>
      </c>
      <c r="N2059" s="96">
        <v>3212</v>
      </c>
      <c r="O2059" s="6">
        <f>-N2059</f>
        <v>-3212</v>
      </c>
      <c r="P2059" s="6">
        <f t="shared" si="619"/>
        <v>0</v>
      </c>
      <c r="Q2059" s="7">
        <f t="shared" si="623"/>
        <v>3549015.9500000016</v>
      </c>
      <c r="R2059" s="44" t="str">
        <f>VLOOKUP(F2059,'Set up'!$A$2:$E$55,5,FALSE)</f>
        <v>Trsf</v>
      </c>
      <c r="S2059" s="1" t="s">
        <v>2657</v>
      </c>
    </row>
    <row r="2060" spans="1:19" ht="15" customHeight="1" x14ac:dyDescent="0.35">
      <c r="A2060" s="4" t="s">
        <v>1879</v>
      </c>
      <c r="B2060" s="5">
        <f t="shared" si="621"/>
        <v>9</v>
      </c>
      <c r="C2060" s="5">
        <f t="shared" si="622"/>
        <v>2023</v>
      </c>
      <c r="D2060" s="88" t="s">
        <v>1883</v>
      </c>
      <c r="E2060" s="5" t="str">
        <f>VLOOKUP(F2060,'Set up'!$A$2:$C$55,2,FALSE)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up'!$A$2:$C$55,3,FALSE)</f>
        <v>Cash</v>
      </c>
      <c r="J2060" s="5">
        <f>VLOOKUP(F2060,'Set up'!$A$2:$D$55,4,FALSE)</f>
        <v>0</v>
      </c>
      <c r="K2060" s="4">
        <f t="shared" si="625"/>
        <v>45170</v>
      </c>
      <c r="L2060" s="5">
        <f t="shared" si="626"/>
        <v>9</v>
      </c>
      <c r="M2060" s="5">
        <f t="shared" si="627"/>
        <v>2023</v>
      </c>
      <c r="N2060" s="96">
        <v>1134</v>
      </c>
      <c r="O2060" s="6">
        <f>-N2060</f>
        <v>-1134</v>
      </c>
      <c r="P2060" s="6">
        <f t="shared" si="619"/>
        <v>0</v>
      </c>
      <c r="Q2060" s="7">
        <f t="shared" si="623"/>
        <v>3550149.9500000016</v>
      </c>
      <c r="R2060" s="44" t="str">
        <f>VLOOKUP(F2060,'Set up'!$A$2:$E$55,5,FALSE)</f>
        <v>Trsf</v>
      </c>
      <c r="S2060" s="1" t="s">
        <v>2654</v>
      </c>
    </row>
    <row r="2061" spans="1:19" ht="15" customHeight="1" x14ac:dyDescent="0.35">
      <c r="A2061" s="4" t="s">
        <v>1879</v>
      </c>
      <c r="B2061" s="5">
        <f t="shared" si="621"/>
        <v>9</v>
      </c>
      <c r="C2061" s="5">
        <f t="shared" si="622"/>
        <v>2023</v>
      </c>
      <c r="D2061" s="88" t="s">
        <v>1883</v>
      </c>
      <c r="E2061" s="5" t="str">
        <f>VLOOKUP(F2061,'Set up'!$A$2:$C$55,2,FALSE)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up'!$A$2:$C$55,3,FALSE)</f>
        <v>Cash</v>
      </c>
      <c r="J2061" s="5">
        <f>VLOOKUP(F2061,'Set up'!$A$2:$D$55,4,FALSE)</f>
        <v>0</v>
      </c>
      <c r="K2061" s="4">
        <f t="shared" si="625"/>
        <v>45170</v>
      </c>
      <c r="L2061" s="5">
        <f t="shared" si="626"/>
        <v>9</v>
      </c>
      <c r="M2061" s="5">
        <f t="shared" si="627"/>
        <v>2023</v>
      </c>
      <c r="N2061" s="96">
        <v>600</v>
      </c>
      <c r="O2061" s="6">
        <f>-N2061</f>
        <v>-600</v>
      </c>
      <c r="P2061" s="6">
        <f t="shared" si="619"/>
        <v>0</v>
      </c>
      <c r="Q2061" s="7">
        <f t="shared" si="623"/>
        <v>3550749.9500000016</v>
      </c>
      <c r="R2061" s="44" t="str">
        <f>VLOOKUP(F2061,'Set up'!$A$2:$E$55,5,FALSE)</f>
        <v>Trsf</v>
      </c>
      <c r="S2061" s="1" t="s">
        <v>2655</v>
      </c>
    </row>
    <row r="2062" spans="1:19" ht="15" customHeight="1" x14ac:dyDescent="0.35">
      <c r="A2062" s="4" t="s">
        <v>1879</v>
      </c>
      <c r="B2062" s="5">
        <f t="shared" si="621"/>
        <v>9</v>
      </c>
      <c r="C2062" s="5">
        <f t="shared" si="622"/>
        <v>2023</v>
      </c>
      <c r="D2062" s="88" t="s">
        <v>1883</v>
      </c>
      <c r="E2062" s="5" t="str">
        <f>VLOOKUP(F2062,'Set up'!$A$2:$C$55,2,FALSE)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up'!$A$2:$C$55,3,FALSE)</f>
        <v>Cash</v>
      </c>
      <c r="J2062" s="5">
        <f>VLOOKUP(F2062,'Set up'!$A$2:$D$55,4,FALSE)</f>
        <v>0</v>
      </c>
      <c r="K2062" s="4">
        <f t="shared" si="625"/>
        <v>45170</v>
      </c>
      <c r="L2062" s="5">
        <f t="shared" si="626"/>
        <v>9</v>
      </c>
      <c r="M2062" s="5">
        <f t="shared" si="627"/>
        <v>2023</v>
      </c>
      <c r="N2062" s="96">
        <v>1000</v>
      </c>
      <c r="O2062" s="6">
        <f>-N2062</f>
        <v>-1000</v>
      </c>
      <c r="P2062" s="6">
        <f t="shared" si="619"/>
        <v>0</v>
      </c>
      <c r="Q2062" s="7">
        <f t="shared" si="623"/>
        <v>3551749.9500000016</v>
      </c>
      <c r="R2062" s="44" t="str">
        <f>VLOOKUP(F2062,'Set up'!$A$2:$E$55,5,FALSE)</f>
        <v>Trsf</v>
      </c>
      <c r="S2062" s="1" t="s">
        <v>2659</v>
      </c>
    </row>
    <row r="2063" spans="1:19" ht="15" customHeight="1" x14ac:dyDescent="0.35">
      <c r="A2063" s="4">
        <v>45174</v>
      </c>
      <c r="B2063" s="5">
        <f t="shared" si="621"/>
        <v>9</v>
      </c>
      <c r="C2063" s="5">
        <f t="shared" si="622"/>
        <v>2023</v>
      </c>
      <c r="D2063" s="88" t="s">
        <v>1884</v>
      </c>
      <c r="E2063" s="5" t="str">
        <f>VLOOKUP(F2063,'Set up'!$A$2:$C$55,2,FALSE)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up'!$A$2:$C$55,3,FALSE)</f>
        <v>120</v>
      </c>
      <c r="J2063" s="5">
        <f>VLOOKUP(F2063,'Set up'!$A$2:$D$55,4,FALSE)</f>
        <v>120</v>
      </c>
      <c r="K2063" s="4">
        <f t="shared" si="625"/>
        <v>45294</v>
      </c>
      <c r="L2063" s="5">
        <f t="shared" si="626"/>
        <v>1</v>
      </c>
      <c r="M2063" s="5">
        <f t="shared" si="627"/>
        <v>2024</v>
      </c>
      <c r="N2063" s="96">
        <v>9372</v>
      </c>
      <c r="O2063" s="6">
        <f t="shared" ref="O2063:O2066" si="628">-N2063</f>
        <v>-9372</v>
      </c>
      <c r="P2063" s="6">
        <f t="shared" si="619"/>
        <v>0</v>
      </c>
      <c r="Q2063" s="7">
        <f t="shared" si="623"/>
        <v>3561121.9500000016</v>
      </c>
      <c r="R2063" s="44" t="str">
        <f>VLOOKUP(F2063,'Set up'!$A$2:$E$55,5,FALSE)</f>
        <v>Trsf</v>
      </c>
      <c r="S2063" s="1" t="s">
        <v>2491</v>
      </c>
    </row>
    <row r="2064" spans="1:19" ht="15" customHeight="1" x14ac:dyDescent="0.35">
      <c r="A2064" s="4">
        <v>45174</v>
      </c>
      <c r="B2064" s="5">
        <f t="shared" si="621"/>
        <v>9</v>
      </c>
      <c r="C2064" s="5">
        <f t="shared" si="622"/>
        <v>2023</v>
      </c>
      <c r="D2064" s="88" t="s">
        <v>1884</v>
      </c>
      <c r="E2064" s="5" t="str">
        <f>VLOOKUP(F2064,'Set up'!$A$2:$C$55,2,FALSE)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up'!$A$2:$C$55,3,FALSE)</f>
        <v>120</v>
      </c>
      <c r="J2064" s="5">
        <f>VLOOKUP(F2064,'Set up'!$A$2:$D$55,4,FALSE)</f>
        <v>120</v>
      </c>
      <c r="K2064" s="4">
        <f t="shared" si="625"/>
        <v>45294</v>
      </c>
      <c r="L2064" s="5">
        <f t="shared" si="626"/>
        <v>1</v>
      </c>
      <c r="M2064" s="5">
        <f t="shared" si="627"/>
        <v>2024</v>
      </c>
      <c r="N2064" s="96">
        <v>1800</v>
      </c>
      <c r="O2064" s="6">
        <f t="shared" si="628"/>
        <v>-1800</v>
      </c>
      <c r="P2064" s="6">
        <f t="shared" si="619"/>
        <v>0</v>
      </c>
      <c r="Q2064" s="7">
        <f t="shared" si="623"/>
        <v>3562921.9500000016</v>
      </c>
      <c r="R2064" s="44" t="str">
        <f>VLOOKUP(F2064,'Set up'!$A$2:$E$55,5,FALSE)</f>
        <v>Trsf</v>
      </c>
      <c r="S2064" s="1" t="s">
        <v>2491</v>
      </c>
    </row>
    <row r="2065" spans="1:19" ht="15" customHeight="1" x14ac:dyDescent="0.35">
      <c r="A2065" s="4">
        <v>45174</v>
      </c>
      <c r="B2065" s="5">
        <f t="shared" si="621"/>
        <v>9</v>
      </c>
      <c r="C2065" s="5">
        <f t="shared" si="622"/>
        <v>2023</v>
      </c>
      <c r="D2065" s="88" t="s">
        <v>1884</v>
      </c>
      <c r="E2065" s="5" t="str">
        <f>VLOOKUP(F2065,'Set up'!$A$2:$C$55,2,FALSE)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up'!$A$2:$C$55,3,FALSE)</f>
        <v>120</v>
      </c>
      <c r="J2065" s="5">
        <f>VLOOKUP(F2065,'Set up'!$A$2:$D$55,4,FALSE)</f>
        <v>120</v>
      </c>
      <c r="K2065" s="4">
        <f t="shared" si="625"/>
        <v>45294</v>
      </c>
      <c r="L2065" s="5">
        <f t="shared" si="626"/>
        <v>1</v>
      </c>
      <c r="M2065" s="5">
        <f t="shared" si="627"/>
        <v>2024</v>
      </c>
      <c r="N2065" s="96">
        <v>575</v>
      </c>
      <c r="O2065" s="6">
        <f t="shared" si="628"/>
        <v>-575</v>
      </c>
      <c r="P2065" s="6">
        <f t="shared" si="619"/>
        <v>0</v>
      </c>
      <c r="Q2065" s="7">
        <f t="shared" si="623"/>
        <v>3563496.9500000016</v>
      </c>
      <c r="R2065" s="44" t="str">
        <f>VLOOKUP(F2065,'Set up'!$A$2:$E$55,5,FALSE)</f>
        <v>Trsf</v>
      </c>
      <c r="S2065" s="1" t="s">
        <v>2491</v>
      </c>
    </row>
    <row r="2066" spans="1:19" ht="15" customHeight="1" x14ac:dyDescent="0.35">
      <c r="A2066" s="4">
        <v>45174</v>
      </c>
      <c r="B2066" s="5">
        <f t="shared" si="621"/>
        <v>9</v>
      </c>
      <c r="C2066" s="5">
        <f t="shared" si="622"/>
        <v>2023</v>
      </c>
      <c r="D2066" s="88" t="s">
        <v>1884</v>
      </c>
      <c r="E2066" s="5" t="str">
        <f>VLOOKUP(F2066,'Set up'!$A$2:$C$55,2,FALSE)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up'!$A$2:$C$55,3,FALSE)</f>
        <v>120</v>
      </c>
      <c r="J2066" s="5">
        <f>VLOOKUP(F2066,'Set up'!$A$2:$D$55,4,FALSE)</f>
        <v>120</v>
      </c>
      <c r="K2066" s="4">
        <f t="shared" si="625"/>
        <v>45294</v>
      </c>
      <c r="L2066" s="5">
        <f t="shared" si="626"/>
        <v>1</v>
      </c>
      <c r="M2066" s="5">
        <f t="shared" si="627"/>
        <v>2024</v>
      </c>
      <c r="N2066" s="96">
        <v>420</v>
      </c>
      <c r="O2066" s="6">
        <f t="shared" si="628"/>
        <v>-420</v>
      </c>
      <c r="P2066" s="6">
        <f t="shared" si="619"/>
        <v>0</v>
      </c>
      <c r="Q2066" s="7">
        <f t="shared" si="623"/>
        <v>3563916.9500000016</v>
      </c>
      <c r="R2066" s="44" t="str">
        <f>VLOOKUP(F2066,'Set up'!$A$2:$E$55,5,FALSE)</f>
        <v>Trsf</v>
      </c>
      <c r="S2066" s="1" t="s">
        <v>2491</v>
      </c>
    </row>
    <row r="2067" spans="1:19" ht="15" customHeight="1" x14ac:dyDescent="0.35">
      <c r="A2067" s="4">
        <v>45174</v>
      </c>
      <c r="B2067" s="5">
        <f t="shared" si="621"/>
        <v>9</v>
      </c>
      <c r="C2067" s="5">
        <f t="shared" si="622"/>
        <v>2023</v>
      </c>
      <c r="D2067" s="88" t="s">
        <v>1885</v>
      </c>
      <c r="E2067" s="5" t="str">
        <f>VLOOKUP(F2067,'Set up'!$A$2:$C$55,2,FALSE)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up'!$A$2:$C$55,3,FALSE)</f>
        <v>Cash</v>
      </c>
      <c r="J2067" s="5">
        <f>VLOOKUP(F2067,'Set up'!$A$2:$D$55,4,FALSE)</f>
        <v>0</v>
      </c>
      <c r="K2067" s="4">
        <f t="shared" si="625"/>
        <v>45174</v>
      </c>
      <c r="L2067" s="5">
        <f t="shared" si="626"/>
        <v>9</v>
      </c>
      <c r="M2067" s="5">
        <f t="shared" si="627"/>
        <v>2023</v>
      </c>
      <c r="N2067" s="96">
        <v>1738</v>
      </c>
      <c r="O2067" s="6">
        <f t="shared" ref="O2067:O2078" si="629">-N2067</f>
        <v>-1738</v>
      </c>
      <c r="P2067" s="6">
        <f t="shared" si="619"/>
        <v>0</v>
      </c>
      <c r="Q2067" s="7">
        <f t="shared" si="623"/>
        <v>3565654.9500000016</v>
      </c>
      <c r="R2067" s="44" t="str">
        <f>VLOOKUP(F2067,'Set up'!$A$2:$E$55,5,FALSE)</f>
        <v>Trsf</v>
      </c>
      <c r="S2067" s="1" t="s">
        <v>1967</v>
      </c>
    </row>
    <row r="2068" spans="1:19" ht="15" customHeight="1" x14ac:dyDescent="0.35">
      <c r="A2068" s="4">
        <v>45175</v>
      </c>
      <c r="B2068" s="5">
        <f t="shared" si="621"/>
        <v>9</v>
      </c>
      <c r="C2068" s="5">
        <f t="shared" si="622"/>
        <v>2023</v>
      </c>
      <c r="D2068" s="88" t="s">
        <v>1886</v>
      </c>
      <c r="E2068" s="5" t="str">
        <f>VLOOKUP(F2068,'Set up'!$A$2:$C$55,2,FALSE)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up'!$A$2:$C$55,3,FALSE)</f>
        <v>Cash</v>
      </c>
      <c r="J2068" s="5">
        <f>VLOOKUP(F2068,'Set up'!$A$2:$D$55,4,FALSE)</f>
        <v>0</v>
      </c>
      <c r="K2068" s="4">
        <f t="shared" si="625"/>
        <v>45175</v>
      </c>
      <c r="L2068" s="5">
        <f t="shared" si="626"/>
        <v>9</v>
      </c>
      <c r="M2068" s="5">
        <f t="shared" si="627"/>
        <v>2023</v>
      </c>
      <c r="N2068" s="96">
        <v>3388</v>
      </c>
      <c r="O2068" s="6">
        <f t="shared" si="629"/>
        <v>-3388</v>
      </c>
      <c r="P2068" s="6">
        <f t="shared" si="619"/>
        <v>0</v>
      </c>
      <c r="Q2068" s="7">
        <f t="shared" si="623"/>
        <v>3569042.9500000016</v>
      </c>
      <c r="R2068" s="44" t="str">
        <f>VLOOKUP(F2068,'Set up'!$A$2:$E$55,5,FALSE)</f>
        <v>Cash</v>
      </c>
      <c r="S2068" s="1" t="s">
        <v>1973</v>
      </c>
    </row>
    <row r="2069" spans="1:19" ht="15" customHeight="1" x14ac:dyDescent="0.35">
      <c r="A2069" s="4">
        <v>45175</v>
      </c>
      <c r="B2069" s="5">
        <f t="shared" si="621"/>
        <v>9</v>
      </c>
      <c r="C2069" s="5">
        <f t="shared" si="622"/>
        <v>2023</v>
      </c>
      <c r="D2069" s="88" t="s">
        <v>1886</v>
      </c>
      <c r="E2069" s="5" t="str">
        <f>VLOOKUP(F2069,'Set up'!$A$2:$C$55,2,FALSE)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up'!$A$2:$C$55,3,FALSE)</f>
        <v>Cash</v>
      </c>
      <c r="J2069" s="5">
        <f>VLOOKUP(F2069,'Set up'!$A$2:$D$55,4,FALSE)</f>
        <v>0</v>
      </c>
      <c r="K2069" s="4">
        <f t="shared" si="625"/>
        <v>45175</v>
      </c>
      <c r="L2069" s="5">
        <f t="shared" si="626"/>
        <v>9</v>
      </c>
      <c r="M2069" s="5">
        <f t="shared" si="627"/>
        <v>2023</v>
      </c>
      <c r="N2069" s="96">
        <v>1404</v>
      </c>
      <c r="O2069" s="6">
        <f t="shared" si="629"/>
        <v>-1404</v>
      </c>
      <c r="P2069" s="6">
        <f t="shared" si="619"/>
        <v>0</v>
      </c>
      <c r="Q2069" s="7">
        <f t="shared" si="623"/>
        <v>3570446.9500000016</v>
      </c>
      <c r="R2069" s="44" t="str">
        <f>VLOOKUP(F2069,'Set up'!$A$2:$E$55,5,FALSE)</f>
        <v>Cash</v>
      </c>
      <c r="S2069" s="1" t="s">
        <v>1973</v>
      </c>
    </row>
    <row r="2070" spans="1:19" ht="15" customHeight="1" x14ac:dyDescent="0.35">
      <c r="A2070" s="4">
        <v>45175</v>
      </c>
      <c r="B2070" s="5">
        <f t="shared" si="621"/>
        <v>9</v>
      </c>
      <c r="C2070" s="5">
        <f t="shared" si="622"/>
        <v>2023</v>
      </c>
      <c r="D2070" s="88" t="s">
        <v>1886</v>
      </c>
      <c r="E2070" s="5" t="str">
        <f>VLOOKUP(F2070,'Set up'!$A$2:$C$55,2,FALSE)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up'!$A$2:$C$55,3,FALSE)</f>
        <v>Cash</v>
      </c>
      <c r="J2070" s="5">
        <f>VLOOKUP(F2070,'Set up'!$A$2:$D$55,4,FALSE)</f>
        <v>0</v>
      </c>
      <c r="K2070" s="4">
        <f t="shared" si="625"/>
        <v>45175</v>
      </c>
      <c r="L2070" s="5">
        <f t="shared" si="626"/>
        <v>9</v>
      </c>
      <c r="M2070" s="5">
        <f t="shared" si="627"/>
        <v>2023</v>
      </c>
      <c r="N2070" s="96">
        <v>645</v>
      </c>
      <c r="O2070" s="6">
        <f t="shared" si="629"/>
        <v>-645</v>
      </c>
      <c r="P2070" s="6">
        <f t="shared" si="619"/>
        <v>0</v>
      </c>
      <c r="Q2070" s="7">
        <f t="shared" si="623"/>
        <v>3571091.9500000016</v>
      </c>
      <c r="R2070" s="44" t="str">
        <f>VLOOKUP(F2070,'Set up'!$A$2:$E$55,5,FALSE)</f>
        <v>Cash</v>
      </c>
      <c r="S2070" s="1" t="s">
        <v>1973</v>
      </c>
    </row>
    <row r="2071" spans="1:19" ht="15" customHeight="1" x14ac:dyDescent="0.35">
      <c r="A2071" s="4">
        <v>45175</v>
      </c>
      <c r="B2071" s="5">
        <f t="shared" si="621"/>
        <v>9</v>
      </c>
      <c r="C2071" s="5">
        <f t="shared" si="622"/>
        <v>2023</v>
      </c>
      <c r="D2071" s="88" t="s">
        <v>1886</v>
      </c>
      <c r="E2071" s="5" t="str">
        <f>VLOOKUP(F2071,'Set up'!$A$2:$C$55,2,FALSE)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up'!$A$2:$C$55,3,FALSE)</f>
        <v>Cash</v>
      </c>
      <c r="J2071" s="5">
        <f>VLOOKUP(F2071,'Set up'!$A$2:$D$55,4,FALSE)</f>
        <v>0</v>
      </c>
      <c r="K2071" s="4">
        <f t="shared" si="625"/>
        <v>45175</v>
      </c>
      <c r="L2071" s="5">
        <f t="shared" si="626"/>
        <v>9</v>
      </c>
      <c r="M2071" s="5">
        <f t="shared" si="627"/>
        <v>2023</v>
      </c>
      <c r="N2071" s="96">
        <v>320</v>
      </c>
      <c r="O2071" s="6">
        <f t="shared" si="629"/>
        <v>-320</v>
      </c>
      <c r="P2071" s="6">
        <f t="shared" si="619"/>
        <v>0</v>
      </c>
      <c r="Q2071" s="7">
        <f t="shared" si="623"/>
        <v>3571411.9500000016</v>
      </c>
      <c r="R2071" s="44" t="str">
        <f>VLOOKUP(F2071,'Set up'!$A$2:$E$55,5,FALSE)</f>
        <v>Cash</v>
      </c>
      <c r="S2071" s="1" t="s">
        <v>1973</v>
      </c>
    </row>
    <row r="2072" spans="1:19" ht="15" customHeight="1" x14ac:dyDescent="0.35">
      <c r="A2072" s="4">
        <v>45175</v>
      </c>
      <c r="B2072" s="5">
        <f t="shared" si="621"/>
        <v>9</v>
      </c>
      <c r="C2072" s="5">
        <f t="shared" si="622"/>
        <v>2023</v>
      </c>
      <c r="D2072" s="88" t="s">
        <v>1886</v>
      </c>
      <c r="E2072" s="5" t="str">
        <f>VLOOKUP(F2072,'Set up'!$A$2:$C$55,2,FALSE)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up'!$A$2:$C$55,3,FALSE)</f>
        <v>Cash</v>
      </c>
      <c r="J2072" s="5">
        <f>VLOOKUP(F2072,'Set up'!$A$2:$D$55,4,FALSE)</f>
        <v>0</v>
      </c>
      <c r="K2072" s="4">
        <f t="shared" si="625"/>
        <v>45175</v>
      </c>
      <c r="L2072" s="5">
        <f t="shared" si="626"/>
        <v>9</v>
      </c>
      <c r="M2072" s="5">
        <f t="shared" si="627"/>
        <v>2023</v>
      </c>
      <c r="N2072" s="96">
        <v>165</v>
      </c>
      <c r="O2072" s="6">
        <f t="shared" si="629"/>
        <v>-165</v>
      </c>
      <c r="P2072" s="6">
        <f t="shared" si="619"/>
        <v>0</v>
      </c>
      <c r="Q2072" s="7">
        <f t="shared" si="623"/>
        <v>3571576.9500000016</v>
      </c>
      <c r="R2072" s="44" t="str">
        <f>VLOOKUP(F2072,'Set up'!$A$2:$E$55,5,FALSE)</f>
        <v>Cash</v>
      </c>
      <c r="S2072" s="1" t="s">
        <v>1973</v>
      </c>
    </row>
    <row r="2073" spans="1:19" ht="15" customHeight="1" x14ac:dyDescent="0.35">
      <c r="A2073" s="4">
        <v>45175</v>
      </c>
      <c r="B2073" s="5">
        <f t="shared" si="621"/>
        <v>9</v>
      </c>
      <c r="C2073" s="5">
        <f t="shared" si="622"/>
        <v>2023</v>
      </c>
      <c r="D2073" s="88" t="s">
        <v>1886</v>
      </c>
      <c r="E2073" s="5" t="str">
        <f>VLOOKUP(F2073,'Set up'!$A$2:$C$55,2,FALSE)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up'!$A$2:$C$55,3,FALSE)</f>
        <v>Cash</v>
      </c>
      <c r="J2073" s="5">
        <f>VLOOKUP(F2073,'Set up'!$A$2:$D$55,4,FALSE)</f>
        <v>0</v>
      </c>
      <c r="K2073" s="4">
        <f t="shared" si="625"/>
        <v>45175</v>
      </c>
      <c r="L2073" s="5">
        <f t="shared" si="626"/>
        <v>9</v>
      </c>
      <c r="M2073" s="5">
        <f t="shared" si="627"/>
        <v>2023</v>
      </c>
      <c r="N2073" s="96">
        <v>95</v>
      </c>
      <c r="O2073" s="6">
        <f t="shared" si="629"/>
        <v>-95</v>
      </c>
      <c r="P2073" s="6">
        <f t="shared" si="619"/>
        <v>0</v>
      </c>
      <c r="Q2073" s="7">
        <f t="shared" si="623"/>
        <v>3571671.9500000016</v>
      </c>
      <c r="R2073" s="44" t="str">
        <f>VLOOKUP(F2073,'Set up'!$A$2:$E$55,5,FALSE)</f>
        <v>Cash</v>
      </c>
      <c r="S2073" s="1" t="s">
        <v>1973</v>
      </c>
    </row>
    <row r="2074" spans="1:19" ht="15" customHeight="1" x14ac:dyDescent="0.35">
      <c r="A2074" s="4">
        <v>45175</v>
      </c>
      <c r="B2074" s="5">
        <f t="shared" si="621"/>
        <v>9</v>
      </c>
      <c r="C2074" s="5">
        <f t="shared" si="622"/>
        <v>2023</v>
      </c>
      <c r="D2074" s="88" t="s">
        <v>1888</v>
      </c>
      <c r="E2074" s="5" t="str">
        <f>VLOOKUP(F2074,'Set up'!$A$2:$C$55,2,FALSE)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up'!$A$2:$C$55,3,FALSE)</f>
        <v>Cash</v>
      </c>
      <c r="J2074" s="5">
        <f>VLOOKUP(F2074,'Set up'!$A$2:$D$55,4,FALSE)</f>
        <v>0</v>
      </c>
      <c r="K2074" s="4">
        <f t="shared" si="625"/>
        <v>45175</v>
      </c>
      <c r="L2074" s="5">
        <f t="shared" si="626"/>
        <v>9</v>
      </c>
      <c r="M2074" s="5">
        <f t="shared" si="627"/>
        <v>2023</v>
      </c>
      <c r="N2074" s="96">
        <v>62.5</v>
      </c>
      <c r="O2074" s="6">
        <f t="shared" si="629"/>
        <v>-62.5</v>
      </c>
      <c r="P2074" s="6">
        <f t="shared" si="619"/>
        <v>0</v>
      </c>
      <c r="Q2074" s="7">
        <f t="shared" si="623"/>
        <v>3571734.4500000016</v>
      </c>
      <c r="R2074" s="44" t="str">
        <f>VLOOKUP(F2074,'Set up'!$A$2:$E$55,5,FALSE)</f>
        <v>Cash</v>
      </c>
      <c r="S2074" s="1" t="s">
        <v>1973</v>
      </c>
    </row>
    <row r="2075" spans="1:19" ht="15" customHeight="1" x14ac:dyDescent="0.35">
      <c r="A2075" s="4">
        <v>45176</v>
      </c>
      <c r="B2075" s="5">
        <f t="shared" si="621"/>
        <v>9</v>
      </c>
      <c r="C2075" s="5">
        <f t="shared" si="622"/>
        <v>2023</v>
      </c>
      <c r="D2075" s="88" t="s">
        <v>1889</v>
      </c>
      <c r="E2075" s="5" t="str">
        <f>VLOOKUP(F2075,'Set up'!$A$2:$C$55,2,FALSE)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up'!$A$2:$C$55,3,FALSE)</f>
        <v>Cash</v>
      </c>
      <c r="J2075" s="5">
        <f>VLOOKUP(F2075,'Set up'!$A$2:$D$55,4,FALSE)</f>
        <v>0</v>
      </c>
      <c r="K2075" s="4">
        <f t="shared" si="625"/>
        <v>45176</v>
      </c>
      <c r="L2075" s="5">
        <f t="shared" si="626"/>
        <v>9</v>
      </c>
      <c r="M2075" s="5">
        <f t="shared" si="627"/>
        <v>2023</v>
      </c>
      <c r="N2075" s="96">
        <v>1738</v>
      </c>
      <c r="O2075" s="6">
        <f t="shared" si="629"/>
        <v>-1738</v>
      </c>
      <c r="P2075" s="6">
        <f t="shared" si="619"/>
        <v>0</v>
      </c>
      <c r="Q2075" s="7">
        <f t="shared" si="623"/>
        <v>3573472.4500000016</v>
      </c>
      <c r="R2075" s="44" t="str">
        <f>VLOOKUP(F2075,'Set up'!$A$2:$E$55,5,FALSE)</f>
        <v>PD Chq</v>
      </c>
      <c r="S2075" s="1" t="s">
        <v>2529</v>
      </c>
    </row>
    <row r="2076" spans="1:19" ht="15" customHeight="1" x14ac:dyDescent="0.35">
      <c r="A2076" s="4">
        <v>45176</v>
      </c>
      <c r="B2076" s="5">
        <f t="shared" si="621"/>
        <v>9</v>
      </c>
      <c r="C2076" s="5">
        <f t="shared" si="622"/>
        <v>2023</v>
      </c>
      <c r="D2076" s="88" t="s">
        <v>1889</v>
      </c>
      <c r="E2076" s="5" t="str">
        <f>VLOOKUP(F2076,'Set up'!$A$2:$C$55,2,FALSE)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up'!$A$2:$C$55,3,FALSE)</f>
        <v>Cash</v>
      </c>
      <c r="J2076" s="5">
        <f>VLOOKUP(F2076,'Set up'!$A$2:$D$55,4,FALSE)</f>
        <v>0</v>
      </c>
      <c r="K2076" s="4">
        <f t="shared" si="625"/>
        <v>45176</v>
      </c>
      <c r="L2076" s="5">
        <f t="shared" si="626"/>
        <v>9</v>
      </c>
      <c r="M2076" s="5">
        <f t="shared" si="627"/>
        <v>2023</v>
      </c>
      <c r="N2076" s="96">
        <v>468</v>
      </c>
      <c r="O2076" s="6">
        <f t="shared" si="629"/>
        <v>-468</v>
      </c>
      <c r="P2076" s="6">
        <f t="shared" si="619"/>
        <v>0</v>
      </c>
      <c r="Q2076" s="7">
        <f t="shared" si="623"/>
        <v>3573940.4500000016</v>
      </c>
      <c r="R2076" s="44" t="str">
        <f>VLOOKUP(F2076,'Set up'!$A$2:$E$55,5,FALSE)</f>
        <v>PD Chq</v>
      </c>
      <c r="S2076" s="1" t="s">
        <v>2529</v>
      </c>
    </row>
    <row r="2077" spans="1:19" ht="15" customHeight="1" x14ac:dyDescent="0.35">
      <c r="A2077" s="4">
        <v>45176</v>
      </c>
      <c r="B2077" s="5">
        <f t="shared" si="621"/>
        <v>9</v>
      </c>
      <c r="C2077" s="5">
        <f t="shared" si="622"/>
        <v>2023</v>
      </c>
      <c r="D2077" s="88" t="s">
        <v>1889</v>
      </c>
      <c r="E2077" s="5" t="str">
        <f>VLOOKUP(F2077,'Set up'!$A$2:$C$55,2,FALSE)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up'!$A$2:$C$55,3,FALSE)</f>
        <v>Cash</v>
      </c>
      <c r="J2077" s="5">
        <f>VLOOKUP(F2077,'Set up'!$A$2:$D$55,4,FALSE)</f>
        <v>0</v>
      </c>
      <c r="K2077" s="4">
        <f t="shared" si="625"/>
        <v>45176</v>
      </c>
      <c r="L2077" s="5">
        <f t="shared" si="626"/>
        <v>9</v>
      </c>
      <c r="M2077" s="5">
        <f t="shared" si="627"/>
        <v>2023</v>
      </c>
      <c r="N2077" s="96">
        <v>95</v>
      </c>
      <c r="O2077" s="6">
        <f t="shared" si="629"/>
        <v>-95</v>
      </c>
      <c r="P2077" s="6">
        <f t="shared" si="619"/>
        <v>0</v>
      </c>
      <c r="Q2077" s="7">
        <f t="shared" si="623"/>
        <v>3574035.4500000016</v>
      </c>
      <c r="R2077" s="44" t="str">
        <f>VLOOKUP(F2077,'Set up'!$A$2:$E$55,5,FALSE)</f>
        <v>PD Chq</v>
      </c>
      <c r="S2077" s="1" t="s">
        <v>2529</v>
      </c>
    </row>
    <row r="2078" spans="1:19" ht="15" customHeight="1" x14ac:dyDescent="0.35">
      <c r="A2078" s="4">
        <v>45176</v>
      </c>
      <c r="B2078" s="5">
        <f t="shared" si="621"/>
        <v>9</v>
      </c>
      <c r="C2078" s="5">
        <f t="shared" si="622"/>
        <v>2023</v>
      </c>
      <c r="D2078" s="88" t="s">
        <v>1889</v>
      </c>
      <c r="E2078" s="5" t="str">
        <f>VLOOKUP(F2078,'Set up'!$A$2:$C$55,2,FALSE)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up'!$A$2:$C$55,3,FALSE)</f>
        <v>Cash</v>
      </c>
      <c r="J2078" s="5">
        <f>VLOOKUP(F2078,'Set up'!$A$2:$D$55,4,FALSE)</f>
        <v>0</v>
      </c>
      <c r="K2078" s="4">
        <f t="shared" si="625"/>
        <v>45176</v>
      </c>
      <c r="L2078" s="5">
        <f t="shared" si="626"/>
        <v>9</v>
      </c>
      <c r="M2078" s="5">
        <f t="shared" si="627"/>
        <v>2023</v>
      </c>
      <c r="N2078" s="96">
        <v>312.5</v>
      </c>
      <c r="O2078" s="6">
        <f t="shared" si="629"/>
        <v>-312.5</v>
      </c>
      <c r="P2078" s="6">
        <f t="shared" si="619"/>
        <v>0</v>
      </c>
      <c r="Q2078" s="7">
        <f t="shared" si="623"/>
        <v>3574347.9500000016</v>
      </c>
      <c r="R2078" s="44" t="str">
        <f>VLOOKUP(F2078,'Set up'!$A$2:$E$55,5,FALSE)</f>
        <v>PD Chq</v>
      </c>
      <c r="S2078" s="1" t="s">
        <v>2529</v>
      </c>
    </row>
    <row r="2079" spans="1:19" ht="15" customHeight="1" x14ac:dyDescent="0.35">
      <c r="A2079" s="4">
        <v>45177</v>
      </c>
      <c r="B2079" s="5">
        <f t="shared" si="621"/>
        <v>9</v>
      </c>
      <c r="C2079" s="5">
        <f t="shared" si="622"/>
        <v>2023</v>
      </c>
      <c r="D2079" s="88" t="s">
        <v>1890</v>
      </c>
      <c r="E2079" s="5" t="str">
        <f>VLOOKUP(F2079,'Set up'!$A$2:$C$55,2,FALSE)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up'!$A$2:$C$55,3,FALSE)</f>
        <v>Cash</v>
      </c>
      <c r="J2079" s="5">
        <f>VLOOKUP(F2079,'Set up'!$A$2:$D$55,4,FALSE)</f>
        <v>0</v>
      </c>
      <c r="K2079" s="4">
        <f t="shared" si="625"/>
        <v>45177</v>
      </c>
      <c r="L2079" s="5">
        <f t="shared" si="626"/>
        <v>9</v>
      </c>
      <c r="M2079" s="5">
        <f t="shared" si="627"/>
        <v>2023</v>
      </c>
      <c r="N2079" s="96">
        <v>1738</v>
      </c>
      <c r="O2079" s="6">
        <f>-158.6-1500-79.4</f>
        <v>-1738</v>
      </c>
      <c r="P2079" s="6">
        <f t="shared" si="619"/>
        <v>0</v>
      </c>
      <c r="Q2079" s="7">
        <f t="shared" si="623"/>
        <v>3576085.9500000016</v>
      </c>
      <c r="R2079" s="44" t="str">
        <f>VLOOKUP(F2079,'Set up'!$A$2:$E$55,5,FALSE)</f>
        <v>Trsf</v>
      </c>
      <c r="S2079" s="1" t="s">
        <v>2796</v>
      </c>
    </row>
    <row r="2080" spans="1:19" ht="15" customHeight="1" x14ac:dyDescent="0.35">
      <c r="A2080" s="4">
        <v>45177</v>
      </c>
      <c r="B2080" s="5">
        <f t="shared" si="621"/>
        <v>9</v>
      </c>
      <c r="C2080" s="5">
        <f t="shared" si="622"/>
        <v>2023</v>
      </c>
      <c r="D2080" s="88" t="s">
        <v>1890</v>
      </c>
      <c r="E2080" s="5" t="str">
        <f>VLOOKUP(F2080,'Set up'!$A$2:$C$55,2,FALSE)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up'!$A$2:$C$55,3,FALSE)</f>
        <v>Cash</v>
      </c>
      <c r="J2080" s="5">
        <f>VLOOKUP(F2080,'Set up'!$A$2:$D$55,4,FALSE)</f>
        <v>0</v>
      </c>
      <c r="K2080" s="4">
        <f t="shared" si="625"/>
        <v>45177</v>
      </c>
      <c r="L2080" s="5">
        <f t="shared" si="626"/>
        <v>9</v>
      </c>
      <c r="M2080" s="5">
        <f t="shared" si="627"/>
        <v>2023</v>
      </c>
      <c r="N2080" s="96">
        <v>522.6</v>
      </c>
      <c r="O2080" s="6">
        <f t="shared" ref="O2080:O2083" si="630">-N2080</f>
        <v>-522.6</v>
      </c>
      <c r="P2080" s="6">
        <f t="shared" si="619"/>
        <v>0</v>
      </c>
      <c r="Q2080" s="7">
        <f t="shared" si="623"/>
        <v>3576608.5500000017</v>
      </c>
      <c r="R2080" s="44" t="str">
        <f>VLOOKUP(F2080,'Set up'!$A$2:$E$55,5,FALSE)</f>
        <v>Trsf</v>
      </c>
      <c r="S2080" s="1" t="s">
        <v>2797</v>
      </c>
    </row>
    <row r="2081" spans="1:19" ht="15" customHeight="1" x14ac:dyDescent="0.35">
      <c r="A2081" s="4">
        <v>45177</v>
      </c>
      <c r="B2081" s="5">
        <f t="shared" si="621"/>
        <v>9</v>
      </c>
      <c r="C2081" s="5">
        <f t="shared" si="622"/>
        <v>2023</v>
      </c>
      <c r="D2081" s="88" t="s">
        <v>1890</v>
      </c>
      <c r="E2081" s="5" t="str">
        <f>VLOOKUP(F2081,'Set up'!$A$2:$C$55,2,FALSE)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up'!$A$2:$C$55,3,FALSE)</f>
        <v>Cash</v>
      </c>
      <c r="J2081" s="5">
        <f>VLOOKUP(F2081,'Set up'!$A$2:$D$55,4,FALSE)</f>
        <v>0</v>
      </c>
      <c r="K2081" s="4">
        <f t="shared" si="625"/>
        <v>45177</v>
      </c>
      <c r="L2081" s="5">
        <f t="shared" si="626"/>
        <v>9</v>
      </c>
      <c r="M2081" s="5">
        <f t="shared" si="627"/>
        <v>2023</v>
      </c>
      <c r="N2081" s="96">
        <v>250</v>
      </c>
      <c r="O2081" s="6">
        <f t="shared" si="630"/>
        <v>-250</v>
      </c>
      <c r="P2081" s="6">
        <f t="shared" si="619"/>
        <v>0</v>
      </c>
      <c r="Q2081" s="7">
        <f t="shared" si="623"/>
        <v>3576858.5500000017</v>
      </c>
      <c r="R2081" s="44" t="str">
        <f>VLOOKUP(F2081,'Set up'!$A$2:$E$55,5,FALSE)</f>
        <v>Trsf</v>
      </c>
      <c r="S2081" s="1" t="s">
        <v>2798</v>
      </c>
    </row>
    <row r="2082" spans="1:19" ht="15" customHeight="1" x14ac:dyDescent="0.35">
      <c r="A2082" s="4">
        <v>45177</v>
      </c>
      <c r="B2082" s="5">
        <f t="shared" si="621"/>
        <v>9</v>
      </c>
      <c r="C2082" s="5">
        <f t="shared" si="622"/>
        <v>2023</v>
      </c>
      <c r="D2082" s="88" t="s">
        <v>1890</v>
      </c>
      <c r="E2082" s="5" t="str">
        <f>VLOOKUP(F2082,'Set up'!$A$2:$C$55,2,FALSE)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up'!$A$2:$C$55,3,FALSE)</f>
        <v>Cash</v>
      </c>
      <c r="J2082" s="5">
        <f>VLOOKUP(F2082,'Set up'!$A$2:$D$55,4,FALSE)</f>
        <v>0</v>
      </c>
      <c r="K2082" s="4">
        <f t="shared" si="625"/>
        <v>45177</v>
      </c>
      <c r="L2082" s="5">
        <f t="shared" si="626"/>
        <v>9</v>
      </c>
      <c r="M2082" s="5">
        <f t="shared" si="627"/>
        <v>2023</v>
      </c>
      <c r="N2082" s="96">
        <v>105</v>
      </c>
      <c r="O2082" s="6">
        <f t="shared" si="630"/>
        <v>-105</v>
      </c>
      <c r="P2082" s="6">
        <f t="shared" si="619"/>
        <v>0</v>
      </c>
      <c r="Q2082" s="7">
        <f t="shared" si="623"/>
        <v>3576963.5500000017</v>
      </c>
      <c r="R2082" s="44" t="str">
        <f>VLOOKUP(F2082,'Set up'!$A$2:$E$55,5,FALSE)</f>
        <v>Trsf</v>
      </c>
      <c r="S2082" s="1" t="s">
        <v>2799</v>
      </c>
    </row>
    <row r="2083" spans="1:19" ht="15" customHeight="1" x14ac:dyDescent="0.35">
      <c r="A2083" s="4">
        <v>45177</v>
      </c>
      <c r="B2083" s="5">
        <f t="shared" si="621"/>
        <v>9</v>
      </c>
      <c r="C2083" s="5">
        <f t="shared" si="622"/>
        <v>2023</v>
      </c>
      <c r="D2083" s="88" t="s">
        <v>1890</v>
      </c>
      <c r="E2083" s="5" t="str">
        <f>VLOOKUP(F2083,'Set up'!$A$2:$C$55,2,FALSE)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up'!$A$2:$C$55,3,FALSE)</f>
        <v>Cash</v>
      </c>
      <c r="J2083" s="5">
        <f>VLOOKUP(F2083,'Set up'!$A$2:$D$55,4,FALSE)</f>
        <v>0</v>
      </c>
      <c r="K2083" s="4">
        <f t="shared" si="625"/>
        <v>45177</v>
      </c>
      <c r="L2083" s="5">
        <f t="shared" si="626"/>
        <v>9</v>
      </c>
      <c r="M2083" s="5">
        <f t="shared" si="627"/>
        <v>2023</v>
      </c>
      <c r="N2083" s="96">
        <v>390</v>
      </c>
      <c r="O2083" s="6">
        <f t="shared" si="630"/>
        <v>-390</v>
      </c>
      <c r="P2083" s="6">
        <f t="shared" si="619"/>
        <v>0</v>
      </c>
      <c r="Q2083" s="7">
        <f t="shared" si="623"/>
        <v>3577353.5500000017</v>
      </c>
      <c r="R2083" s="44" t="str">
        <f>VLOOKUP(F2083,'Set up'!$A$2:$E$55,5,FALSE)</f>
        <v>Trsf</v>
      </c>
      <c r="S2083" s="1" t="s">
        <v>2800</v>
      </c>
    </row>
    <row r="2084" spans="1:19" ht="15" customHeight="1" x14ac:dyDescent="0.35">
      <c r="A2084" s="4">
        <v>45177</v>
      </c>
      <c r="B2084" s="5">
        <f t="shared" si="621"/>
        <v>9</v>
      </c>
      <c r="C2084" s="5">
        <f t="shared" si="622"/>
        <v>2023</v>
      </c>
      <c r="D2084" s="88" t="s">
        <v>1891</v>
      </c>
      <c r="E2084" s="5" t="str">
        <f>VLOOKUP(F2084,'Set up'!$A$2:$C$55,2,FALSE)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up'!$A$2:$C$55,3,FALSE)</f>
        <v>60</v>
      </c>
      <c r="J2084" s="5">
        <f>VLOOKUP(F2084,'Set up'!$A$2:$D$55,4,FALSE)</f>
        <v>60</v>
      </c>
      <c r="K2084" s="4">
        <f t="shared" si="625"/>
        <v>45237</v>
      </c>
      <c r="L2084" s="5">
        <f t="shared" si="626"/>
        <v>11</v>
      </c>
      <c r="M2084" s="5">
        <f t="shared" si="627"/>
        <v>2023</v>
      </c>
      <c r="N2084" s="96">
        <v>540</v>
      </c>
      <c r="O2084" s="6">
        <f t="shared" ref="O2084" si="631">-N2084</f>
        <v>-540</v>
      </c>
      <c r="P2084" s="6">
        <f t="shared" si="619"/>
        <v>0</v>
      </c>
      <c r="Q2084" s="7">
        <f t="shared" si="623"/>
        <v>3577893.5500000017</v>
      </c>
      <c r="R2084" s="44" t="str">
        <f>VLOOKUP(F2084,'Set up'!$A$2:$E$55,5,FALSE)</f>
        <v>Chq</v>
      </c>
      <c r="S2084" s="1" t="s">
        <v>2326</v>
      </c>
    </row>
    <row r="2085" spans="1:19" ht="15" customHeight="1" x14ac:dyDescent="0.35">
      <c r="A2085" s="4">
        <v>45178</v>
      </c>
      <c r="B2085" s="5">
        <f t="shared" si="621"/>
        <v>9</v>
      </c>
      <c r="C2085" s="5">
        <f t="shared" si="622"/>
        <v>2023</v>
      </c>
      <c r="D2085" s="88" t="s">
        <v>1892</v>
      </c>
      <c r="E2085" s="5" t="str">
        <f>VLOOKUP(F2085,'Set up'!$A$2:$C$55,2,FALSE)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up'!$A$2:$C$55,3,FALSE)</f>
        <v>Cash</v>
      </c>
      <c r="J2085" s="5">
        <f>VLOOKUP(F2085,'Set up'!$A$2:$D$55,4,FALSE)</f>
        <v>0</v>
      </c>
      <c r="K2085" s="4">
        <f t="shared" si="625"/>
        <v>45178</v>
      </c>
      <c r="L2085" s="5">
        <f t="shared" si="626"/>
        <v>9</v>
      </c>
      <c r="M2085" s="5">
        <f t="shared" si="627"/>
        <v>2023</v>
      </c>
      <c r="N2085" s="96">
        <v>125</v>
      </c>
      <c r="O2085" s="6">
        <f>-N2085</f>
        <v>-125</v>
      </c>
      <c r="P2085" s="6">
        <f t="shared" si="619"/>
        <v>0</v>
      </c>
      <c r="Q2085" s="7">
        <f t="shared" si="623"/>
        <v>3578018.5500000017</v>
      </c>
      <c r="R2085" s="44" t="str">
        <f>VLOOKUP(F2085,'Set up'!$A$2:$E$55,5,FALSE)</f>
        <v>Trsf</v>
      </c>
      <c r="S2085" s="1" t="s">
        <v>2656</v>
      </c>
    </row>
    <row r="2086" spans="1:19" ht="15" customHeight="1" x14ac:dyDescent="0.35">
      <c r="A2086" s="4">
        <v>45178</v>
      </c>
      <c r="B2086" s="5">
        <f t="shared" si="621"/>
        <v>9</v>
      </c>
      <c r="C2086" s="5">
        <f t="shared" si="622"/>
        <v>2023</v>
      </c>
      <c r="D2086" s="88" t="s">
        <v>1893</v>
      </c>
      <c r="E2086" s="5" t="str">
        <f>VLOOKUP(F2086,'Set up'!$A$2:$C$55,2,FALSE)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up'!$A$2:$C$55,3,FALSE)</f>
        <v>Cash</v>
      </c>
      <c r="J2086" s="5">
        <f>VLOOKUP(F2086,'Set up'!$A$2:$D$55,4,FALSE)</f>
        <v>0</v>
      </c>
      <c r="K2086" s="4">
        <f t="shared" si="625"/>
        <v>45178</v>
      </c>
      <c r="L2086" s="5">
        <f t="shared" si="626"/>
        <v>9</v>
      </c>
      <c r="M2086" s="5">
        <f t="shared" si="627"/>
        <v>2023</v>
      </c>
      <c r="N2086" s="96">
        <v>3212</v>
      </c>
      <c r="O2086" s="6">
        <f>-N2086</f>
        <v>-3212</v>
      </c>
      <c r="P2086" s="6">
        <f t="shared" si="619"/>
        <v>0</v>
      </c>
      <c r="Q2086" s="7">
        <f t="shared" si="623"/>
        <v>3581230.5500000017</v>
      </c>
      <c r="R2086" s="44" t="str">
        <f>VLOOKUP(F2086,'Set up'!$A$2:$E$55,5,FALSE)</f>
        <v>Trsf</v>
      </c>
      <c r="S2086" s="1" t="s">
        <v>2657</v>
      </c>
    </row>
    <row r="2087" spans="1:19" ht="15" customHeight="1" x14ac:dyDescent="0.35">
      <c r="A2087" s="4">
        <v>45178</v>
      </c>
      <c r="B2087" s="5">
        <f t="shared" si="621"/>
        <v>9</v>
      </c>
      <c r="C2087" s="5">
        <f t="shared" si="622"/>
        <v>2023</v>
      </c>
      <c r="D2087" s="88" t="s">
        <v>1893</v>
      </c>
      <c r="E2087" s="5" t="str">
        <f>VLOOKUP(F2087,'Set up'!$A$2:$C$55,2,FALSE)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up'!$A$2:$C$55,3,FALSE)</f>
        <v>Cash</v>
      </c>
      <c r="J2087" s="5">
        <f>VLOOKUP(F2087,'Set up'!$A$2:$D$55,4,FALSE)</f>
        <v>0</v>
      </c>
      <c r="K2087" s="4">
        <f t="shared" si="625"/>
        <v>45178</v>
      </c>
      <c r="L2087" s="5">
        <f t="shared" si="626"/>
        <v>9</v>
      </c>
      <c r="M2087" s="5">
        <f t="shared" si="627"/>
        <v>2023</v>
      </c>
      <c r="N2087" s="96">
        <v>1134</v>
      </c>
      <c r="O2087" s="6">
        <f>-N2087</f>
        <v>-1134</v>
      </c>
      <c r="P2087" s="6">
        <f t="shared" si="619"/>
        <v>0</v>
      </c>
      <c r="Q2087" s="7">
        <f t="shared" si="623"/>
        <v>3582364.5500000017</v>
      </c>
      <c r="R2087" s="44" t="str">
        <f>VLOOKUP(F2087,'Set up'!$A$2:$E$55,5,FALSE)</f>
        <v>Trsf</v>
      </c>
      <c r="S2087" s="1" t="s">
        <v>2654</v>
      </c>
    </row>
    <row r="2088" spans="1:19" ht="15" customHeight="1" x14ac:dyDescent="0.35">
      <c r="A2088" s="4">
        <v>45178</v>
      </c>
      <c r="B2088" s="5">
        <f t="shared" si="621"/>
        <v>9</v>
      </c>
      <c r="C2088" s="5">
        <f t="shared" si="622"/>
        <v>2023</v>
      </c>
      <c r="D2088" s="88" t="s">
        <v>1893</v>
      </c>
      <c r="E2088" s="5" t="str">
        <f>VLOOKUP(F2088,'Set up'!$A$2:$C$55,2,FALSE)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up'!$A$2:$C$55,3,FALSE)</f>
        <v>Cash</v>
      </c>
      <c r="J2088" s="5">
        <f>VLOOKUP(F2088,'Set up'!$A$2:$D$55,4,FALSE)</f>
        <v>0</v>
      </c>
      <c r="K2088" s="4">
        <f t="shared" si="625"/>
        <v>45178</v>
      </c>
      <c r="L2088" s="5">
        <f t="shared" si="626"/>
        <v>9</v>
      </c>
      <c r="M2088" s="5">
        <f t="shared" si="627"/>
        <v>2023</v>
      </c>
      <c r="N2088" s="96">
        <v>400</v>
      </c>
      <c r="O2088" s="6">
        <f>-N2088</f>
        <v>-400</v>
      </c>
      <c r="P2088" s="6">
        <f t="shared" si="619"/>
        <v>0</v>
      </c>
      <c r="Q2088" s="7">
        <f t="shared" si="623"/>
        <v>3582764.5500000017</v>
      </c>
      <c r="R2088" s="44" t="str">
        <f>VLOOKUP(F2088,'Set up'!$A$2:$E$55,5,FALSE)</f>
        <v>Trsf</v>
      </c>
      <c r="S2088" s="1" t="s">
        <v>2658</v>
      </c>
    </row>
    <row r="2089" spans="1:19" ht="15" customHeight="1" x14ac:dyDescent="0.35">
      <c r="A2089" s="4">
        <v>45178</v>
      </c>
      <c r="B2089" s="5">
        <f t="shared" si="621"/>
        <v>9</v>
      </c>
      <c r="C2089" s="5">
        <f t="shared" si="622"/>
        <v>2023</v>
      </c>
      <c r="D2089" s="88" t="s">
        <v>1893</v>
      </c>
      <c r="E2089" s="5" t="str">
        <f>VLOOKUP(F2089,'Set up'!$A$2:$C$55,2,FALSE)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up'!$A$2:$C$55,3,FALSE)</f>
        <v>Cash</v>
      </c>
      <c r="J2089" s="5">
        <f>VLOOKUP(F2089,'Set up'!$A$2:$D$55,4,FALSE)</f>
        <v>0</v>
      </c>
      <c r="K2089" s="4">
        <f t="shared" si="625"/>
        <v>45178</v>
      </c>
      <c r="L2089" s="5">
        <f t="shared" si="626"/>
        <v>9</v>
      </c>
      <c r="M2089" s="5">
        <f t="shared" si="627"/>
        <v>2023</v>
      </c>
      <c r="N2089" s="96">
        <v>1000</v>
      </c>
      <c r="O2089" s="6">
        <f>-N2089</f>
        <v>-1000</v>
      </c>
      <c r="P2089" s="6">
        <f t="shared" si="619"/>
        <v>0</v>
      </c>
      <c r="Q2089" s="7">
        <f t="shared" si="623"/>
        <v>3583764.5500000017</v>
      </c>
      <c r="R2089" s="44" t="str">
        <f>VLOOKUP(F2089,'Set up'!$A$2:$E$55,5,FALSE)</f>
        <v>Trsf</v>
      </c>
      <c r="S2089" s="1" t="s">
        <v>2659</v>
      </c>
    </row>
    <row r="2090" spans="1:19" ht="15" customHeight="1" x14ac:dyDescent="0.35">
      <c r="A2090" s="4">
        <v>45178</v>
      </c>
      <c r="B2090" s="5">
        <f t="shared" si="621"/>
        <v>9</v>
      </c>
      <c r="C2090" s="5">
        <f t="shared" si="622"/>
        <v>2023</v>
      </c>
      <c r="D2090" s="88" t="s">
        <v>1894</v>
      </c>
      <c r="E2090" s="5" t="str">
        <f>VLOOKUP(F2090,'Set up'!$A$2:$C$55,2,FALSE)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up'!$A$2:$C$55,3,FALSE)</f>
        <v>Cash</v>
      </c>
      <c r="J2090" s="5">
        <f>VLOOKUP(F2090,'Set up'!$A$2:$D$55,4,FALSE)</f>
        <v>0</v>
      </c>
      <c r="K2090" s="4">
        <f t="shared" si="625"/>
        <v>45178</v>
      </c>
      <c r="L2090" s="5">
        <f t="shared" si="626"/>
        <v>9</v>
      </c>
      <c r="M2090" s="5">
        <f t="shared" si="627"/>
        <v>2023</v>
      </c>
      <c r="N2090" s="96">
        <v>48</v>
      </c>
      <c r="O2090" s="6">
        <f t="shared" ref="O2090:O2093" si="632">-N2090</f>
        <v>-48</v>
      </c>
      <c r="P2090" s="6">
        <f t="shared" si="619"/>
        <v>0</v>
      </c>
      <c r="Q2090" s="7">
        <f t="shared" si="623"/>
        <v>3583812.5500000017</v>
      </c>
      <c r="R2090" s="44" t="str">
        <f>VLOOKUP(F2090,'Set up'!$A$2:$E$55,5,FALSE)</f>
        <v>Cash</v>
      </c>
      <c r="S2090" s="1" t="s">
        <v>1979</v>
      </c>
    </row>
    <row r="2091" spans="1:19" ht="15" customHeight="1" x14ac:dyDescent="0.35">
      <c r="A2091" s="4">
        <v>45180</v>
      </c>
      <c r="B2091" s="5">
        <f t="shared" si="621"/>
        <v>9</v>
      </c>
      <c r="C2091" s="5">
        <f t="shared" si="622"/>
        <v>2023</v>
      </c>
      <c r="D2091" s="88" t="s">
        <v>1897</v>
      </c>
      <c r="E2091" s="5" t="str">
        <f>VLOOKUP(F2091,'Set up'!$A$2:$C$55,2,FALSE)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up'!$A$2:$C$55,3,FALSE)</f>
        <v>Cash</v>
      </c>
      <c r="J2091" s="5">
        <f>VLOOKUP(F2091,'Set up'!$A$2:$D$55,4,FALSE)</f>
        <v>0</v>
      </c>
      <c r="K2091" s="4">
        <f t="shared" si="625"/>
        <v>45180</v>
      </c>
      <c r="L2091" s="5">
        <f t="shared" si="626"/>
        <v>9</v>
      </c>
      <c r="M2091" s="5">
        <f t="shared" si="627"/>
        <v>2023</v>
      </c>
      <c r="N2091" s="96">
        <v>1738</v>
      </c>
      <c r="O2091" s="6">
        <f t="shared" si="632"/>
        <v>-1738</v>
      </c>
      <c r="P2091" s="6">
        <f t="shared" si="619"/>
        <v>0</v>
      </c>
      <c r="Q2091" s="7">
        <f t="shared" si="623"/>
        <v>3585550.5500000017</v>
      </c>
      <c r="R2091" s="44" t="str">
        <f>VLOOKUP(F2091,'Set up'!$A$2:$E$55,5,FALSE)</f>
        <v>Trsf</v>
      </c>
      <c r="S2091" s="1" t="s">
        <v>1978</v>
      </c>
    </row>
    <row r="2092" spans="1:19" ht="15" customHeight="1" x14ac:dyDescent="0.35">
      <c r="A2092" s="4">
        <v>45180</v>
      </c>
      <c r="B2092" s="5">
        <f t="shared" si="621"/>
        <v>9</v>
      </c>
      <c r="C2092" s="5">
        <f t="shared" si="622"/>
        <v>2023</v>
      </c>
      <c r="D2092" s="88" t="s">
        <v>1897</v>
      </c>
      <c r="E2092" s="5" t="str">
        <f>VLOOKUP(F2092,'Set up'!$A$2:$C$55,2,FALSE)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up'!$A$2:$C$55,3,FALSE)</f>
        <v>Cash</v>
      </c>
      <c r="J2092" s="5">
        <f>VLOOKUP(F2092,'Set up'!$A$2:$D$55,4,FALSE)</f>
        <v>0</v>
      </c>
      <c r="K2092" s="4">
        <f t="shared" si="625"/>
        <v>45180</v>
      </c>
      <c r="L2092" s="5">
        <f t="shared" si="626"/>
        <v>9</v>
      </c>
      <c r="M2092" s="5">
        <f t="shared" si="627"/>
        <v>2023</v>
      </c>
      <c r="N2092" s="96">
        <v>48</v>
      </c>
      <c r="O2092" s="6">
        <f t="shared" si="632"/>
        <v>-48</v>
      </c>
      <c r="P2092" s="6">
        <f t="shared" si="619"/>
        <v>0</v>
      </c>
      <c r="Q2092" s="7">
        <f t="shared" si="623"/>
        <v>3585598.5500000017</v>
      </c>
      <c r="R2092" s="44" t="str">
        <f>VLOOKUP(F2092,'Set up'!$A$2:$E$55,5,FALSE)</f>
        <v>Trsf</v>
      </c>
      <c r="S2092" s="1" t="s">
        <v>1978</v>
      </c>
    </row>
    <row r="2093" spans="1:19" ht="15" customHeight="1" x14ac:dyDescent="0.35">
      <c r="A2093" s="4">
        <v>45180</v>
      </c>
      <c r="B2093" s="5">
        <f t="shared" si="621"/>
        <v>9</v>
      </c>
      <c r="C2093" s="5">
        <f t="shared" si="622"/>
        <v>2023</v>
      </c>
      <c r="D2093" s="88" t="s">
        <v>1897</v>
      </c>
      <c r="E2093" s="5" t="str">
        <f>VLOOKUP(F2093,'Set up'!$A$2:$C$55,2,FALSE)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up'!$A$2:$C$55,3,FALSE)</f>
        <v>Cash</v>
      </c>
      <c r="J2093" s="5">
        <f>VLOOKUP(F2093,'Set up'!$A$2:$D$55,4,FALSE)</f>
        <v>0</v>
      </c>
      <c r="K2093" s="4">
        <f t="shared" si="625"/>
        <v>45180</v>
      </c>
      <c r="L2093" s="5">
        <f t="shared" si="626"/>
        <v>9</v>
      </c>
      <c r="M2093" s="5">
        <f t="shared" si="627"/>
        <v>2023</v>
      </c>
      <c r="N2093" s="96">
        <v>340</v>
      </c>
      <c r="O2093" s="6">
        <f t="shared" si="632"/>
        <v>-340</v>
      </c>
      <c r="P2093" s="6">
        <f t="shared" si="619"/>
        <v>0</v>
      </c>
      <c r="Q2093" s="7">
        <f t="shared" si="623"/>
        <v>3585938.5500000017</v>
      </c>
      <c r="R2093" s="44" t="str">
        <f>VLOOKUP(F2093,'Set up'!$A$2:$E$55,5,FALSE)</f>
        <v>Trsf</v>
      </c>
      <c r="S2093" s="1" t="s">
        <v>1978</v>
      </c>
    </row>
    <row r="2094" spans="1:19" ht="15" customHeight="1" x14ac:dyDescent="0.35">
      <c r="A2094" s="4">
        <v>45181</v>
      </c>
      <c r="B2094" s="5">
        <f t="shared" si="621"/>
        <v>9</v>
      </c>
      <c r="C2094" s="5">
        <f t="shared" si="622"/>
        <v>2023</v>
      </c>
      <c r="D2094" s="88" t="s">
        <v>1898</v>
      </c>
      <c r="E2094" s="5" t="str">
        <f>VLOOKUP(F2094,'Set up'!$A$2:$C$55,2,FALSE)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up'!$A$2:$C$55,3,FALSE)</f>
        <v>Cash</v>
      </c>
      <c r="J2094" s="5">
        <f>VLOOKUP(F2094,'Set up'!$A$2:$D$55,4,FALSE)</f>
        <v>0</v>
      </c>
      <c r="K2094" s="4">
        <f t="shared" si="625"/>
        <v>45181</v>
      </c>
      <c r="L2094" s="5">
        <f t="shared" si="626"/>
        <v>9</v>
      </c>
      <c r="M2094" s="5">
        <f t="shared" si="627"/>
        <v>2023</v>
      </c>
      <c r="N2094" s="96">
        <v>1738</v>
      </c>
      <c r="O2094" s="6">
        <f>-6.7-1731.3</f>
        <v>-1738</v>
      </c>
      <c r="P2094" s="6">
        <f t="shared" ref="P2094:P2118" si="633">SUM(N2094+O2094)</f>
        <v>0</v>
      </c>
      <c r="Q2094" s="7">
        <f t="shared" si="623"/>
        <v>3587676.5500000017</v>
      </c>
      <c r="R2094" s="44" t="str">
        <f>VLOOKUP(F2094,'Set up'!$A$2:$E$55,5,FALSE)</f>
        <v>Trsf</v>
      </c>
      <c r="S2094" s="1" t="s">
        <v>2331</v>
      </c>
    </row>
    <row r="2095" spans="1:19" ht="15" customHeight="1" x14ac:dyDescent="0.35">
      <c r="A2095" s="4">
        <v>45181</v>
      </c>
      <c r="B2095" s="5">
        <f t="shared" si="621"/>
        <v>9</v>
      </c>
      <c r="C2095" s="5">
        <f t="shared" si="622"/>
        <v>2023</v>
      </c>
      <c r="D2095" s="88" t="s">
        <v>1898</v>
      </c>
      <c r="E2095" s="5" t="str">
        <f>VLOOKUP(F2095,'Set up'!$A$2:$C$55,2,FALSE)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up'!$A$2:$C$55,3,FALSE)</f>
        <v>Cash</v>
      </c>
      <c r="J2095" s="5">
        <f>VLOOKUP(F2095,'Set up'!$A$2:$D$55,4,FALSE)</f>
        <v>0</v>
      </c>
      <c r="K2095" s="4">
        <f t="shared" si="625"/>
        <v>45181</v>
      </c>
      <c r="L2095" s="5">
        <f t="shared" si="626"/>
        <v>9</v>
      </c>
      <c r="M2095" s="5">
        <f t="shared" si="627"/>
        <v>2023</v>
      </c>
      <c r="N2095" s="96">
        <v>219</v>
      </c>
      <c r="O2095" s="6">
        <f t="shared" ref="O2095:O2100" si="634">-N2095</f>
        <v>-219</v>
      </c>
      <c r="P2095" s="6">
        <f t="shared" si="633"/>
        <v>0</v>
      </c>
      <c r="Q2095" s="7">
        <f t="shared" si="623"/>
        <v>3587895.5500000017</v>
      </c>
      <c r="R2095" s="44" t="str">
        <f>VLOOKUP(F2095,'Set up'!$A$2:$E$55,5,FALSE)</f>
        <v>Trsf</v>
      </c>
      <c r="S2095" s="1" t="s">
        <v>2332</v>
      </c>
    </row>
    <row r="2096" spans="1:19" ht="15" customHeight="1" x14ac:dyDescent="0.35">
      <c r="A2096" s="4">
        <v>45181</v>
      </c>
      <c r="B2096" s="5">
        <f t="shared" si="621"/>
        <v>9</v>
      </c>
      <c r="C2096" s="5">
        <f t="shared" si="622"/>
        <v>2023</v>
      </c>
      <c r="D2096" s="88" t="s">
        <v>1898</v>
      </c>
      <c r="E2096" s="5" t="str">
        <f>VLOOKUP(F2096,'Set up'!$A$2:$C$55,2,FALSE)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up'!$A$2:$C$55,3,FALSE)</f>
        <v>Cash</v>
      </c>
      <c r="J2096" s="5">
        <f>VLOOKUP(F2096,'Set up'!$A$2:$D$55,4,FALSE)</f>
        <v>0</v>
      </c>
      <c r="K2096" s="4">
        <f t="shared" si="625"/>
        <v>45181</v>
      </c>
      <c r="L2096" s="5">
        <f t="shared" si="626"/>
        <v>9</v>
      </c>
      <c r="M2096" s="5">
        <f t="shared" si="627"/>
        <v>2023</v>
      </c>
      <c r="N2096" s="96">
        <v>438</v>
      </c>
      <c r="O2096" s="6">
        <f>-49.7-388.3</f>
        <v>-438</v>
      </c>
      <c r="P2096" s="6">
        <f t="shared" si="633"/>
        <v>0</v>
      </c>
      <c r="Q2096" s="7">
        <f t="shared" si="623"/>
        <v>3588333.5500000017</v>
      </c>
      <c r="R2096" s="44" t="str">
        <f>VLOOKUP(F2096,'Set up'!$A$2:$E$55,5,FALSE)</f>
        <v>Trsf</v>
      </c>
      <c r="S2096" s="1" t="s">
        <v>2478</v>
      </c>
    </row>
    <row r="2097" spans="1:19" ht="15" customHeight="1" x14ac:dyDescent="0.35">
      <c r="A2097" s="4">
        <v>45181</v>
      </c>
      <c r="B2097" s="5">
        <f t="shared" si="621"/>
        <v>9</v>
      </c>
      <c r="C2097" s="5">
        <f t="shared" si="622"/>
        <v>2023</v>
      </c>
      <c r="D2097" s="88" t="s">
        <v>1898</v>
      </c>
      <c r="E2097" s="5" t="str">
        <f>VLOOKUP(F2097,'Set up'!$A$2:$C$55,2,FALSE)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up'!$A$2:$C$55,3,FALSE)</f>
        <v>Cash</v>
      </c>
      <c r="J2097" s="5">
        <f>VLOOKUP(F2097,'Set up'!$A$2:$D$55,4,FALSE)</f>
        <v>0</v>
      </c>
      <c r="K2097" s="4">
        <f t="shared" si="625"/>
        <v>45181</v>
      </c>
      <c r="L2097" s="5">
        <f t="shared" si="626"/>
        <v>9</v>
      </c>
      <c r="M2097" s="5">
        <f t="shared" si="627"/>
        <v>2023</v>
      </c>
      <c r="N2097" s="96">
        <v>236</v>
      </c>
      <c r="O2097" s="6">
        <f t="shared" si="634"/>
        <v>-236</v>
      </c>
      <c r="P2097" s="6">
        <f t="shared" si="633"/>
        <v>0</v>
      </c>
      <c r="Q2097" s="7">
        <f t="shared" si="623"/>
        <v>3588569.5500000017</v>
      </c>
      <c r="R2097" s="44" t="str">
        <f>VLOOKUP(F2097,'Set up'!$A$2:$E$55,5,FALSE)</f>
        <v>Trsf</v>
      </c>
      <c r="S2097" s="1" t="s">
        <v>2479</v>
      </c>
    </row>
    <row r="2098" spans="1:19" ht="15" customHeight="1" x14ac:dyDescent="0.35">
      <c r="A2098" s="4">
        <v>45181</v>
      </c>
      <c r="B2098" s="5">
        <f t="shared" si="621"/>
        <v>9</v>
      </c>
      <c r="C2098" s="5">
        <f t="shared" si="622"/>
        <v>2023</v>
      </c>
      <c r="D2098" s="88" t="s">
        <v>1898</v>
      </c>
      <c r="E2098" s="5" t="str">
        <f>VLOOKUP(F2098,'Set up'!$A$2:$C$55,2,FALSE)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up'!$A$2:$C$55,3,FALSE)</f>
        <v>Cash</v>
      </c>
      <c r="J2098" s="5">
        <f>VLOOKUP(F2098,'Set up'!$A$2:$D$55,4,FALSE)</f>
        <v>0</v>
      </c>
      <c r="K2098" s="4">
        <f t="shared" si="625"/>
        <v>45181</v>
      </c>
      <c r="L2098" s="5">
        <f t="shared" si="626"/>
        <v>9</v>
      </c>
      <c r="M2098" s="5">
        <f t="shared" si="627"/>
        <v>2023</v>
      </c>
      <c r="N2098" s="96">
        <v>190</v>
      </c>
      <c r="O2098" s="6">
        <f t="shared" si="634"/>
        <v>-190</v>
      </c>
      <c r="P2098" s="6">
        <f t="shared" si="633"/>
        <v>0</v>
      </c>
      <c r="Q2098" s="7">
        <f t="shared" si="623"/>
        <v>3588759.5500000017</v>
      </c>
      <c r="R2098" s="44" t="str">
        <f>VLOOKUP(F2098,'Set up'!$A$2:$E$55,5,FALSE)</f>
        <v>Trsf</v>
      </c>
      <c r="S2098" s="1" t="s">
        <v>2480</v>
      </c>
    </row>
    <row r="2099" spans="1:19" ht="15" customHeight="1" x14ac:dyDescent="0.35">
      <c r="A2099" s="4">
        <v>45181</v>
      </c>
      <c r="B2099" s="5">
        <f t="shared" si="621"/>
        <v>9</v>
      </c>
      <c r="C2099" s="5">
        <f t="shared" si="622"/>
        <v>2023</v>
      </c>
      <c r="D2099" s="88" t="s">
        <v>1898</v>
      </c>
      <c r="E2099" s="5" t="str">
        <f>VLOOKUP(F2099,'Set up'!$A$2:$C$55,2,FALSE)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up'!$A$2:$C$55,3,FALSE)</f>
        <v>Cash</v>
      </c>
      <c r="J2099" s="5">
        <f>VLOOKUP(F2099,'Set up'!$A$2:$D$55,4,FALSE)</f>
        <v>0</v>
      </c>
      <c r="K2099" s="4">
        <f t="shared" si="625"/>
        <v>45181</v>
      </c>
      <c r="L2099" s="5">
        <f t="shared" si="626"/>
        <v>9</v>
      </c>
      <c r="M2099" s="5">
        <f t="shared" si="627"/>
        <v>2023</v>
      </c>
      <c r="N2099" s="96">
        <v>125</v>
      </c>
      <c r="O2099" s="6">
        <f t="shared" si="634"/>
        <v>-125</v>
      </c>
      <c r="P2099" s="6">
        <f t="shared" si="633"/>
        <v>0</v>
      </c>
      <c r="Q2099" s="7">
        <f t="shared" si="623"/>
        <v>3588884.5500000017</v>
      </c>
      <c r="R2099" s="44" t="str">
        <f>VLOOKUP(F2099,'Set up'!$A$2:$E$55,5,FALSE)</f>
        <v>Trsf</v>
      </c>
      <c r="S2099" s="1" t="s">
        <v>2481</v>
      </c>
    </row>
    <row r="2100" spans="1:19" ht="15" customHeight="1" x14ac:dyDescent="0.35">
      <c r="A2100" s="4">
        <v>45181</v>
      </c>
      <c r="B2100" s="5">
        <f t="shared" si="621"/>
        <v>9</v>
      </c>
      <c r="C2100" s="5">
        <f t="shared" si="622"/>
        <v>2023</v>
      </c>
      <c r="D2100" s="88" t="s">
        <v>1898</v>
      </c>
      <c r="E2100" s="5" t="str">
        <f>VLOOKUP(F2100,'Set up'!$A$2:$C$55,2,FALSE)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up'!$A$2:$C$55,3,FALSE)</f>
        <v>Cash</v>
      </c>
      <c r="J2100" s="5">
        <f>VLOOKUP(F2100,'Set up'!$A$2:$D$55,4,FALSE)</f>
        <v>0</v>
      </c>
      <c r="K2100" s="4">
        <f t="shared" si="625"/>
        <v>45181</v>
      </c>
      <c r="L2100" s="5">
        <f t="shared" si="626"/>
        <v>9</v>
      </c>
      <c r="M2100" s="5">
        <f t="shared" si="627"/>
        <v>2023</v>
      </c>
      <c r="N2100" s="96">
        <v>834</v>
      </c>
      <c r="O2100" s="6">
        <f t="shared" si="634"/>
        <v>-834</v>
      </c>
      <c r="P2100" s="6">
        <f t="shared" si="633"/>
        <v>0</v>
      </c>
      <c r="Q2100" s="7">
        <f t="shared" si="623"/>
        <v>3589718.5500000017</v>
      </c>
      <c r="R2100" s="44" t="str">
        <f>VLOOKUP(F2100,'Set up'!$A$2:$E$55,5,FALSE)</f>
        <v>Trsf</v>
      </c>
      <c r="S2100" s="1" t="s">
        <v>2482</v>
      </c>
    </row>
    <row r="2101" spans="1:19" ht="15" customHeight="1" x14ac:dyDescent="0.35">
      <c r="A2101" s="4">
        <v>45180</v>
      </c>
      <c r="B2101" s="5">
        <f t="shared" si="621"/>
        <v>9</v>
      </c>
      <c r="C2101" s="5">
        <f t="shared" si="622"/>
        <v>2023</v>
      </c>
      <c r="D2101" s="88" t="s">
        <v>1899</v>
      </c>
      <c r="E2101" s="5" t="str">
        <f>VLOOKUP(F2101,'Set up'!$A$2:$C$55,2,FALSE)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up'!$A$2:$C$55,3,FALSE)</f>
        <v>45</v>
      </c>
      <c r="J2101" s="5">
        <f>VLOOKUP(F2101,'Set up'!$A$2:$D$55,4,FALSE)</f>
        <v>45</v>
      </c>
      <c r="K2101" s="4">
        <f t="shared" si="625"/>
        <v>45225</v>
      </c>
      <c r="L2101" s="5">
        <f t="shared" si="626"/>
        <v>10</v>
      </c>
      <c r="M2101" s="5">
        <f t="shared" si="627"/>
        <v>2023</v>
      </c>
      <c r="N2101" s="96">
        <v>1870</v>
      </c>
      <c r="O2101" s="6">
        <f>-N2101</f>
        <v>-1870</v>
      </c>
      <c r="P2101" s="6">
        <f t="shared" si="633"/>
        <v>0</v>
      </c>
      <c r="Q2101" s="7">
        <f t="shared" si="623"/>
        <v>3591588.5500000017</v>
      </c>
      <c r="R2101" s="44" t="str">
        <f>VLOOKUP(F2101,'Set up'!$A$2:$E$55,5,FALSE)</f>
        <v>PD Chq</v>
      </c>
      <c r="S2101" s="1" t="s">
        <v>2082</v>
      </c>
    </row>
    <row r="2102" spans="1:19" ht="15" customHeight="1" x14ac:dyDescent="0.35">
      <c r="A2102" s="4">
        <v>45180</v>
      </c>
      <c r="B2102" s="5">
        <f t="shared" si="621"/>
        <v>9</v>
      </c>
      <c r="C2102" s="5">
        <f t="shared" si="622"/>
        <v>2023</v>
      </c>
      <c r="D2102" s="88" t="s">
        <v>1899</v>
      </c>
      <c r="E2102" s="5" t="str">
        <f>VLOOKUP(F2102,'Set up'!$A$2:$C$55,2,FALSE)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up'!$A$2:$C$55,3,FALSE)</f>
        <v>45</v>
      </c>
      <c r="J2102" s="5">
        <f>VLOOKUP(F2102,'Set up'!$A$2:$D$55,4,FALSE)</f>
        <v>45</v>
      </c>
      <c r="K2102" s="4">
        <f t="shared" si="625"/>
        <v>45225</v>
      </c>
      <c r="L2102" s="5">
        <f t="shared" si="626"/>
        <v>10</v>
      </c>
      <c r="M2102" s="5">
        <f t="shared" si="627"/>
        <v>2023</v>
      </c>
      <c r="N2102" s="96">
        <v>220</v>
      </c>
      <c r="O2102" s="6">
        <f>-N2102</f>
        <v>-220</v>
      </c>
      <c r="P2102" s="6">
        <f t="shared" si="633"/>
        <v>0</v>
      </c>
      <c r="Q2102" s="7">
        <f t="shared" si="623"/>
        <v>3591808.5500000017</v>
      </c>
      <c r="R2102" s="44" t="str">
        <f>VLOOKUP(F2102,'Set up'!$A$2:$E$55,5,FALSE)</f>
        <v>PD Chq</v>
      </c>
      <c r="S2102" s="1" t="s">
        <v>2083</v>
      </c>
    </row>
    <row r="2103" spans="1:19" ht="15" customHeight="1" x14ac:dyDescent="0.35">
      <c r="A2103" s="4">
        <v>45183</v>
      </c>
      <c r="B2103" s="5">
        <f t="shared" si="621"/>
        <v>9</v>
      </c>
      <c r="C2103" s="5">
        <f t="shared" si="622"/>
        <v>2023</v>
      </c>
      <c r="D2103" s="88" t="s">
        <v>1900</v>
      </c>
      <c r="E2103" s="5" t="str">
        <f>VLOOKUP(F2103,'Set up'!$A$2:$C$55,2,FALSE)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up'!$A$2:$C$55,3,FALSE)</f>
        <v>Cash</v>
      </c>
      <c r="J2103" s="5">
        <f>VLOOKUP(F2103,'Set up'!$A$2:$D$55,4,FALSE)</f>
        <v>0</v>
      </c>
      <c r="K2103" s="4">
        <f t="shared" si="625"/>
        <v>45183</v>
      </c>
      <c r="L2103" s="5">
        <f t="shared" si="626"/>
        <v>9</v>
      </c>
      <c r="M2103" s="5">
        <f t="shared" si="627"/>
        <v>2023</v>
      </c>
      <c r="N2103" s="96">
        <v>5082</v>
      </c>
      <c r="O2103" s="6">
        <f t="shared" ref="O2103:O2108" si="635">-N2103</f>
        <v>-5082</v>
      </c>
      <c r="P2103" s="6">
        <f t="shared" si="633"/>
        <v>0</v>
      </c>
      <c r="Q2103" s="7">
        <f t="shared" si="623"/>
        <v>3596890.5500000017</v>
      </c>
      <c r="R2103" s="44" t="str">
        <f>VLOOKUP(F2103,'Set up'!$A$2:$E$55,5,FALSE)</f>
        <v>Cash</v>
      </c>
      <c r="S2103" s="1" t="s">
        <v>1974</v>
      </c>
    </row>
    <row r="2104" spans="1:19" ht="15" customHeight="1" x14ac:dyDescent="0.35">
      <c r="A2104" s="4">
        <v>45183</v>
      </c>
      <c r="B2104" s="5">
        <f t="shared" si="621"/>
        <v>9</v>
      </c>
      <c r="C2104" s="5">
        <f t="shared" si="622"/>
        <v>2023</v>
      </c>
      <c r="D2104" s="88" t="s">
        <v>1900</v>
      </c>
      <c r="E2104" s="5" t="str">
        <f>VLOOKUP(F2104,'Set up'!$A$2:$C$55,2,FALSE)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up'!$A$2:$C$55,3,FALSE)</f>
        <v>Cash</v>
      </c>
      <c r="J2104" s="5">
        <f>VLOOKUP(F2104,'Set up'!$A$2:$D$55,4,FALSE)</f>
        <v>0</v>
      </c>
      <c r="K2104" s="4">
        <f t="shared" si="625"/>
        <v>45183</v>
      </c>
      <c r="L2104" s="5">
        <f t="shared" si="626"/>
        <v>9</v>
      </c>
      <c r="M2104" s="5">
        <f t="shared" si="627"/>
        <v>2023</v>
      </c>
      <c r="N2104" s="96">
        <v>1170</v>
      </c>
      <c r="O2104" s="6">
        <f t="shared" si="635"/>
        <v>-1170</v>
      </c>
      <c r="P2104" s="6">
        <f t="shared" si="633"/>
        <v>0</v>
      </c>
      <c r="Q2104" s="7">
        <f t="shared" si="623"/>
        <v>3598060.5500000017</v>
      </c>
      <c r="R2104" s="44" t="str">
        <f>VLOOKUP(F2104,'Set up'!$A$2:$E$55,5,FALSE)</f>
        <v>Cash</v>
      </c>
      <c r="S2104" s="1" t="s">
        <v>1974</v>
      </c>
    </row>
    <row r="2105" spans="1:19" ht="15" customHeight="1" x14ac:dyDescent="0.35">
      <c r="A2105" s="4">
        <v>45183</v>
      </c>
      <c r="B2105" s="5">
        <f t="shared" si="621"/>
        <v>9</v>
      </c>
      <c r="C2105" s="5">
        <f t="shared" si="622"/>
        <v>2023</v>
      </c>
      <c r="D2105" s="88" t="s">
        <v>1900</v>
      </c>
      <c r="E2105" s="5" t="str">
        <f>VLOOKUP(F2105,'Set up'!$A$2:$C$55,2,FALSE)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up'!$A$2:$C$55,3,FALSE)</f>
        <v>Cash</v>
      </c>
      <c r="J2105" s="5">
        <f>VLOOKUP(F2105,'Set up'!$A$2:$D$55,4,FALSE)</f>
        <v>0</v>
      </c>
      <c r="K2105" s="4">
        <f t="shared" si="625"/>
        <v>45183</v>
      </c>
      <c r="L2105" s="5">
        <f t="shared" si="626"/>
        <v>9</v>
      </c>
      <c r="M2105" s="5">
        <f t="shared" si="627"/>
        <v>2023</v>
      </c>
      <c r="N2105" s="96">
        <v>645</v>
      </c>
      <c r="O2105" s="6">
        <f t="shared" si="635"/>
        <v>-645</v>
      </c>
      <c r="P2105" s="6">
        <f t="shared" si="633"/>
        <v>0</v>
      </c>
      <c r="Q2105" s="7">
        <f t="shared" si="623"/>
        <v>3598705.5500000017</v>
      </c>
      <c r="R2105" s="44" t="str">
        <f>VLOOKUP(F2105,'Set up'!$A$2:$E$55,5,FALSE)</f>
        <v>Cash</v>
      </c>
      <c r="S2105" s="1" t="s">
        <v>1974</v>
      </c>
    </row>
    <row r="2106" spans="1:19" ht="15" customHeight="1" x14ac:dyDescent="0.35">
      <c r="A2106" s="4">
        <v>45183</v>
      </c>
      <c r="B2106" s="5">
        <f t="shared" si="621"/>
        <v>9</v>
      </c>
      <c r="C2106" s="5">
        <f t="shared" si="622"/>
        <v>2023</v>
      </c>
      <c r="D2106" s="88" t="s">
        <v>1900</v>
      </c>
      <c r="E2106" s="5" t="str">
        <f>VLOOKUP(F2106,'Set up'!$A$2:$C$55,2,FALSE)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up'!$A$2:$C$55,3,FALSE)</f>
        <v>Cash</v>
      </c>
      <c r="J2106" s="5">
        <f>VLOOKUP(F2106,'Set up'!$A$2:$D$55,4,FALSE)</f>
        <v>0</v>
      </c>
      <c r="K2106" s="4">
        <f t="shared" si="625"/>
        <v>45183</v>
      </c>
      <c r="L2106" s="5">
        <f t="shared" si="626"/>
        <v>9</v>
      </c>
      <c r="M2106" s="5">
        <f t="shared" si="627"/>
        <v>2023</v>
      </c>
      <c r="N2106" s="96">
        <v>640</v>
      </c>
      <c r="O2106" s="6">
        <f t="shared" si="635"/>
        <v>-640</v>
      </c>
      <c r="P2106" s="6">
        <f t="shared" si="633"/>
        <v>0</v>
      </c>
      <c r="Q2106" s="7">
        <f t="shared" si="623"/>
        <v>3599345.5500000017</v>
      </c>
      <c r="R2106" s="44" t="str">
        <f>VLOOKUP(F2106,'Set up'!$A$2:$E$55,5,FALSE)</f>
        <v>Cash</v>
      </c>
      <c r="S2106" s="1" t="s">
        <v>1974</v>
      </c>
    </row>
    <row r="2107" spans="1:19" ht="15" customHeight="1" x14ac:dyDescent="0.35">
      <c r="A2107" s="4">
        <v>45183</v>
      </c>
      <c r="B2107" s="5">
        <f t="shared" si="621"/>
        <v>9</v>
      </c>
      <c r="C2107" s="5">
        <f t="shared" si="622"/>
        <v>2023</v>
      </c>
      <c r="D2107" s="88" t="s">
        <v>1900</v>
      </c>
      <c r="E2107" s="5" t="str">
        <f>VLOOKUP(F2107,'Set up'!$A$2:$C$55,2,FALSE)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up'!$A$2:$C$55,3,FALSE)</f>
        <v>Cash</v>
      </c>
      <c r="J2107" s="5">
        <f>VLOOKUP(F2107,'Set up'!$A$2:$D$55,4,FALSE)</f>
        <v>0</v>
      </c>
      <c r="K2107" s="4">
        <f t="shared" si="625"/>
        <v>45183</v>
      </c>
      <c r="L2107" s="5">
        <f t="shared" si="626"/>
        <v>9</v>
      </c>
      <c r="M2107" s="5">
        <f t="shared" si="627"/>
        <v>2023</v>
      </c>
      <c r="N2107" s="96">
        <v>330</v>
      </c>
      <c r="O2107" s="6">
        <f t="shared" si="635"/>
        <v>-330</v>
      </c>
      <c r="P2107" s="6">
        <f t="shared" si="633"/>
        <v>0</v>
      </c>
      <c r="Q2107" s="7">
        <f t="shared" si="623"/>
        <v>3599675.5500000017</v>
      </c>
      <c r="R2107" s="44" t="str">
        <f>VLOOKUP(F2107,'Set up'!$A$2:$E$55,5,FALSE)</f>
        <v>Cash</v>
      </c>
      <c r="S2107" s="1" t="s">
        <v>1974</v>
      </c>
    </row>
    <row r="2108" spans="1:19" ht="15" customHeight="1" x14ac:dyDescent="0.35">
      <c r="A2108" s="4">
        <v>45183</v>
      </c>
      <c r="B2108" s="5">
        <f t="shared" ref="B2108:B2118" si="636">MONTH(A2108)</f>
        <v>9</v>
      </c>
      <c r="C2108" s="5">
        <f t="shared" ref="C2108:C2118" si="637">YEAR(A2108)</f>
        <v>2023</v>
      </c>
      <c r="D2108" s="88" t="s">
        <v>1900</v>
      </c>
      <c r="E2108" s="5" t="str">
        <f>VLOOKUP(F2108,'Set up'!$A$2:$C$55,2,FALSE)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up'!$A$2:$C$55,3,FALSE)</f>
        <v>Cash</v>
      </c>
      <c r="J2108" s="5">
        <f>VLOOKUP(F2108,'Set up'!$A$2:$D$55,4,FALSE)</f>
        <v>0</v>
      </c>
      <c r="K2108" s="4">
        <f t="shared" si="625"/>
        <v>45183</v>
      </c>
      <c r="L2108" s="5">
        <f t="shared" si="626"/>
        <v>9</v>
      </c>
      <c r="M2108" s="5">
        <f t="shared" si="627"/>
        <v>2023</v>
      </c>
      <c r="N2108" s="96">
        <v>95</v>
      </c>
      <c r="O2108" s="6">
        <f t="shared" si="635"/>
        <v>-95</v>
      </c>
      <c r="P2108" s="6">
        <f t="shared" si="633"/>
        <v>0</v>
      </c>
      <c r="Q2108" s="7">
        <f t="shared" ref="Q2108:Q2118" si="638">SUM(Q2107+N2108)</f>
        <v>3599770.5500000017</v>
      </c>
      <c r="R2108" s="44" t="str">
        <f>VLOOKUP(F2108,'Set up'!$A$2:$E$55,5,FALSE)</f>
        <v>Cash</v>
      </c>
      <c r="S2108" s="1" t="s">
        <v>1974</v>
      </c>
    </row>
    <row r="2109" spans="1:19" ht="15" customHeight="1" x14ac:dyDescent="0.35">
      <c r="A2109" s="4">
        <v>45183</v>
      </c>
      <c r="B2109" s="5">
        <f t="shared" si="636"/>
        <v>9</v>
      </c>
      <c r="C2109" s="5">
        <f t="shared" si="637"/>
        <v>2023</v>
      </c>
      <c r="D2109" s="88" t="s">
        <v>1900</v>
      </c>
      <c r="E2109" s="5" t="str">
        <f>VLOOKUP(F2109,'Set up'!$A$2:$C$55,2,FALSE)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up'!$A$2:$C$55,3,FALSE)</f>
        <v>Cash</v>
      </c>
      <c r="J2109" s="5">
        <f>VLOOKUP(F2109,'Set up'!$A$2:$D$55,4,FALSE)</f>
        <v>0</v>
      </c>
      <c r="K2109" s="4">
        <f t="shared" si="625"/>
        <v>45183</v>
      </c>
      <c r="L2109" s="5">
        <f t="shared" si="626"/>
        <v>9</v>
      </c>
      <c r="M2109" s="5">
        <f t="shared" si="627"/>
        <v>2023</v>
      </c>
      <c r="N2109" s="96">
        <v>125</v>
      </c>
      <c r="O2109" s="6">
        <f t="shared" ref="O2109" si="639">-N2109</f>
        <v>-125</v>
      </c>
      <c r="P2109" s="6">
        <f t="shared" si="633"/>
        <v>0</v>
      </c>
      <c r="Q2109" s="7">
        <f t="shared" si="638"/>
        <v>3599895.5500000017</v>
      </c>
      <c r="R2109" s="44" t="str">
        <f>VLOOKUP(F2109,'Set up'!$A$2:$E$55,5,FALSE)</f>
        <v>Cash</v>
      </c>
      <c r="S2109" s="1" t="s">
        <v>1974</v>
      </c>
    </row>
    <row r="2110" spans="1:19" ht="15" customHeight="1" x14ac:dyDescent="0.35">
      <c r="A2110" s="4">
        <v>45182</v>
      </c>
      <c r="B2110" s="5">
        <f t="shared" si="636"/>
        <v>9</v>
      </c>
      <c r="C2110" s="5">
        <f t="shared" si="637"/>
        <v>2023</v>
      </c>
      <c r="D2110" s="88" t="s">
        <v>1901</v>
      </c>
      <c r="E2110" s="5" t="str">
        <f>VLOOKUP(F2110,'Set up'!$A$2:$C$55,2,FALSE)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up'!$A$2:$C$55,3,FALSE)</f>
        <v>Cash</v>
      </c>
      <c r="J2110" s="5">
        <f>VLOOKUP(F2110,'Set up'!$A$2:$D$55,4,FALSE)</f>
        <v>0</v>
      </c>
      <c r="K2110" s="4">
        <f t="shared" si="625"/>
        <v>45182</v>
      </c>
      <c r="L2110" s="5">
        <f t="shared" si="626"/>
        <v>9</v>
      </c>
      <c r="M2110" s="5">
        <f t="shared" si="627"/>
        <v>2023</v>
      </c>
      <c r="N2110" s="96">
        <v>125</v>
      </c>
      <c r="O2110" s="6">
        <f>-N2110</f>
        <v>-125</v>
      </c>
      <c r="P2110" s="6">
        <f t="shared" si="633"/>
        <v>0</v>
      </c>
      <c r="Q2110" s="7">
        <f t="shared" si="638"/>
        <v>3600020.5500000017</v>
      </c>
      <c r="R2110" s="44" t="str">
        <f>VLOOKUP(F2110,'Set up'!$A$2:$E$55,5,FALSE)</f>
        <v>Trsf</v>
      </c>
      <c r="S2110" s="1" t="s">
        <v>2656</v>
      </c>
    </row>
    <row r="2111" spans="1:19" ht="15" customHeight="1" x14ac:dyDescent="0.35">
      <c r="A2111" s="4">
        <v>45182</v>
      </c>
      <c r="B2111" s="5">
        <f t="shared" si="636"/>
        <v>9</v>
      </c>
      <c r="C2111" s="5">
        <f t="shared" si="637"/>
        <v>2023</v>
      </c>
      <c r="D2111" s="88" t="s">
        <v>1902</v>
      </c>
      <c r="E2111" s="5" t="str">
        <f>VLOOKUP(F2111,'Set up'!$A$2:$C$55,2,FALSE)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up'!$A$2:$C$55,3,FALSE)</f>
        <v>Cash</v>
      </c>
      <c r="J2111" s="5">
        <f>VLOOKUP(F2111,'Set up'!$A$2:$D$55,4,FALSE)</f>
        <v>0</v>
      </c>
      <c r="K2111" s="4">
        <f t="shared" si="625"/>
        <v>45182</v>
      </c>
      <c r="L2111" s="5">
        <f t="shared" si="626"/>
        <v>9</v>
      </c>
      <c r="M2111" s="5">
        <f t="shared" si="627"/>
        <v>2023</v>
      </c>
      <c r="N2111" s="96">
        <v>3212</v>
      </c>
      <c r="O2111" s="6">
        <f>-N2111</f>
        <v>-3212</v>
      </c>
      <c r="P2111" s="6">
        <f t="shared" si="633"/>
        <v>0</v>
      </c>
      <c r="Q2111" s="7">
        <f t="shared" si="638"/>
        <v>3603232.5500000017</v>
      </c>
      <c r="R2111" s="44" t="str">
        <f>VLOOKUP(F2111,'Set up'!$A$2:$E$55,5,FALSE)</f>
        <v>Trsf</v>
      </c>
      <c r="S2111" s="1" t="s">
        <v>2657</v>
      </c>
    </row>
    <row r="2112" spans="1:19" ht="15" customHeight="1" x14ac:dyDescent="0.35">
      <c r="A2112" s="4">
        <v>45182</v>
      </c>
      <c r="B2112" s="5">
        <f t="shared" si="636"/>
        <v>9</v>
      </c>
      <c r="C2112" s="5">
        <f t="shared" si="637"/>
        <v>2023</v>
      </c>
      <c r="D2112" s="88" t="s">
        <v>1902</v>
      </c>
      <c r="E2112" s="5" t="str">
        <f>VLOOKUP(F2112,'Set up'!$A$2:$C$55,2,FALSE)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up'!$A$2:$C$55,3,FALSE)</f>
        <v>Cash</v>
      </c>
      <c r="J2112" s="5">
        <f>VLOOKUP(F2112,'Set up'!$A$2:$D$55,4,FALSE)</f>
        <v>0</v>
      </c>
      <c r="K2112" s="4">
        <f t="shared" si="625"/>
        <v>45182</v>
      </c>
      <c r="L2112" s="5">
        <f t="shared" si="626"/>
        <v>9</v>
      </c>
      <c r="M2112" s="5">
        <f t="shared" si="627"/>
        <v>2023</v>
      </c>
      <c r="N2112" s="96">
        <v>1134</v>
      </c>
      <c r="O2112" s="6">
        <f>-544.2-589.8</f>
        <v>-1134</v>
      </c>
      <c r="P2112" s="6">
        <f t="shared" si="633"/>
        <v>0</v>
      </c>
      <c r="Q2112" s="7">
        <f t="shared" si="638"/>
        <v>3604366.5500000017</v>
      </c>
      <c r="R2112" s="44" t="str">
        <f>VLOOKUP(F2112,'Set up'!$A$2:$E$55,5,FALSE)</f>
        <v>Trsf</v>
      </c>
      <c r="S2112" s="1" t="s">
        <v>2660</v>
      </c>
    </row>
    <row r="2113" spans="1:19" ht="15" customHeight="1" x14ac:dyDescent="0.35">
      <c r="A2113" s="4">
        <v>45182</v>
      </c>
      <c r="B2113" s="5">
        <f t="shared" si="636"/>
        <v>9</v>
      </c>
      <c r="C2113" s="5">
        <f t="shared" si="637"/>
        <v>2023</v>
      </c>
      <c r="D2113" s="88" t="s">
        <v>1902</v>
      </c>
      <c r="E2113" s="5" t="str">
        <f>VLOOKUP(F2113,'Set up'!$A$2:$C$55,2,FALSE)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up'!$A$2:$C$55,3,FALSE)</f>
        <v>Cash</v>
      </c>
      <c r="J2113" s="5">
        <f>VLOOKUP(F2113,'Set up'!$A$2:$D$55,4,FALSE)</f>
        <v>0</v>
      </c>
      <c r="K2113" s="4">
        <f t="shared" si="625"/>
        <v>45182</v>
      </c>
      <c r="L2113" s="5">
        <f t="shared" si="626"/>
        <v>9</v>
      </c>
      <c r="M2113" s="5">
        <f t="shared" si="627"/>
        <v>2023</v>
      </c>
      <c r="N2113" s="96">
        <v>600</v>
      </c>
      <c r="O2113" s="6">
        <f>-N2113</f>
        <v>-600</v>
      </c>
      <c r="P2113" s="6">
        <f t="shared" si="633"/>
        <v>0</v>
      </c>
      <c r="Q2113" s="7">
        <f t="shared" si="638"/>
        <v>3604966.5500000017</v>
      </c>
      <c r="R2113" s="44" t="str">
        <f>VLOOKUP(F2113,'Set up'!$A$2:$E$55,5,FALSE)</f>
        <v>Trsf</v>
      </c>
      <c r="S2113" s="1" t="s">
        <v>2653</v>
      </c>
    </row>
    <row r="2114" spans="1:19" ht="15" customHeight="1" x14ac:dyDescent="0.35">
      <c r="A2114" s="4">
        <v>45182</v>
      </c>
      <c r="B2114" s="5">
        <f t="shared" si="636"/>
        <v>9</v>
      </c>
      <c r="C2114" s="5">
        <f t="shared" si="637"/>
        <v>2023</v>
      </c>
      <c r="D2114" s="88" t="s">
        <v>1902</v>
      </c>
      <c r="E2114" s="5" t="str">
        <f>VLOOKUP(F2114,'Set up'!$A$2:$C$55,2,FALSE)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up'!$A$2:$C$55,3,FALSE)</f>
        <v>Cash</v>
      </c>
      <c r="J2114" s="5">
        <f>VLOOKUP(F2114,'Set up'!$A$2:$D$55,4,FALSE)</f>
        <v>0</v>
      </c>
      <c r="K2114" s="4">
        <f t="shared" si="625"/>
        <v>45182</v>
      </c>
      <c r="L2114" s="5">
        <f t="shared" si="626"/>
        <v>9</v>
      </c>
      <c r="M2114" s="5">
        <f t="shared" si="627"/>
        <v>2023</v>
      </c>
      <c r="N2114" s="96">
        <v>380</v>
      </c>
      <c r="O2114" s="6">
        <f>-N2114</f>
        <v>-380</v>
      </c>
      <c r="P2114" s="6">
        <f t="shared" si="633"/>
        <v>0</v>
      </c>
      <c r="Q2114" s="7">
        <f t="shared" si="638"/>
        <v>3605346.5500000017</v>
      </c>
      <c r="R2114" s="44" t="str">
        <f>VLOOKUP(F2114,'Set up'!$A$2:$E$55,5,FALSE)</f>
        <v>Trsf</v>
      </c>
      <c r="S2114" s="1" t="s">
        <v>2661</v>
      </c>
    </row>
    <row r="2115" spans="1:19" ht="15" customHeight="1" x14ac:dyDescent="0.35">
      <c r="A2115" s="4">
        <v>45182</v>
      </c>
      <c r="B2115" s="5">
        <f t="shared" si="636"/>
        <v>9</v>
      </c>
      <c r="C2115" s="5">
        <f t="shared" si="637"/>
        <v>2023</v>
      </c>
      <c r="D2115" s="88" t="s">
        <v>1903</v>
      </c>
      <c r="E2115" s="5" t="str">
        <f>VLOOKUP(F2115,'Set up'!$A$2:$C$55,2,FALSE)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up'!$A$2:$C$55,3,FALSE)</f>
        <v>Cash</v>
      </c>
      <c r="J2115" s="5">
        <f>VLOOKUP(F2115,'Set up'!$A$2:$D$55,4,FALSE)</f>
        <v>0</v>
      </c>
      <c r="K2115" s="4">
        <f t="shared" ref="K2115:K2178" si="640">A2115+J2115</f>
        <v>45182</v>
      </c>
      <c r="L2115" s="5">
        <f t="shared" ref="L2115:L2178" si="641">MONTH(K2115)</f>
        <v>9</v>
      </c>
      <c r="M2115" s="5">
        <f t="shared" ref="M2115:M2178" si="642">YEAR(K2115)</f>
        <v>2023</v>
      </c>
      <c r="N2115" s="96">
        <v>322.5</v>
      </c>
      <c r="O2115" s="6">
        <f t="shared" ref="O2115" si="643">-N2115</f>
        <v>-322.5</v>
      </c>
      <c r="P2115" s="6">
        <f t="shared" si="633"/>
        <v>0</v>
      </c>
      <c r="Q2115" s="7">
        <f t="shared" si="638"/>
        <v>3605669.0500000017</v>
      </c>
      <c r="R2115" s="44" t="str">
        <f>VLOOKUP(F2115,'Set up'!$A$2:$E$55,5,FALSE)</f>
        <v>Trsf</v>
      </c>
      <c r="S2115" s="1" t="s">
        <v>2801</v>
      </c>
    </row>
    <row r="2116" spans="1:19" ht="15" customHeight="1" x14ac:dyDescent="0.35">
      <c r="A2116" s="4">
        <v>45184</v>
      </c>
      <c r="B2116" s="5">
        <f t="shared" si="636"/>
        <v>9</v>
      </c>
      <c r="C2116" s="5">
        <f t="shared" si="637"/>
        <v>2023</v>
      </c>
      <c r="D2116" s="88" t="s">
        <v>1904</v>
      </c>
      <c r="E2116" s="5" t="str">
        <f>VLOOKUP(F2116,'Set up'!$A$2:$C$55,2,FALSE)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up'!$A$2:$C$55,3,FALSE)</f>
        <v>Cash</v>
      </c>
      <c r="J2116" s="5">
        <f>VLOOKUP(F2116,'Set up'!$A$2:$D$55,4,FALSE)</f>
        <v>0</v>
      </c>
      <c r="K2116" s="4">
        <f t="shared" si="640"/>
        <v>45184</v>
      </c>
      <c r="L2116" s="5">
        <f t="shared" si="641"/>
        <v>9</v>
      </c>
      <c r="M2116" s="5">
        <f t="shared" si="642"/>
        <v>2023</v>
      </c>
      <c r="N2116" s="96">
        <v>125</v>
      </c>
      <c r="O2116" s="6">
        <f>-N2116</f>
        <v>-125</v>
      </c>
      <c r="P2116" s="6">
        <f t="shared" si="633"/>
        <v>0</v>
      </c>
      <c r="Q2116" s="7">
        <f t="shared" si="638"/>
        <v>3605794.0500000017</v>
      </c>
      <c r="R2116" s="44" t="str">
        <f>VLOOKUP(F2116,'Set up'!$A$2:$E$55,5,FALSE)</f>
        <v>Trsf</v>
      </c>
      <c r="S2116" s="1" t="s">
        <v>2662</v>
      </c>
    </row>
    <row r="2117" spans="1:19" ht="15" customHeight="1" x14ac:dyDescent="0.35">
      <c r="A2117" s="4">
        <v>45184</v>
      </c>
      <c r="B2117" s="5">
        <f t="shared" si="636"/>
        <v>9</v>
      </c>
      <c r="C2117" s="5">
        <f t="shared" si="637"/>
        <v>2023</v>
      </c>
      <c r="D2117" s="88" t="s">
        <v>1905</v>
      </c>
      <c r="E2117" s="5" t="str">
        <f>VLOOKUP(F2117,'Set up'!$A$2:$C$55,2,FALSE)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up'!$A$2:$C$55,3,FALSE)</f>
        <v>Cash</v>
      </c>
      <c r="J2117" s="5">
        <f>VLOOKUP(F2117,'Set up'!$A$2:$D$55,4,FALSE)</f>
        <v>0</v>
      </c>
      <c r="K2117" s="4">
        <f t="shared" si="640"/>
        <v>45184</v>
      </c>
      <c r="L2117" s="5">
        <f t="shared" si="641"/>
        <v>9</v>
      </c>
      <c r="M2117" s="5">
        <f t="shared" si="642"/>
        <v>2023</v>
      </c>
      <c r="N2117" s="96">
        <v>3212</v>
      </c>
      <c r="O2117" s="6">
        <f>-N2117</f>
        <v>-3212</v>
      </c>
      <c r="P2117" s="6">
        <f t="shared" si="633"/>
        <v>0</v>
      </c>
      <c r="Q2117" s="7">
        <f t="shared" si="638"/>
        <v>3609006.0500000017</v>
      </c>
      <c r="R2117" s="44" t="str">
        <f>VLOOKUP(F2117,'Set up'!$A$2:$E$55,5,FALSE)</f>
        <v>Trsf</v>
      </c>
      <c r="S2117" s="1" t="s">
        <v>2663</v>
      </c>
    </row>
    <row r="2118" spans="1:19" ht="15" customHeight="1" x14ac:dyDescent="0.35">
      <c r="A2118" s="4">
        <v>45184</v>
      </c>
      <c r="B2118" s="5">
        <f t="shared" si="636"/>
        <v>9</v>
      </c>
      <c r="C2118" s="5">
        <f t="shared" si="637"/>
        <v>2023</v>
      </c>
      <c r="D2118" s="88" t="s">
        <v>1905</v>
      </c>
      <c r="E2118" s="5" t="str">
        <f>VLOOKUP(F2118,'Set up'!$A$2:$C$55,2,FALSE)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up'!$A$2:$C$55,3,FALSE)</f>
        <v>Cash</v>
      </c>
      <c r="J2118" s="5">
        <f>VLOOKUP(F2118,'Set up'!$A$2:$D$55,4,FALSE)</f>
        <v>0</v>
      </c>
      <c r="K2118" s="4">
        <f t="shared" si="640"/>
        <v>45184</v>
      </c>
      <c r="L2118" s="5">
        <f t="shared" si="641"/>
        <v>9</v>
      </c>
      <c r="M2118" s="5">
        <f t="shared" si="642"/>
        <v>2023</v>
      </c>
      <c r="N2118" s="96">
        <v>1890</v>
      </c>
      <c r="O2118" s="6">
        <f>-N2118</f>
        <v>-1890</v>
      </c>
      <c r="P2118" s="6">
        <f t="shared" si="633"/>
        <v>0</v>
      </c>
      <c r="Q2118" s="7">
        <f t="shared" si="638"/>
        <v>3610896.0500000017</v>
      </c>
      <c r="R2118" s="44" t="str">
        <f>VLOOKUP(F2118,'Set up'!$A$2:$E$55,5,FALSE)</f>
        <v>Trsf</v>
      </c>
      <c r="S2118" s="1" t="s">
        <v>2665</v>
      </c>
    </row>
    <row r="2119" spans="1:19" ht="15" customHeight="1" x14ac:dyDescent="0.35">
      <c r="A2119" s="4">
        <v>45184</v>
      </c>
      <c r="B2119" s="5">
        <f t="shared" ref="B2119:B2139" si="644">MONTH(A2119)</f>
        <v>9</v>
      </c>
      <c r="C2119" s="5">
        <f t="shared" ref="C2119:C2139" si="645">YEAR(A2119)</f>
        <v>2023</v>
      </c>
      <c r="D2119" s="88" t="s">
        <v>1905</v>
      </c>
      <c r="E2119" s="5" t="str">
        <f>VLOOKUP(F2119,'Set up'!$A$2:$C$55,2,FALSE)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up'!$A$2:$C$55,3,FALSE)</f>
        <v>Cash</v>
      </c>
      <c r="J2119" s="5">
        <f>VLOOKUP(F2119,'Set up'!$A$2:$D$55,4,FALSE)</f>
        <v>0</v>
      </c>
      <c r="K2119" s="4">
        <f t="shared" si="640"/>
        <v>45184</v>
      </c>
      <c r="L2119" s="5">
        <f t="shared" si="641"/>
        <v>9</v>
      </c>
      <c r="M2119" s="5">
        <f t="shared" si="642"/>
        <v>2023</v>
      </c>
      <c r="N2119" s="96">
        <v>400</v>
      </c>
      <c r="O2119" s="6">
        <f>-N2119</f>
        <v>-400</v>
      </c>
      <c r="P2119" s="6">
        <f t="shared" ref="P2119:P2139" si="646">SUM(N2119+O2119)</f>
        <v>0</v>
      </c>
      <c r="Q2119" s="7">
        <f t="shared" ref="Q2119:Q2139" si="647">SUM(Q2118+N2119)</f>
        <v>3611296.0500000017</v>
      </c>
      <c r="R2119" s="44" t="str">
        <f>VLOOKUP(F2119,'Set up'!$A$2:$E$55,5,FALSE)</f>
        <v>Trsf</v>
      </c>
      <c r="S2119" s="1" t="s">
        <v>2666</v>
      </c>
    </row>
    <row r="2120" spans="1:19" ht="15" customHeight="1" x14ac:dyDescent="0.35">
      <c r="A2120" s="4">
        <v>45187</v>
      </c>
      <c r="B2120" s="5">
        <f t="shared" si="644"/>
        <v>9</v>
      </c>
      <c r="C2120" s="5">
        <f t="shared" si="645"/>
        <v>2023</v>
      </c>
      <c r="D2120" s="88" t="s">
        <v>1906</v>
      </c>
      <c r="E2120" s="5" t="str">
        <f>VLOOKUP(F2120,'Set up'!$A$2:$C$55,2,FALSE)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up'!$A$2:$C$55,3,FALSE)</f>
        <v>Cash</v>
      </c>
      <c r="J2120" s="5">
        <f>VLOOKUP(F2120,'Set up'!$A$2:$D$55,4,FALSE)</f>
        <v>0</v>
      </c>
      <c r="K2120" s="4">
        <f t="shared" si="640"/>
        <v>45187</v>
      </c>
      <c r="L2120" s="5">
        <f t="shared" si="641"/>
        <v>9</v>
      </c>
      <c r="M2120" s="5">
        <f t="shared" si="642"/>
        <v>2023</v>
      </c>
      <c r="N2120" s="96">
        <v>1738</v>
      </c>
      <c r="O2120" s="6">
        <f t="shared" ref="O2120" si="648">-N2120</f>
        <v>-1738</v>
      </c>
      <c r="P2120" s="6">
        <f t="shared" si="646"/>
        <v>0</v>
      </c>
      <c r="Q2120" s="7">
        <f t="shared" si="647"/>
        <v>3613034.0500000017</v>
      </c>
      <c r="R2120" s="44" t="str">
        <f>VLOOKUP(F2120,'Set up'!$A$2:$E$55,5,FALSE)</f>
        <v>Trsf</v>
      </c>
      <c r="S2120" s="1" t="s">
        <v>2316</v>
      </c>
    </row>
    <row r="2121" spans="1:19" ht="15" customHeight="1" x14ac:dyDescent="0.35">
      <c r="A2121" s="4">
        <v>45187</v>
      </c>
      <c r="B2121" s="5">
        <f t="shared" si="644"/>
        <v>9</v>
      </c>
      <c r="C2121" s="5">
        <f t="shared" si="645"/>
        <v>2023</v>
      </c>
      <c r="D2121" s="88" t="s">
        <v>1906</v>
      </c>
      <c r="E2121" s="5" t="str">
        <f>VLOOKUP(F2121,'Set up'!$A$2:$C$55,2,FALSE)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up'!$A$2:$C$55,3,FALSE)</f>
        <v>Cash</v>
      </c>
      <c r="J2121" s="5">
        <f>VLOOKUP(F2121,'Set up'!$A$2:$D$55,4,FALSE)</f>
        <v>0</v>
      </c>
      <c r="K2121" s="4">
        <f t="shared" si="640"/>
        <v>45187</v>
      </c>
      <c r="L2121" s="5">
        <f t="shared" si="641"/>
        <v>9</v>
      </c>
      <c r="M2121" s="5">
        <f t="shared" si="642"/>
        <v>2023</v>
      </c>
      <c r="N2121" s="96">
        <v>3600</v>
      </c>
      <c r="O2121" s="6">
        <f>-1644.8</f>
        <v>-1644.8</v>
      </c>
      <c r="P2121" s="6">
        <f t="shared" si="646"/>
        <v>1955.2</v>
      </c>
      <c r="Q2121" s="7">
        <f t="shared" si="647"/>
        <v>3616634.0500000017</v>
      </c>
      <c r="R2121" s="44" t="str">
        <f>VLOOKUP(F2121,'Set up'!$A$2:$E$55,5,FALSE)</f>
        <v>Trsf</v>
      </c>
      <c r="S2121" s="1" t="s">
        <v>2317</v>
      </c>
    </row>
    <row r="2122" spans="1:19" ht="15" customHeight="1" x14ac:dyDescent="0.35">
      <c r="A2122" s="4">
        <v>45187</v>
      </c>
      <c r="B2122" s="5">
        <f t="shared" si="644"/>
        <v>9</v>
      </c>
      <c r="C2122" s="5">
        <f t="shared" si="645"/>
        <v>2023</v>
      </c>
      <c r="D2122" s="88" t="s">
        <v>1906</v>
      </c>
      <c r="E2122" s="5" t="str">
        <f>VLOOKUP(F2122,'Set up'!$A$2:$C$55,2,FALSE)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up'!$A$2:$C$55,3,FALSE)</f>
        <v>Cash</v>
      </c>
      <c r="J2122" s="5">
        <f>VLOOKUP(F2122,'Set up'!$A$2:$D$55,4,FALSE)</f>
        <v>0</v>
      </c>
      <c r="K2122" s="4">
        <f t="shared" si="640"/>
        <v>45187</v>
      </c>
      <c r="L2122" s="5">
        <f t="shared" si="641"/>
        <v>9</v>
      </c>
      <c r="M2122" s="5">
        <f t="shared" si="642"/>
        <v>2023</v>
      </c>
      <c r="N2122" s="96">
        <v>702</v>
      </c>
      <c r="P2122" s="6">
        <f t="shared" si="646"/>
        <v>702</v>
      </c>
      <c r="Q2122" s="7">
        <f t="shared" si="647"/>
        <v>3617336.0500000017</v>
      </c>
      <c r="R2122" s="44" t="str">
        <f>VLOOKUP(F2122,'Set up'!$A$2:$E$55,5,FALSE)</f>
        <v>Trsf</v>
      </c>
    </row>
    <row r="2123" spans="1:19" ht="15" customHeight="1" x14ac:dyDescent="0.35">
      <c r="A2123" s="4">
        <v>45187</v>
      </c>
      <c r="B2123" s="5">
        <f t="shared" si="644"/>
        <v>9</v>
      </c>
      <c r="C2123" s="5">
        <f t="shared" si="645"/>
        <v>2023</v>
      </c>
      <c r="D2123" s="88" t="s">
        <v>1906</v>
      </c>
      <c r="E2123" s="5" t="str">
        <f>VLOOKUP(F2123,'Set up'!$A$2:$C$55,2,FALSE)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up'!$A$2:$C$55,3,FALSE)</f>
        <v>Cash</v>
      </c>
      <c r="J2123" s="5">
        <f>VLOOKUP(F2123,'Set up'!$A$2:$D$55,4,FALSE)</f>
        <v>0</v>
      </c>
      <c r="K2123" s="4">
        <f t="shared" si="640"/>
        <v>45187</v>
      </c>
      <c r="L2123" s="5">
        <f t="shared" si="641"/>
        <v>9</v>
      </c>
      <c r="M2123" s="5">
        <f t="shared" si="642"/>
        <v>2023</v>
      </c>
      <c r="N2123" s="96">
        <v>234</v>
      </c>
      <c r="P2123" s="6">
        <f t="shared" si="646"/>
        <v>234</v>
      </c>
      <c r="Q2123" s="7">
        <f t="shared" si="647"/>
        <v>3617570.0500000017</v>
      </c>
      <c r="R2123" s="44" t="str">
        <f>VLOOKUP(F2123,'Set up'!$A$2:$E$55,5,FALSE)</f>
        <v>Trsf</v>
      </c>
    </row>
    <row r="2124" spans="1:19" ht="15" customHeight="1" x14ac:dyDescent="0.35">
      <c r="A2124" s="4">
        <v>45187</v>
      </c>
      <c r="B2124" s="5">
        <f t="shared" si="644"/>
        <v>9</v>
      </c>
      <c r="C2124" s="5">
        <f t="shared" si="645"/>
        <v>2023</v>
      </c>
      <c r="D2124" s="88" t="s">
        <v>1906</v>
      </c>
      <c r="E2124" s="5" t="str">
        <f>VLOOKUP(F2124,'Set up'!$A$2:$C$55,2,FALSE)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up'!$A$2:$C$55,3,FALSE)</f>
        <v>Cash</v>
      </c>
      <c r="J2124" s="5">
        <f>VLOOKUP(F2124,'Set up'!$A$2:$D$55,4,FALSE)</f>
        <v>0</v>
      </c>
      <c r="K2124" s="4">
        <f t="shared" si="640"/>
        <v>45187</v>
      </c>
      <c r="L2124" s="5">
        <f t="shared" si="641"/>
        <v>9</v>
      </c>
      <c r="M2124" s="5">
        <f t="shared" si="642"/>
        <v>2023</v>
      </c>
      <c r="N2124" s="96">
        <v>250</v>
      </c>
      <c r="P2124" s="6">
        <f t="shared" si="646"/>
        <v>250</v>
      </c>
      <c r="Q2124" s="7">
        <f t="shared" si="647"/>
        <v>3617820.0500000017</v>
      </c>
      <c r="R2124" s="44" t="str">
        <f>VLOOKUP(F2124,'Set up'!$A$2:$E$55,5,FALSE)</f>
        <v>Trsf</v>
      </c>
    </row>
    <row r="2125" spans="1:19" ht="15" customHeight="1" x14ac:dyDescent="0.35">
      <c r="A2125" s="4">
        <v>45187</v>
      </c>
      <c r="B2125" s="5">
        <f t="shared" si="644"/>
        <v>9</v>
      </c>
      <c r="C2125" s="5">
        <f t="shared" si="645"/>
        <v>2023</v>
      </c>
      <c r="D2125" s="88" t="s">
        <v>1906</v>
      </c>
      <c r="E2125" s="5" t="str">
        <f>VLOOKUP(F2125,'Set up'!$A$2:$C$55,2,FALSE)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up'!$A$2:$C$55,3,FALSE)</f>
        <v>Cash</v>
      </c>
      <c r="J2125" s="5">
        <f>VLOOKUP(F2125,'Set up'!$A$2:$D$55,4,FALSE)</f>
        <v>0</v>
      </c>
      <c r="K2125" s="4">
        <f t="shared" si="640"/>
        <v>45187</v>
      </c>
      <c r="L2125" s="5">
        <f t="shared" si="641"/>
        <v>9</v>
      </c>
      <c r="M2125" s="5">
        <f t="shared" si="642"/>
        <v>2023</v>
      </c>
      <c r="N2125" s="96">
        <v>175</v>
      </c>
      <c r="P2125" s="6">
        <f t="shared" si="646"/>
        <v>175</v>
      </c>
      <c r="Q2125" s="7">
        <f t="shared" si="647"/>
        <v>3617995.0500000017</v>
      </c>
      <c r="R2125" s="44" t="str">
        <f>VLOOKUP(F2125,'Set up'!$A$2:$E$55,5,FALSE)</f>
        <v>Trsf</v>
      </c>
    </row>
    <row r="2126" spans="1:19" ht="15" customHeight="1" x14ac:dyDescent="0.35">
      <c r="A2126" s="4">
        <v>45188</v>
      </c>
      <c r="B2126" s="5">
        <f t="shared" si="644"/>
        <v>9</v>
      </c>
      <c r="C2126" s="5">
        <f t="shared" si="645"/>
        <v>2023</v>
      </c>
      <c r="D2126" s="88" t="s">
        <v>1910</v>
      </c>
      <c r="E2126" s="5" t="str">
        <f>VLOOKUP(F2126,'Set up'!$A$2:$C$55,2,FALSE)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up'!$A$2:$C$55,3,FALSE)</f>
        <v>Cash</v>
      </c>
      <c r="J2126" s="5">
        <f>VLOOKUP(F2126,'Set up'!$A$2:$D$55,4,FALSE)</f>
        <v>0</v>
      </c>
      <c r="K2126" s="4">
        <f t="shared" si="640"/>
        <v>45188</v>
      </c>
      <c r="L2126" s="5">
        <f t="shared" si="641"/>
        <v>9</v>
      </c>
      <c r="M2126" s="5">
        <f t="shared" si="642"/>
        <v>2023</v>
      </c>
      <c r="N2126" s="96">
        <v>560</v>
      </c>
      <c r="O2126" s="6">
        <f t="shared" ref="O2126" si="649">-N2126</f>
        <v>-560</v>
      </c>
      <c r="P2126" s="6">
        <f t="shared" si="646"/>
        <v>0</v>
      </c>
      <c r="Q2126" s="7">
        <f t="shared" si="647"/>
        <v>3618555.0500000017</v>
      </c>
      <c r="R2126" s="44" t="str">
        <f>VLOOKUP(F2126,'Set up'!$A$2:$E$55,5,FALSE)</f>
        <v>Chq</v>
      </c>
      <c r="S2126" s="1" t="s">
        <v>1982</v>
      </c>
    </row>
    <row r="2127" spans="1:19" ht="15" customHeight="1" x14ac:dyDescent="0.35">
      <c r="A2127" s="4">
        <v>45189</v>
      </c>
      <c r="B2127" s="5">
        <f t="shared" si="644"/>
        <v>9</v>
      </c>
      <c r="C2127" s="5">
        <f t="shared" si="645"/>
        <v>2023</v>
      </c>
      <c r="D2127" s="88" t="s">
        <v>1911</v>
      </c>
      <c r="E2127" s="5" t="str">
        <f>VLOOKUP(F2127,'Set up'!$A$2:$C$55,2,FALSE)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up'!$A$2:$C$55,3,FALSE)</f>
        <v>Cash</v>
      </c>
      <c r="J2127" s="5">
        <f>VLOOKUP(F2127,'Set up'!$A$2:$D$55,4,FALSE)</f>
        <v>0</v>
      </c>
      <c r="K2127" s="4">
        <f t="shared" si="640"/>
        <v>45189</v>
      </c>
      <c r="L2127" s="5">
        <f t="shared" si="641"/>
        <v>9</v>
      </c>
      <c r="M2127" s="5">
        <f t="shared" si="642"/>
        <v>2023</v>
      </c>
      <c r="N2127" s="96">
        <v>125</v>
      </c>
      <c r="O2127" s="6">
        <f t="shared" ref="O2127:O2132" si="650">-N2127</f>
        <v>-125</v>
      </c>
      <c r="P2127" s="6">
        <f t="shared" si="646"/>
        <v>0</v>
      </c>
      <c r="Q2127" s="7">
        <f t="shared" si="647"/>
        <v>3618680.0500000017</v>
      </c>
      <c r="R2127" s="44" t="str">
        <f>VLOOKUP(F2127,'Set up'!$A$2:$E$55,5,FALSE)</f>
        <v>Trsf</v>
      </c>
      <c r="S2127" s="1" t="s">
        <v>2662</v>
      </c>
    </row>
    <row r="2128" spans="1:19" ht="15" customHeight="1" x14ac:dyDescent="0.35">
      <c r="A2128" s="4">
        <v>45189</v>
      </c>
      <c r="B2128" s="5">
        <f t="shared" si="644"/>
        <v>9</v>
      </c>
      <c r="C2128" s="5">
        <f t="shared" si="645"/>
        <v>2023</v>
      </c>
      <c r="D2128" s="88" t="s">
        <v>1912</v>
      </c>
      <c r="E2128" s="5" t="str">
        <f>VLOOKUP(F2128,'Set up'!$A$2:$C$55,2,FALSE)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up'!$A$2:$C$55,3,FALSE)</f>
        <v>Cash</v>
      </c>
      <c r="J2128" s="5">
        <f>VLOOKUP(F2128,'Set up'!$A$2:$D$55,4,FALSE)</f>
        <v>0</v>
      </c>
      <c r="K2128" s="4">
        <f t="shared" si="640"/>
        <v>45189</v>
      </c>
      <c r="L2128" s="5">
        <f t="shared" si="641"/>
        <v>9</v>
      </c>
      <c r="M2128" s="5">
        <f t="shared" si="642"/>
        <v>2023</v>
      </c>
      <c r="N2128" s="96">
        <v>3212</v>
      </c>
      <c r="O2128" s="6">
        <f t="shared" si="650"/>
        <v>-3212</v>
      </c>
      <c r="P2128" s="6">
        <f t="shared" si="646"/>
        <v>0</v>
      </c>
      <c r="Q2128" s="7">
        <f t="shared" si="647"/>
        <v>3621892.0500000017</v>
      </c>
      <c r="R2128" s="44" t="str">
        <f>VLOOKUP(F2128,'Set up'!$A$2:$E$55,5,FALSE)</f>
        <v>Trsf</v>
      </c>
      <c r="S2128" s="1" t="s">
        <v>2663</v>
      </c>
    </row>
    <row r="2129" spans="1:19" ht="15" customHeight="1" x14ac:dyDescent="0.35">
      <c r="A2129" s="4">
        <v>45189</v>
      </c>
      <c r="B2129" s="5">
        <f t="shared" si="644"/>
        <v>9</v>
      </c>
      <c r="C2129" s="5">
        <f t="shared" si="645"/>
        <v>2023</v>
      </c>
      <c r="D2129" s="88" t="s">
        <v>1912</v>
      </c>
      <c r="E2129" s="5" t="str">
        <f>VLOOKUP(F2129,'Set up'!$A$2:$C$55,2,FALSE)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up'!$A$2:$C$55,3,FALSE)</f>
        <v>Cash</v>
      </c>
      <c r="J2129" s="5">
        <f>VLOOKUP(F2129,'Set up'!$A$2:$D$55,4,FALSE)</f>
        <v>0</v>
      </c>
      <c r="K2129" s="4">
        <f t="shared" si="640"/>
        <v>45189</v>
      </c>
      <c r="L2129" s="5">
        <f t="shared" si="641"/>
        <v>9</v>
      </c>
      <c r="M2129" s="5">
        <f t="shared" si="642"/>
        <v>2023</v>
      </c>
      <c r="N2129" s="96">
        <v>1134</v>
      </c>
      <c r="O2129" s="6">
        <f t="shared" si="650"/>
        <v>-1134</v>
      </c>
      <c r="P2129" s="6">
        <f t="shared" si="646"/>
        <v>0</v>
      </c>
      <c r="Q2129" s="7">
        <f t="shared" si="647"/>
        <v>3623026.0500000017</v>
      </c>
      <c r="R2129" s="44" t="str">
        <f>VLOOKUP(F2129,'Set up'!$A$2:$E$55,5,FALSE)</f>
        <v>Trsf</v>
      </c>
      <c r="S2129" s="1" t="s">
        <v>2667</v>
      </c>
    </row>
    <row r="2130" spans="1:19" ht="15" customHeight="1" x14ac:dyDescent="0.35">
      <c r="A2130" s="4">
        <v>45189</v>
      </c>
      <c r="B2130" s="5">
        <f t="shared" si="644"/>
        <v>9</v>
      </c>
      <c r="C2130" s="5">
        <f t="shared" si="645"/>
        <v>2023</v>
      </c>
      <c r="D2130" s="88" t="s">
        <v>1912</v>
      </c>
      <c r="E2130" s="5" t="str">
        <f>VLOOKUP(F2130,'Set up'!$A$2:$C$55,2,FALSE)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up'!$A$2:$C$55,3,FALSE)</f>
        <v>Cash</v>
      </c>
      <c r="J2130" s="5">
        <f>VLOOKUP(F2130,'Set up'!$A$2:$D$55,4,FALSE)</f>
        <v>0</v>
      </c>
      <c r="K2130" s="4">
        <f t="shared" si="640"/>
        <v>45189</v>
      </c>
      <c r="L2130" s="5">
        <f t="shared" si="641"/>
        <v>9</v>
      </c>
      <c r="M2130" s="5">
        <f t="shared" si="642"/>
        <v>2023</v>
      </c>
      <c r="N2130" s="96">
        <v>600</v>
      </c>
      <c r="O2130" s="6">
        <f t="shared" si="650"/>
        <v>-600</v>
      </c>
      <c r="P2130" s="6">
        <f t="shared" si="646"/>
        <v>0</v>
      </c>
      <c r="Q2130" s="7">
        <f t="shared" si="647"/>
        <v>3623626.0500000017</v>
      </c>
      <c r="R2130" s="44" t="str">
        <f>VLOOKUP(F2130,'Set up'!$A$2:$E$55,5,FALSE)</f>
        <v>Trsf</v>
      </c>
      <c r="S2130" s="1" t="s">
        <v>2653</v>
      </c>
    </row>
    <row r="2131" spans="1:19" ht="15" customHeight="1" x14ac:dyDescent="0.35">
      <c r="A2131" s="4">
        <v>45189</v>
      </c>
      <c r="B2131" s="5">
        <f t="shared" si="644"/>
        <v>9</v>
      </c>
      <c r="C2131" s="5">
        <f t="shared" si="645"/>
        <v>2023</v>
      </c>
      <c r="D2131" s="88" t="s">
        <v>1912</v>
      </c>
      <c r="E2131" s="5" t="str">
        <f>VLOOKUP(F2131,'Set up'!$A$2:$C$55,2,FALSE)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up'!$A$2:$C$55,3,FALSE)</f>
        <v>Cash</v>
      </c>
      <c r="J2131" s="5">
        <f>VLOOKUP(F2131,'Set up'!$A$2:$D$55,4,FALSE)</f>
        <v>0</v>
      </c>
      <c r="K2131" s="4">
        <f t="shared" si="640"/>
        <v>45189</v>
      </c>
      <c r="L2131" s="5">
        <f t="shared" si="641"/>
        <v>9</v>
      </c>
      <c r="M2131" s="5">
        <f t="shared" si="642"/>
        <v>2023</v>
      </c>
      <c r="N2131" s="96">
        <v>1000</v>
      </c>
      <c r="O2131" s="6">
        <f t="shared" si="650"/>
        <v>-1000</v>
      </c>
      <c r="P2131" s="6">
        <f t="shared" si="646"/>
        <v>0</v>
      </c>
      <c r="Q2131" s="7">
        <f t="shared" si="647"/>
        <v>3624626.0500000017</v>
      </c>
      <c r="R2131" s="44" t="str">
        <f>VLOOKUP(F2131,'Set up'!$A$2:$E$55,5,FALSE)</f>
        <v>Trsf</v>
      </c>
      <c r="S2131" s="1" t="s">
        <v>2664</v>
      </c>
    </row>
    <row r="2132" spans="1:19" ht="15" customHeight="1" x14ac:dyDescent="0.35">
      <c r="A2132" s="4">
        <v>45189</v>
      </c>
      <c r="B2132" s="5">
        <f t="shared" si="644"/>
        <v>9</v>
      </c>
      <c r="C2132" s="5">
        <f t="shared" si="645"/>
        <v>2023</v>
      </c>
      <c r="D2132" s="88" t="s">
        <v>1912</v>
      </c>
      <c r="E2132" s="5" t="str">
        <f>VLOOKUP(F2132,'Set up'!$A$2:$C$55,2,FALSE)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up'!$A$2:$C$55,3,FALSE)</f>
        <v>Cash</v>
      </c>
      <c r="J2132" s="5">
        <f>VLOOKUP(F2132,'Set up'!$A$2:$D$55,4,FALSE)</f>
        <v>0</v>
      </c>
      <c r="K2132" s="4">
        <f t="shared" si="640"/>
        <v>45189</v>
      </c>
      <c r="L2132" s="5">
        <f t="shared" si="641"/>
        <v>9</v>
      </c>
      <c r="M2132" s="5">
        <f t="shared" si="642"/>
        <v>2023</v>
      </c>
      <c r="N2132" s="96">
        <v>380</v>
      </c>
      <c r="O2132" s="6">
        <f t="shared" si="650"/>
        <v>-380</v>
      </c>
      <c r="P2132" s="6">
        <f t="shared" si="646"/>
        <v>0</v>
      </c>
      <c r="Q2132" s="7">
        <f t="shared" si="647"/>
        <v>3625006.0500000017</v>
      </c>
      <c r="R2132" s="44" t="str">
        <f>VLOOKUP(F2132,'Set up'!$A$2:$E$55,5,FALSE)</f>
        <v>Trsf</v>
      </c>
      <c r="S2132" s="1" t="s">
        <v>2661</v>
      </c>
    </row>
    <row r="2133" spans="1:19" ht="15" customHeight="1" x14ac:dyDescent="0.35">
      <c r="A2133" s="4">
        <v>45191</v>
      </c>
      <c r="B2133" s="5">
        <f t="shared" si="644"/>
        <v>9</v>
      </c>
      <c r="C2133" s="5">
        <f t="shared" si="645"/>
        <v>2023</v>
      </c>
      <c r="D2133" s="88" t="s">
        <v>1914</v>
      </c>
      <c r="E2133" s="5" t="str">
        <f>VLOOKUP(F2133,'Set up'!$A$2:$C$55,2,FALSE)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up'!$A$2:$C$55,3,FALSE)</f>
        <v>30</v>
      </c>
      <c r="J2133" s="5">
        <f>VLOOKUP(F2133,'Set up'!$A$2:$D$55,4,FALSE)</f>
        <v>30</v>
      </c>
      <c r="K2133" s="4">
        <f t="shared" si="640"/>
        <v>45221</v>
      </c>
      <c r="L2133" s="5">
        <f t="shared" si="641"/>
        <v>10</v>
      </c>
      <c r="M2133" s="5">
        <f t="shared" si="642"/>
        <v>2023</v>
      </c>
      <c r="N2133" s="96">
        <v>10428</v>
      </c>
      <c r="O2133" s="6">
        <f t="shared" ref="O2133:O2139" si="651">-N2133</f>
        <v>-10428</v>
      </c>
      <c r="P2133" s="6">
        <f t="shared" si="646"/>
        <v>0</v>
      </c>
      <c r="Q2133" s="7">
        <f t="shared" si="647"/>
        <v>3635434.0500000017</v>
      </c>
      <c r="R2133" s="44" t="str">
        <f>VLOOKUP(F2133,'Set up'!$A$2:$E$55,5,FALSE)</f>
        <v>Chq</v>
      </c>
      <c r="S2133" s="1" t="s">
        <v>2072</v>
      </c>
    </row>
    <row r="2134" spans="1:19" ht="15" customHeight="1" x14ac:dyDescent="0.35">
      <c r="A2134" s="4">
        <v>45191</v>
      </c>
      <c r="B2134" s="5">
        <f t="shared" si="644"/>
        <v>9</v>
      </c>
      <c r="C2134" s="5">
        <f t="shared" si="645"/>
        <v>2023</v>
      </c>
      <c r="D2134" s="88" t="s">
        <v>1914</v>
      </c>
      <c r="E2134" s="5" t="str">
        <f>VLOOKUP(F2134,'Set up'!$A$2:$C$55,2,FALSE)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up'!$A$2:$C$55,3,FALSE)</f>
        <v>30</v>
      </c>
      <c r="J2134" s="5">
        <f>VLOOKUP(F2134,'Set up'!$A$2:$D$55,4,FALSE)</f>
        <v>30</v>
      </c>
      <c r="K2134" s="4">
        <f t="shared" si="640"/>
        <v>45221</v>
      </c>
      <c r="L2134" s="5">
        <f t="shared" si="641"/>
        <v>10</v>
      </c>
      <c r="M2134" s="5">
        <f t="shared" si="642"/>
        <v>2023</v>
      </c>
      <c r="N2134" s="96">
        <v>2948.4</v>
      </c>
      <c r="O2134" s="6">
        <f t="shared" si="651"/>
        <v>-2948.4</v>
      </c>
      <c r="P2134" s="6">
        <f t="shared" si="646"/>
        <v>0</v>
      </c>
      <c r="Q2134" s="7">
        <f t="shared" si="647"/>
        <v>3638382.4500000016</v>
      </c>
      <c r="R2134" s="44" t="str">
        <f>VLOOKUP(F2134,'Set up'!$A$2:$E$55,5,FALSE)</f>
        <v>Chq</v>
      </c>
      <c r="S2134" s="1" t="s">
        <v>2073</v>
      </c>
    </row>
    <row r="2135" spans="1:19" ht="15" customHeight="1" x14ac:dyDescent="0.35">
      <c r="A2135" s="4">
        <v>45191</v>
      </c>
      <c r="B2135" s="5">
        <f t="shared" si="644"/>
        <v>9</v>
      </c>
      <c r="C2135" s="5">
        <f t="shared" si="645"/>
        <v>2023</v>
      </c>
      <c r="D2135" s="88" t="s">
        <v>1914</v>
      </c>
      <c r="E2135" s="5" t="str">
        <f>VLOOKUP(F2135,'Set up'!$A$2:$C$55,2,FALSE)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up'!$A$2:$C$55,3,FALSE)</f>
        <v>30</v>
      </c>
      <c r="J2135" s="5">
        <f>VLOOKUP(F2135,'Set up'!$A$2:$D$55,4,FALSE)</f>
        <v>30</v>
      </c>
      <c r="K2135" s="4">
        <f t="shared" si="640"/>
        <v>45221</v>
      </c>
      <c r="L2135" s="5">
        <f t="shared" si="641"/>
        <v>10</v>
      </c>
      <c r="M2135" s="5">
        <f t="shared" si="642"/>
        <v>2023</v>
      </c>
      <c r="N2135" s="96">
        <v>288</v>
      </c>
      <c r="O2135" s="6">
        <f t="shared" si="651"/>
        <v>-288</v>
      </c>
      <c r="P2135" s="6">
        <f t="shared" si="646"/>
        <v>0</v>
      </c>
      <c r="Q2135" s="7">
        <f t="shared" si="647"/>
        <v>3638670.4500000016</v>
      </c>
      <c r="R2135" s="44" t="str">
        <f>VLOOKUP(F2135,'Set up'!$A$2:$E$55,5,FALSE)</f>
        <v>Chq</v>
      </c>
      <c r="S2135" s="1" t="s">
        <v>2074</v>
      </c>
    </row>
    <row r="2136" spans="1:19" ht="15" customHeight="1" x14ac:dyDescent="0.35">
      <c r="A2136" s="4">
        <v>45191</v>
      </c>
      <c r="B2136" s="5">
        <f t="shared" si="644"/>
        <v>9</v>
      </c>
      <c r="C2136" s="5">
        <f t="shared" si="645"/>
        <v>2023</v>
      </c>
      <c r="D2136" s="88" t="s">
        <v>1914</v>
      </c>
      <c r="E2136" s="5" t="str">
        <f>VLOOKUP(F2136,'Set up'!$A$2:$C$55,2,FALSE)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up'!$A$2:$C$55,3,FALSE)</f>
        <v>30</v>
      </c>
      <c r="J2136" s="5">
        <f>VLOOKUP(F2136,'Set up'!$A$2:$D$55,4,FALSE)</f>
        <v>30</v>
      </c>
      <c r="K2136" s="4">
        <f t="shared" si="640"/>
        <v>45221</v>
      </c>
      <c r="L2136" s="5">
        <f t="shared" si="641"/>
        <v>10</v>
      </c>
      <c r="M2136" s="5">
        <f t="shared" si="642"/>
        <v>2023</v>
      </c>
      <c r="N2136" s="96">
        <v>312.5</v>
      </c>
      <c r="O2136" s="6">
        <f t="shared" si="651"/>
        <v>-312.5</v>
      </c>
      <c r="P2136" s="6">
        <f t="shared" si="646"/>
        <v>0</v>
      </c>
      <c r="Q2136" s="7">
        <f t="shared" si="647"/>
        <v>3638982.9500000016</v>
      </c>
      <c r="R2136" s="44" t="str">
        <f>VLOOKUP(F2136,'Set up'!$A$2:$E$55,5,FALSE)</f>
        <v>Chq</v>
      </c>
      <c r="S2136" s="1" t="s">
        <v>2075</v>
      </c>
    </row>
    <row r="2137" spans="1:19" ht="15" customHeight="1" x14ac:dyDescent="0.35">
      <c r="A2137" s="4">
        <v>45191</v>
      </c>
      <c r="B2137" s="5">
        <f t="shared" si="644"/>
        <v>9</v>
      </c>
      <c r="C2137" s="5">
        <f t="shared" si="645"/>
        <v>2023</v>
      </c>
      <c r="D2137" s="88" t="s">
        <v>1914</v>
      </c>
      <c r="E2137" s="5" t="str">
        <f>VLOOKUP(F2137,'Set up'!$A$2:$C$55,2,FALSE)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up'!$A$2:$C$55,3,FALSE)</f>
        <v>30</v>
      </c>
      <c r="J2137" s="5">
        <f>VLOOKUP(F2137,'Set up'!$A$2:$D$55,4,FALSE)</f>
        <v>30</v>
      </c>
      <c r="K2137" s="4">
        <f t="shared" si="640"/>
        <v>45221</v>
      </c>
      <c r="L2137" s="5">
        <f t="shared" si="641"/>
        <v>10</v>
      </c>
      <c r="M2137" s="5">
        <f t="shared" si="642"/>
        <v>2023</v>
      </c>
      <c r="N2137" s="96">
        <v>520</v>
      </c>
      <c r="O2137" s="6">
        <f t="shared" si="651"/>
        <v>-520</v>
      </c>
      <c r="P2137" s="6">
        <f t="shared" si="646"/>
        <v>0</v>
      </c>
      <c r="Q2137" s="7">
        <f t="shared" si="647"/>
        <v>3639502.9500000016</v>
      </c>
      <c r="R2137" s="44" t="str">
        <f>VLOOKUP(F2137,'Set up'!$A$2:$E$55,5,FALSE)</f>
        <v>Chq</v>
      </c>
      <c r="S2137" s="1" t="s">
        <v>2076</v>
      </c>
    </row>
    <row r="2138" spans="1:19" ht="15" customHeight="1" x14ac:dyDescent="0.35">
      <c r="A2138" s="4">
        <v>45191</v>
      </c>
      <c r="B2138" s="5">
        <f t="shared" si="644"/>
        <v>9</v>
      </c>
      <c r="C2138" s="5">
        <f t="shared" si="645"/>
        <v>2023</v>
      </c>
      <c r="D2138" s="88" t="s">
        <v>1914</v>
      </c>
      <c r="E2138" s="5" t="str">
        <f>VLOOKUP(F2138,'Set up'!$A$2:$C$55,2,FALSE)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up'!$A$2:$C$55,3,FALSE)</f>
        <v>30</v>
      </c>
      <c r="J2138" s="5">
        <f>VLOOKUP(F2138,'Set up'!$A$2:$D$55,4,FALSE)</f>
        <v>30</v>
      </c>
      <c r="K2138" s="4">
        <f t="shared" si="640"/>
        <v>45221</v>
      </c>
      <c r="L2138" s="5">
        <f t="shared" si="641"/>
        <v>10</v>
      </c>
      <c r="M2138" s="5">
        <f t="shared" si="642"/>
        <v>2023</v>
      </c>
      <c r="N2138" s="96">
        <v>930</v>
      </c>
      <c r="O2138" s="6">
        <f t="shared" si="651"/>
        <v>-930</v>
      </c>
      <c r="P2138" s="6">
        <f t="shared" si="646"/>
        <v>0</v>
      </c>
      <c r="Q2138" s="7">
        <f t="shared" si="647"/>
        <v>3640432.9500000016</v>
      </c>
      <c r="R2138" s="44" t="str">
        <f>VLOOKUP(F2138,'Set up'!$A$2:$E$55,5,FALSE)</f>
        <v>Chq</v>
      </c>
      <c r="S2138" s="1" t="s">
        <v>2077</v>
      </c>
    </row>
    <row r="2139" spans="1:19" ht="15" customHeight="1" x14ac:dyDescent="0.35">
      <c r="A2139" s="4">
        <v>45191</v>
      </c>
      <c r="B2139" s="5">
        <f t="shared" si="644"/>
        <v>9</v>
      </c>
      <c r="C2139" s="5">
        <f t="shared" si="645"/>
        <v>2023</v>
      </c>
      <c r="D2139" s="88" t="s">
        <v>1914</v>
      </c>
      <c r="E2139" s="5" t="str">
        <f>VLOOKUP(F2139,'Set up'!$A$2:$C$55,2,FALSE)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up'!$A$2:$C$55,3,FALSE)</f>
        <v>30</v>
      </c>
      <c r="J2139" s="5">
        <f>VLOOKUP(F2139,'Set up'!$A$2:$D$55,4,FALSE)</f>
        <v>30</v>
      </c>
      <c r="K2139" s="4">
        <f t="shared" si="640"/>
        <v>45221</v>
      </c>
      <c r="L2139" s="5">
        <f t="shared" si="641"/>
        <v>10</v>
      </c>
      <c r="M2139" s="5">
        <f t="shared" si="642"/>
        <v>2023</v>
      </c>
      <c r="N2139" s="96">
        <v>190</v>
      </c>
      <c r="O2139" s="6">
        <f t="shared" si="651"/>
        <v>-190</v>
      </c>
      <c r="P2139" s="6">
        <f t="shared" si="646"/>
        <v>0</v>
      </c>
      <c r="Q2139" s="7">
        <f t="shared" si="647"/>
        <v>3640622.9500000016</v>
      </c>
      <c r="R2139" s="44" t="str">
        <f>VLOOKUP(F2139,'Set up'!$A$2:$E$55,5,FALSE)</f>
        <v>Chq</v>
      </c>
      <c r="S2139" s="1" t="s">
        <v>2078</v>
      </c>
    </row>
    <row r="2140" spans="1:19" ht="15" customHeight="1" x14ac:dyDescent="0.35">
      <c r="A2140" s="4" t="s">
        <v>1916</v>
      </c>
      <c r="B2140" s="5">
        <f t="shared" ref="B2140:B2154" si="652">MONTH(A2140)</f>
        <v>9</v>
      </c>
      <c r="C2140" s="5">
        <f t="shared" ref="C2140:C2154" si="653">YEAR(A2140)</f>
        <v>2023</v>
      </c>
      <c r="D2140" s="88" t="s">
        <v>1915</v>
      </c>
      <c r="E2140" s="5" t="str">
        <f>VLOOKUP(F2140,'Set up'!$A$2:$C$55,2,FALSE)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up'!$A$2:$C$55,3,FALSE)</f>
        <v>Cash</v>
      </c>
      <c r="J2140" s="5">
        <f>VLOOKUP(F2140,'Set up'!$A$2:$D$55,4,FALSE)</f>
        <v>0</v>
      </c>
      <c r="K2140" s="4">
        <f t="shared" si="640"/>
        <v>45191</v>
      </c>
      <c r="L2140" s="5">
        <f t="shared" si="641"/>
        <v>9</v>
      </c>
      <c r="M2140" s="5">
        <f t="shared" si="642"/>
        <v>2023</v>
      </c>
      <c r="N2140" s="96">
        <v>3388</v>
      </c>
      <c r="O2140" s="6">
        <f t="shared" ref="O2140:O2146" si="654">-N2140</f>
        <v>-3388</v>
      </c>
      <c r="P2140" s="6">
        <f t="shared" ref="P2140:P2154" si="655">SUM(N2140+O2140)</f>
        <v>0</v>
      </c>
      <c r="Q2140" s="7">
        <f t="shared" ref="Q2140:Q2154" si="656">SUM(Q2139+N2140)</f>
        <v>3644010.9500000016</v>
      </c>
      <c r="R2140" s="44" t="str">
        <f>VLOOKUP(F2140,'Set up'!$A$2:$E$55,5,FALSE)</f>
        <v>Cash</v>
      </c>
      <c r="S2140" s="1" t="s">
        <v>1975</v>
      </c>
    </row>
    <row r="2141" spans="1:19" ht="15" customHeight="1" x14ac:dyDescent="0.35">
      <c r="A2141" s="4" t="s">
        <v>1916</v>
      </c>
      <c r="B2141" s="5">
        <f t="shared" si="652"/>
        <v>9</v>
      </c>
      <c r="C2141" s="5">
        <f t="shared" si="653"/>
        <v>2023</v>
      </c>
      <c r="D2141" s="88" t="s">
        <v>1915</v>
      </c>
      <c r="E2141" s="5" t="str">
        <f>VLOOKUP(F2141,'Set up'!$A$2:$C$55,2,FALSE)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up'!$A$2:$C$55,3,FALSE)</f>
        <v>Cash</v>
      </c>
      <c r="J2141" s="5">
        <f>VLOOKUP(F2141,'Set up'!$A$2:$D$55,4,FALSE)</f>
        <v>0</v>
      </c>
      <c r="K2141" s="4">
        <f t="shared" si="640"/>
        <v>45191</v>
      </c>
      <c r="L2141" s="5">
        <f t="shared" si="641"/>
        <v>9</v>
      </c>
      <c r="M2141" s="5">
        <f t="shared" si="642"/>
        <v>2023</v>
      </c>
      <c r="N2141" s="96">
        <v>936</v>
      </c>
      <c r="O2141" s="6">
        <f t="shared" si="654"/>
        <v>-936</v>
      </c>
      <c r="P2141" s="6">
        <f t="shared" si="655"/>
        <v>0</v>
      </c>
      <c r="Q2141" s="7">
        <f t="shared" si="656"/>
        <v>3644946.9500000016</v>
      </c>
      <c r="R2141" s="44" t="str">
        <f>VLOOKUP(F2141,'Set up'!$A$2:$E$55,5,FALSE)</f>
        <v>Cash</v>
      </c>
      <c r="S2141" s="1" t="s">
        <v>1975</v>
      </c>
    </row>
    <row r="2142" spans="1:19" ht="15" customHeight="1" x14ac:dyDescent="0.35">
      <c r="A2142" s="4" t="s">
        <v>1916</v>
      </c>
      <c r="B2142" s="5">
        <f t="shared" si="652"/>
        <v>9</v>
      </c>
      <c r="C2142" s="5">
        <f t="shared" si="653"/>
        <v>2023</v>
      </c>
      <c r="D2142" s="88" t="s">
        <v>1915</v>
      </c>
      <c r="E2142" s="5" t="str">
        <f>VLOOKUP(F2142,'Set up'!$A$2:$C$55,2,FALSE)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up'!$A$2:$C$55,3,FALSE)</f>
        <v>Cash</v>
      </c>
      <c r="J2142" s="5">
        <f>VLOOKUP(F2142,'Set up'!$A$2:$D$55,4,FALSE)</f>
        <v>0</v>
      </c>
      <c r="K2142" s="4">
        <f t="shared" si="640"/>
        <v>45191</v>
      </c>
      <c r="L2142" s="5">
        <f t="shared" si="641"/>
        <v>9</v>
      </c>
      <c r="M2142" s="5">
        <f t="shared" si="642"/>
        <v>2023</v>
      </c>
      <c r="N2142" s="96">
        <v>322.5</v>
      </c>
      <c r="O2142" s="6">
        <f t="shared" si="654"/>
        <v>-322.5</v>
      </c>
      <c r="P2142" s="6">
        <f t="shared" si="655"/>
        <v>0</v>
      </c>
      <c r="Q2142" s="7">
        <f t="shared" si="656"/>
        <v>3645269.4500000016</v>
      </c>
      <c r="R2142" s="44" t="str">
        <f>VLOOKUP(F2142,'Set up'!$A$2:$E$55,5,FALSE)</f>
        <v>Cash</v>
      </c>
      <c r="S2142" s="1" t="s">
        <v>1975</v>
      </c>
    </row>
    <row r="2143" spans="1:19" ht="15" customHeight="1" x14ac:dyDescent="0.35">
      <c r="A2143" s="4" t="s">
        <v>1916</v>
      </c>
      <c r="B2143" s="5">
        <f t="shared" si="652"/>
        <v>9</v>
      </c>
      <c r="C2143" s="5">
        <f t="shared" si="653"/>
        <v>2023</v>
      </c>
      <c r="D2143" s="88" t="s">
        <v>1915</v>
      </c>
      <c r="E2143" s="5" t="str">
        <f>VLOOKUP(F2143,'Set up'!$A$2:$C$55,2,FALSE)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up'!$A$2:$C$55,3,FALSE)</f>
        <v>Cash</v>
      </c>
      <c r="J2143" s="5">
        <f>VLOOKUP(F2143,'Set up'!$A$2:$D$55,4,FALSE)</f>
        <v>0</v>
      </c>
      <c r="K2143" s="4">
        <f t="shared" si="640"/>
        <v>45191</v>
      </c>
      <c r="L2143" s="5">
        <f t="shared" si="641"/>
        <v>9</v>
      </c>
      <c r="M2143" s="5">
        <f t="shared" si="642"/>
        <v>2023</v>
      </c>
      <c r="N2143" s="96">
        <v>160</v>
      </c>
      <c r="O2143" s="6">
        <f t="shared" si="654"/>
        <v>-160</v>
      </c>
      <c r="P2143" s="6">
        <f t="shared" si="655"/>
        <v>0</v>
      </c>
      <c r="Q2143" s="7">
        <f t="shared" si="656"/>
        <v>3645429.4500000016</v>
      </c>
      <c r="R2143" s="44" t="str">
        <f>VLOOKUP(F2143,'Set up'!$A$2:$E$55,5,FALSE)</f>
        <v>Cash</v>
      </c>
      <c r="S2143" s="1" t="s">
        <v>1975</v>
      </c>
    </row>
    <row r="2144" spans="1:19" ht="15" customHeight="1" x14ac:dyDescent="0.35">
      <c r="A2144" s="4" t="s">
        <v>1916</v>
      </c>
      <c r="B2144" s="5">
        <f t="shared" si="652"/>
        <v>9</v>
      </c>
      <c r="C2144" s="5">
        <f t="shared" si="653"/>
        <v>2023</v>
      </c>
      <c r="D2144" s="88" t="s">
        <v>1915</v>
      </c>
      <c r="E2144" s="5" t="str">
        <f>VLOOKUP(F2144,'Set up'!$A$2:$C$55,2,FALSE)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up'!$A$2:$C$55,3,FALSE)</f>
        <v>Cash</v>
      </c>
      <c r="J2144" s="5">
        <f>VLOOKUP(F2144,'Set up'!$A$2:$D$55,4,FALSE)</f>
        <v>0</v>
      </c>
      <c r="K2144" s="4">
        <f t="shared" si="640"/>
        <v>45191</v>
      </c>
      <c r="L2144" s="5">
        <f t="shared" si="641"/>
        <v>9</v>
      </c>
      <c r="M2144" s="5">
        <f t="shared" si="642"/>
        <v>2023</v>
      </c>
      <c r="N2144" s="96">
        <v>165</v>
      </c>
      <c r="O2144" s="6">
        <f t="shared" si="654"/>
        <v>-165</v>
      </c>
      <c r="P2144" s="6">
        <f t="shared" si="655"/>
        <v>0</v>
      </c>
      <c r="Q2144" s="7">
        <f t="shared" si="656"/>
        <v>3645594.4500000016</v>
      </c>
      <c r="R2144" s="44" t="str">
        <f>VLOOKUP(F2144,'Set up'!$A$2:$E$55,5,FALSE)</f>
        <v>Cash</v>
      </c>
      <c r="S2144" s="1" t="s">
        <v>1975</v>
      </c>
    </row>
    <row r="2145" spans="1:19" ht="15" customHeight="1" x14ac:dyDescent="0.35">
      <c r="A2145" s="4" t="s">
        <v>1916</v>
      </c>
      <c r="B2145" s="5">
        <f t="shared" si="652"/>
        <v>9</v>
      </c>
      <c r="C2145" s="5">
        <f t="shared" si="653"/>
        <v>2023</v>
      </c>
      <c r="D2145" s="88" t="s">
        <v>1915</v>
      </c>
      <c r="E2145" s="5" t="str">
        <f>VLOOKUP(F2145,'Set up'!$A$2:$C$55,2,FALSE)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up'!$A$2:$C$55,3,FALSE)</f>
        <v>Cash</v>
      </c>
      <c r="J2145" s="5">
        <f>VLOOKUP(F2145,'Set up'!$A$2:$D$55,4,FALSE)</f>
        <v>0</v>
      </c>
      <c r="K2145" s="4">
        <f t="shared" si="640"/>
        <v>45191</v>
      </c>
      <c r="L2145" s="5">
        <f t="shared" si="641"/>
        <v>9</v>
      </c>
      <c r="M2145" s="5">
        <f t="shared" si="642"/>
        <v>2023</v>
      </c>
      <c r="N2145" s="96">
        <v>105</v>
      </c>
      <c r="O2145" s="6">
        <f t="shared" si="654"/>
        <v>-105</v>
      </c>
      <c r="P2145" s="6">
        <f t="shared" si="655"/>
        <v>0</v>
      </c>
      <c r="Q2145" s="7">
        <f t="shared" si="656"/>
        <v>3645699.4500000016</v>
      </c>
      <c r="R2145" s="44" t="str">
        <f>VLOOKUP(F2145,'Set up'!$A$2:$E$55,5,FALSE)</f>
        <v>Cash</v>
      </c>
      <c r="S2145" s="1" t="s">
        <v>1975</v>
      </c>
    </row>
    <row r="2146" spans="1:19" ht="15" customHeight="1" x14ac:dyDescent="0.35">
      <c r="A2146" s="4" t="s">
        <v>1916</v>
      </c>
      <c r="B2146" s="5">
        <f t="shared" si="652"/>
        <v>9</v>
      </c>
      <c r="C2146" s="5">
        <f t="shared" si="653"/>
        <v>2023</v>
      </c>
      <c r="D2146" s="88" t="s">
        <v>1915</v>
      </c>
      <c r="E2146" s="5" t="str">
        <f>VLOOKUP(F2146,'Set up'!$A$2:$C$55,2,FALSE)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up'!$A$2:$C$55,3,FALSE)</f>
        <v>Cash</v>
      </c>
      <c r="J2146" s="5">
        <f>VLOOKUP(F2146,'Set up'!$A$2:$D$55,4,FALSE)</f>
        <v>0</v>
      </c>
      <c r="K2146" s="4">
        <f t="shared" si="640"/>
        <v>45191</v>
      </c>
      <c r="L2146" s="5">
        <f t="shared" si="641"/>
        <v>9</v>
      </c>
      <c r="M2146" s="5">
        <f t="shared" si="642"/>
        <v>2023</v>
      </c>
      <c r="N2146" s="96">
        <v>187.5</v>
      </c>
      <c r="O2146" s="6">
        <f t="shared" si="654"/>
        <v>-187.5</v>
      </c>
      <c r="P2146" s="6">
        <f t="shared" si="655"/>
        <v>0</v>
      </c>
      <c r="Q2146" s="7">
        <f t="shared" si="656"/>
        <v>3645886.9500000016</v>
      </c>
      <c r="R2146" s="44" t="str">
        <f>VLOOKUP(F2146,'Set up'!$A$2:$E$55,5,FALSE)</f>
        <v>Cash</v>
      </c>
      <c r="S2146" s="1" t="s">
        <v>1975</v>
      </c>
    </row>
    <row r="2147" spans="1:19" ht="15" customHeight="1" x14ac:dyDescent="0.35">
      <c r="A2147" s="4">
        <v>45192</v>
      </c>
      <c r="B2147" s="5">
        <f t="shared" si="652"/>
        <v>9</v>
      </c>
      <c r="C2147" s="5">
        <f t="shared" si="653"/>
        <v>2023</v>
      </c>
      <c r="D2147" s="88" t="s">
        <v>1917</v>
      </c>
      <c r="E2147" s="5" t="str">
        <f>VLOOKUP(F2147,'Set up'!$A$2:$C$55,2,FALSE)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up'!$A$2:$C$55,3,FALSE)</f>
        <v>Cash</v>
      </c>
      <c r="J2147" s="5">
        <f>VLOOKUP(F2147,'Set up'!$A$2:$D$55,4,FALSE)</f>
        <v>0</v>
      </c>
      <c r="K2147" s="4">
        <f t="shared" si="640"/>
        <v>45192</v>
      </c>
      <c r="L2147" s="5">
        <f t="shared" si="641"/>
        <v>9</v>
      </c>
      <c r="M2147" s="5">
        <f t="shared" si="642"/>
        <v>2023</v>
      </c>
      <c r="N2147" s="96">
        <v>1738</v>
      </c>
      <c r="O2147" s="6">
        <f>-330.5-1400-7.5</f>
        <v>-1738</v>
      </c>
      <c r="P2147" s="6">
        <f t="shared" si="655"/>
        <v>0</v>
      </c>
      <c r="Q2147" s="7">
        <f t="shared" si="656"/>
        <v>3647624.9500000016</v>
      </c>
      <c r="R2147" s="44" t="str">
        <f>VLOOKUP(F2147,'Set up'!$A$2:$E$55,5,FALSE)</f>
        <v>Trsf</v>
      </c>
      <c r="S2147" s="1" t="s">
        <v>2850</v>
      </c>
    </row>
    <row r="2148" spans="1:19" ht="15" customHeight="1" x14ac:dyDescent="0.35">
      <c r="A2148" s="4">
        <v>45192</v>
      </c>
      <c r="B2148" s="5">
        <f t="shared" si="652"/>
        <v>9</v>
      </c>
      <c r="C2148" s="5">
        <f t="shared" si="653"/>
        <v>2023</v>
      </c>
      <c r="D2148" s="88" t="s">
        <v>1917</v>
      </c>
      <c r="E2148" s="5" t="str">
        <f>VLOOKUP(F2148,'Set up'!$A$2:$C$55,2,FALSE)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up'!$A$2:$C$55,3,FALSE)</f>
        <v>Cash</v>
      </c>
      <c r="J2148" s="5">
        <f>VLOOKUP(F2148,'Set up'!$A$2:$D$55,4,FALSE)</f>
        <v>0</v>
      </c>
      <c r="K2148" s="4">
        <f t="shared" si="640"/>
        <v>45192</v>
      </c>
      <c r="L2148" s="5">
        <f t="shared" si="641"/>
        <v>9</v>
      </c>
      <c r="M2148" s="5">
        <f t="shared" si="642"/>
        <v>2023</v>
      </c>
      <c r="N2148" s="96">
        <v>390</v>
      </c>
      <c r="O2148" s="6">
        <f>-N2148</f>
        <v>-390</v>
      </c>
      <c r="P2148" s="6">
        <f t="shared" si="655"/>
        <v>0</v>
      </c>
      <c r="Q2148" s="7">
        <f t="shared" si="656"/>
        <v>3648014.9500000016</v>
      </c>
      <c r="R2148" s="44" t="str">
        <f>VLOOKUP(F2148,'Set up'!$A$2:$E$55,5,FALSE)</f>
        <v>Trsf</v>
      </c>
      <c r="S2148" s="1" t="s">
        <v>2851</v>
      </c>
    </row>
    <row r="2149" spans="1:19" ht="15" customHeight="1" x14ac:dyDescent="0.35">
      <c r="A2149" s="4">
        <v>45195</v>
      </c>
      <c r="B2149" s="5">
        <f t="shared" si="652"/>
        <v>9</v>
      </c>
      <c r="C2149" s="5">
        <f t="shared" si="653"/>
        <v>2023</v>
      </c>
      <c r="D2149" s="88" t="s">
        <v>1920</v>
      </c>
      <c r="E2149" s="5" t="str">
        <f>VLOOKUP(F2149,'Set up'!$A$2:$C$55,2,FALSE)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up'!$A$2:$C$55,3,FALSE)</f>
        <v>Cash</v>
      </c>
      <c r="J2149" s="5">
        <f>VLOOKUP(F2149,'Set up'!$A$2:$D$55,4,FALSE)</f>
        <v>0</v>
      </c>
      <c r="K2149" s="4">
        <f t="shared" si="640"/>
        <v>45195</v>
      </c>
      <c r="L2149" s="5">
        <f t="shared" si="641"/>
        <v>9</v>
      </c>
      <c r="M2149" s="5">
        <f t="shared" si="642"/>
        <v>2023</v>
      </c>
      <c r="N2149" s="96">
        <v>390</v>
      </c>
      <c r="O2149" s="6">
        <f t="shared" ref="O2149:O2150" si="657">-N2149</f>
        <v>-390</v>
      </c>
      <c r="P2149" s="6">
        <f t="shared" si="655"/>
        <v>0</v>
      </c>
      <c r="Q2149" s="7">
        <f t="shared" si="656"/>
        <v>3648404.9500000016</v>
      </c>
      <c r="R2149" s="44" t="str">
        <f>VLOOKUP(F2149,'Set up'!$A$2:$E$55,5,FALSE)</f>
        <v>Trsf</v>
      </c>
      <c r="S2149" s="1" t="s">
        <v>2483</v>
      </c>
    </row>
    <row r="2150" spans="1:19" ht="15" customHeight="1" x14ac:dyDescent="0.35">
      <c r="A2150" s="4">
        <v>45195</v>
      </c>
      <c r="B2150" s="5">
        <f t="shared" si="652"/>
        <v>9</v>
      </c>
      <c r="C2150" s="5">
        <f t="shared" si="653"/>
        <v>2023</v>
      </c>
      <c r="D2150" s="88" t="s">
        <v>1920</v>
      </c>
      <c r="E2150" s="5" t="str">
        <f>VLOOKUP(F2150,'Set up'!$A$2:$C$55,2,FALSE)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up'!$A$2:$C$55,3,FALSE)</f>
        <v>Cash</v>
      </c>
      <c r="J2150" s="5">
        <f>VLOOKUP(F2150,'Set up'!$A$2:$D$55,4,FALSE)</f>
        <v>0</v>
      </c>
      <c r="K2150" s="4">
        <f t="shared" si="640"/>
        <v>45195</v>
      </c>
      <c r="L2150" s="5">
        <f t="shared" si="641"/>
        <v>9</v>
      </c>
      <c r="M2150" s="5">
        <f t="shared" si="642"/>
        <v>2023</v>
      </c>
      <c r="N2150" s="96">
        <v>219</v>
      </c>
      <c r="O2150" s="6">
        <f t="shared" si="657"/>
        <v>-219</v>
      </c>
      <c r="P2150" s="6">
        <f t="shared" si="655"/>
        <v>0</v>
      </c>
      <c r="Q2150" s="7">
        <f t="shared" si="656"/>
        <v>3648623.9500000016</v>
      </c>
      <c r="R2150" s="44" t="str">
        <f>VLOOKUP(F2150,'Set up'!$A$2:$E$55,5,FALSE)</f>
        <v>Trsf</v>
      </c>
      <c r="S2150" s="1" t="s">
        <v>2484</v>
      </c>
    </row>
    <row r="2151" spans="1:19" ht="15" customHeight="1" x14ac:dyDescent="0.35">
      <c r="A2151" s="4">
        <v>45195</v>
      </c>
      <c r="B2151" s="5">
        <f t="shared" si="652"/>
        <v>9</v>
      </c>
      <c r="C2151" s="5">
        <f t="shared" si="653"/>
        <v>2023</v>
      </c>
      <c r="D2151" s="88" t="s">
        <v>1920</v>
      </c>
      <c r="E2151" s="5" t="str">
        <f>VLOOKUP(F2151,'Set up'!$A$2:$C$55,2,FALSE)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up'!$A$2:$C$55,3,FALSE)</f>
        <v>Cash</v>
      </c>
      <c r="J2151" s="5">
        <f>VLOOKUP(F2151,'Set up'!$A$2:$D$55,4,FALSE)</f>
        <v>0</v>
      </c>
      <c r="K2151" s="4">
        <f t="shared" si="640"/>
        <v>45195</v>
      </c>
      <c r="L2151" s="5">
        <f t="shared" si="641"/>
        <v>9</v>
      </c>
      <c r="M2151" s="5">
        <f t="shared" si="642"/>
        <v>2023</v>
      </c>
      <c r="N2151" s="96">
        <v>531</v>
      </c>
      <c r="O2151" s="6">
        <f>-117.7-413.3</f>
        <v>-531</v>
      </c>
      <c r="P2151" s="6">
        <f t="shared" si="655"/>
        <v>0</v>
      </c>
      <c r="Q2151" s="7">
        <f t="shared" si="656"/>
        <v>3649154.9500000016</v>
      </c>
      <c r="R2151" s="44" t="str">
        <f>VLOOKUP(F2151,'Set up'!$A$2:$E$55,5,FALSE)</f>
        <v>Trsf</v>
      </c>
      <c r="S2151" s="1" t="s">
        <v>2485</v>
      </c>
    </row>
    <row r="2152" spans="1:19" ht="15" customHeight="1" x14ac:dyDescent="0.35">
      <c r="A2152" s="4">
        <v>45195</v>
      </c>
      <c r="B2152" s="5">
        <f t="shared" si="652"/>
        <v>9</v>
      </c>
      <c r="C2152" s="5">
        <f t="shared" si="653"/>
        <v>2023</v>
      </c>
      <c r="D2152" s="88" t="s">
        <v>1920</v>
      </c>
      <c r="E2152" s="5" t="str">
        <f>VLOOKUP(F2152,'Set up'!$A$2:$C$55,2,FALSE)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up'!$A$2:$C$55,3,FALSE)</f>
        <v>Cash</v>
      </c>
      <c r="J2152" s="5">
        <f>VLOOKUP(F2152,'Set up'!$A$2:$D$55,4,FALSE)</f>
        <v>0</v>
      </c>
      <c r="K2152" s="4">
        <f t="shared" si="640"/>
        <v>45195</v>
      </c>
      <c r="L2152" s="5">
        <f t="shared" si="641"/>
        <v>9</v>
      </c>
      <c r="M2152" s="5">
        <f t="shared" si="642"/>
        <v>2023</v>
      </c>
      <c r="N2152" s="96">
        <v>95</v>
      </c>
      <c r="O2152" s="6">
        <f t="shared" ref="O2152:O2156" si="658">-N2152</f>
        <v>-95</v>
      </c>
      <c r="P2152" s="6">
        <f t="shared" si="655"/>
        <v>0</v>
      </c>
      <c r="Q2152" s="7">
        <f t="shared" si="656"/>
        <v>3649249.9500000016</v>
      </c>
      <c r="R2152" s="44" t="str">
        <f>VLOOKUP(F2152,'Set up'!$A$2:$E$55,5,FALSE)</f>
        <v>Trsf</v>
      </c>
      <c r="S2152" s="1" t="s">
        <v>2486</v>
      </c>
    </row>
    <row r="2153" spans="1:19" ht="15" customHeight="1" x14ac:dyDescent="0.35">
      <c r="A2153" s="4">
        <v>45195</v>
      </c>
      <c r="B2153" s="5">
        <f t="shared" si="652"/>
        <v>9</v>
      </c>
      <c r="C2153" s="5">
        <f t="shared" si="653"/>
        <v>2023</v>
      </c>
      <c r="D2153" s="88" t="s">
        <v>1921</v>
      </c>
      <c r="E2153" s="5" t="str">
        <f>VLOOKUP(F2153,'Set up'!$A$2:$C$55,2,FALSE)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up'!$A$2:$C$55,3,FALSE)</f>
        <v>Cash</v>
      </c>
      <c r="J2153" s="5">
        <f>VLOOKUP(F2153,'Set up'!$A$2:$D$55,4,FALSE)</f>
        <v>0</v>
      </c>
      <c r="K2153" s="4">
        <f t="shared" si="640"/>
        <v>45195</v>
      </c>
      <c r="L2153" s="5">
        <f t="shared" si="641"/>
        <v>9</v>
      </c>
      <c r="M2153" s="5">
        <f t="shared" si="642"/>
        <v>2023</v>
      </c>
      <c r="N2153" s="96">
        <v>420</v>
      </c>
      <c r="O2153" s="6">
        <f t="shared" si="658"/>
        <v>-420</v>
      </c>
      <c r="P2153" s="6">
        <f t="shared" si="655"/>
        <v>0</v>
      </c>
      <c r="Q2153" s="7">
        <f t="shared" si="656"/>
        <v>3649669.9500000016</v>
      </c>
      <c r="R2153" s="44" t="str">
        <f>VLOOKUP(F2153,'Set up'!$A$2:$E$55,5,FALSE)</f>
        <v>Trsf</v>
      </c>
      <c r="S2153" s="1" t="s">
        <v>2852</v>
      </c>
    </row>
    <row r="2154" spans="1:19" ht="15" customHeight="1" x14ac:dyDescent="0.35">
      <c r="A2154" s="4">
        <v>45195</v>
      </c>
      <c r="B2154" s="5">
        <f t="shared" si="652"/>
        <v>9</v>
      </c>
      <c r="C2154" s="5">
        <f t="shared" si="653"/>
        <v>2023</v>
      </c>
      <c r="D2154" s="88" t="s">
        <v>1921</v>
      </c>
      <c r="E2154" s="5" t="str">
        <f>VLOOKUP(F2154,'Set up'!$A$2:$C$55,2,FALSE)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up'!$A$2:$C$55,3,FALSE)</f>
        <v>Cash</v>
      </c>
      <c r="J2154" s="5">
        <f>VLOOKUP(F2154,'Set up'!$A$2:$D$55,4,FALSE)</f>
        <v>0</v>
      </c>
      <c r="K2154" s="4">
        <f t="shared" si="640"/>
        <v>45195</v>
      </c>
      <c r="L2154" s="5">
        <f t="shared" si="641"/>
        <v>9</v>
      </c>
      <c r="M2154" s="5">
        <f t="shared" si="642"/>
        <v>2023</v>
      </c>
      <c r="N2154" s="96">
        <v>421.2</v>
      </c>
      <c r="O2154" s="6">
        <f>-182.5-238.7</f>
        <v>-421.2</v>
      </c>
      <c r="P2154" s="6">
        <f t="shared" si="655"/>
        <v>0</v>
      </c>
      <c r="Q2154" s="7">
        <f t="shared" si="656"/>
        <v>3650091.1500000018</v>
      </c>
      <c r="R2154" s="44" t="str">
        <f>VLOOKUP(F2154,'Set up'!$A$2:$E$55,5,FALSE)</f>
        <v>Trsf</v>
      </c>
      <c r="S2154" s="1" t="s">
        <v>2853</v>
      </c>
    </row>
    <row r="2155" spans="1:19" ht="15" customHeight="1" x14ac:dyDescent="0.35">
      <c r="A2155" s="4">
        <v>45195</v>
      </c>
      <c r="B2155" s="5">
        <f t="shared" ref="B2155:B2167" si="659">MONTH(A2155)</f>
        <v>9</v>
      </c>
      <c r="C2155" s="5">
        <f t="shared" ref="C2155:C2167" si="660">YEAR(A2155)</f>
        <v>2023</v>
      </c>
      <c r="D2155" s="88" t="s">
        <v>1921</v>
      </c>
      <c r="E2155" s="5" t="str">
        <f>VLOOKUP(F2155,'Set up'!$A$2:$C$55,2,FALSE)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up'!$A$2:$C$55,3,FALSE)</f>
        <v>Cash</v>
      </c>
      <c r="J2155" s="5">
        <f>VLOOKUP(F2155,'Set up'!$A$2:$D$55,4,FALSE)</f>
        <v>0</v>
      </c>
      <c r="K2155" s="4">
        <f t="shared" si="640"/>
        <v>45195</v>
      </c>
      <c r="L2155" s="5">
        <f t="shared" si="641"/>
        <v>9</v>
      </c>
      <c r="M2155" s="5">
        <f t="shared" si="642"/>
        <v>2023</v>
      </c>
      <c r="N2155" s="96">
        <v>250</v>
      </c>
      <c r="O2155" s="6">
        <f t="shared" si="658"/>
        <v>-250</v>
      </c>
      <c r="P2155" s="6">
        <f t="shared" ref="P2155:P2167" si="661">SUM(N2155+O2155)</f>
        <v>0</v>
      </c>
      <c r="Q2155" s="7">
        <f t="shared" ref="Q2155:Q2167" si="662">SUM(Q2154+N2155)</f>
        <v>3650341.1500000018</v>
      </c>
      <c r="R2155" s="44" t="str">
        <f>VLOOKUP(F2155,'Set up'!$A$2:$E$55,5,FALSE)</f>
        <v>Trsf</v>
      </c>
      <c r="S2155" s="1" t="s">
        <v>2854</v>
      </c>
    </row>
    <row r="2156" spans="1:19" ht="15" customHeight="1" x14ac:dyDescent="0.35">
      <c r="A2156" s="4">
        <v>45195</v>
      </c>
      <c r="B2156" s="5">
        <f t="shared" si="659"/>
        <v>9</v>
      </c>
      <c r="C2156" s="5">
        <f t="shared" si="660"/>
        <v>2023</v>
      </c>
      <c r="D2156" s="88" t="s">
        <v>1921</v>
      </c>
      <c r="E2156" s="5" t="str">
        <f>VLOOKUP(F2156,'Set up'!$A$2:$C$55,2,FALSE)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up'!$A$2:$C$55,3,FALSE)</f>
        <v>Cash</v>
      </c>
      <c r="J2156" s="5">
        <f>VLOOKUP(F2156,'Set up'!$A$2:$D$55,4,FALSE)</f>
        <v>0</v>
      </c>
      <c r="K2156" s="4">
        <f t="shared" si="640"/>
        <v>45195</v>
      </c>
      <c r="L2156" s="5">
        <f t="shared" si="641"/>
        <v>9</v>
      </c>
      <c r="M2156" s="5">
        <f t="shared" si="642"/>
        <v>2023</v>
      </c>
      <c r="N2156" s="96">
        <v>105</v>
      </c>
      <c r="O2156" s="6">
        <f t="shared" si="658"/>
        <v>-105</v>
      </c>
      <c r="P2156" s="6">
        <f t="shared" si="661"/>
        <v>0</v>
      </c>
      <c r="Q2156" s="7">
        <f t="shared" si="662"/>
        <v>3650446.1500000018</v>
      </c>
      <c r="R2156" s="44" t="str">
        <f>VLOOKUP(F2156,'Set up'!$A$2:$E$55,5,FALSE)</f>
        <v>Trsf</v>
      </c>
      <c r="S2156" s="1" t="s">
        <v>2854</v>
      </c>
    </row>
    <row r="2157" spans="1:19" ht="15" customHeight="1" x14ac:dyDescent="0.35">
      <c r="A2157" s="4">
        <v>45196</v>
      </c>
      <c r="B2157" s="5">
        <f t="shared" si="659"/>
        <v>9</v>
      </c>
      <c r="C2157" s="5">
        <f t="shared" si="660"/>
        <v>2023</v>
      </c>
      <c r="D2157" s="88" t="s">
        <v>1922</v>
      </c>
      <c r="E2157" s="5" t="str">
        <f>VLOOKUP(F2157,'Set up'!$A$2:$C$55,2,FALSE)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up'!$A$2:$C$55,3,FALSE)</f>
        <v>Cash</v>
      </c>
      <c r="J2157" s="5">
        <f>VLOOKUP(F2157,'Set up'!$A$2:$D$55,4,FALSE)</f>
        <v>0</v>
      </c>
      <c r="K2157" s="4">
        <f t="shared" si="640"/>
        <v>45196</v>
      </c>
      <c r="L2157" s="5">
        <f t="shared" si="641"/>
        <v>9</v>
      </c>
      <c r="M2157" s="5">
        <f t="shared" si="642"/>
        <v>2023</v>
      </c>
      <c r="N2157" s="96">
        <v>500</v>
      </c>
      <c r="O2157" s="6">
        <f>-N2157</f>
        <v>-500</v>
      </c>
      <c r="P2157" s="6">
        <f t="shared" si="661"/>
        <v>0</v>
      </c>
      <c r="Q2157" s="7">
        <f t="shared" si="662"/>
        <v>3650946.1500000018</v>
      </c>
      <c r="R2157" s="44" t="str">
        <f>VLOOKUP(F2157,'Set up'!$A$2:$E$55,5,FALSE)</f>
        <v>Trsf</v>
      </c>
      <c r="S2157" s="1" t="s">
        <v>2668</v>
      </c>
    </row>
    <row r="2158" spans="1:19" ht="15" customHeight="1" x14ac:dyDescent="0.35">
      <c r="A2158" s="4">
        <v>45196</v>
      </c>
      <c r="B2158" s="5">
        <f t="shared" si="659"/>
        <v>9</v>
      </c>
      <c r="C2158" s="5">
        <f t="shared" si="660"/>
        <v>2023</v>
      </c>
      <c r="D2158" s="88" t="s">
        <v>1924</v>
      </c>
      <c r="E2158" s="5" t="str">
        <f>VLOOKUP(F2158,'Set up'!$A$2:$C$55,2,FALSE)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up'!$A$2:$C$55,3,FALSE)</f>
        <v>Cash</v>
      </c>
      <c r="J2158" s="5">
        <f>VLOOKUP(F2158,'Set up'!$A$2:$D$55,4,FALSE)</f>
        <v>0</v>
      </c>
      <c r="K2158" s="4">
        <f t="shared" si="640"/>
        <v>45196</v>
      </c>
      <c r="L2158" s="5">
        <f t="shared" si="641"/>
        <v>9</v>
      </c>
      <c r="M2158" s="5">
        <f t="shared" si="642"/>
        <v>2023</v>
      </c>
      <c r="N2158" s="96">
        <v>12848</v>
      </c>
      <c r="O2158" s="6">
        <f>-4852.2-7995.8</f>
        <v>-12848</v>
      </c>
      <c r="P2158" s="6">
        <f t="shared" si="661"/>
        <v>0</v>
      </c>
      <c r="Q2158" s="7">
        <f t="shared" si="662"/>
        <v>3663794.1500000018</v>
      </c>
      <c r="R2158" s="44" t="str">
        <f>VLOOKUP(F2158,'Set up'!$A$2:$E$55,5,FALSE)</f>
        <v>Trsf</v>
      </c>
      <c r="S2158" s="1" t="s">
        <v>2669</v>
      </c>
    </row>
    <row r="2159" spans="1:19" ht="15" customHeight="1" x14ac:dyDescent="0.35">
      <c r="A2159" s="4">
        <v>45196</v>
      </c>
      <c r="B2159" s="5">
        <f t="shared" si="659"/>
        <v>9</v>
      </c>
      <c r="C2159" s="5">
        <f t="shared" si="660"/>
        <v>2023</v>
      </c>
      <c r="D2159" s="88" t="s">
        <v>1924</v>
      </c>
      <c r="E2159" s="5" t="str">
        <f>VLOOKUP(F2159,'Set up'!$A$2:$C$55,2,FALSE)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up'!$A$2:$C$55,3,FALSE)</f>
        <v>Cash</v>
      </c>
      <c r="J2159" s="5">
        <f>VLOOKUP(F2159,'Set up'!$A$2:$D$55,4,FALSE)</f>
        <v>0</v>
      </c>
      <c r="K2159" s="4">
        <f t="shared" si="640"/>
        <v>45196</v>
      </c>
      <c r="L2159" s="5">
        <f t="shared" si="641"/>
        <v>9</v>
      </c>
      <c r="M2159" s="5">
        <f t="shared" si="642"/>
        <v>2023</v>
      </c>
      <c r="N2159" s="96">
        <v>4536</v>
      </c>
      <c r="O2159" s="6">
        <f>-N2159</f>
        <v>-4536</v>
      </c>
      <c r="P2159" s="6">
        <f t="shared" si="661"/>
        <v>0</v>
      </c>
      <c r="Q2159" s="7">
        <f t="shared" si="662"/>
        <v>3668330.1500000018</v>
      </c>
      <c r="R2159" s="44" t="str">
        <f>VLOOKUP(F2159,'Set up'!$A$2:$E$55,5,FALSE)</f>
        <v>Trsf</v>
      </c>
      <c r="S2159" s="1" t="s">
        <v>2670</v>
      </c>
    </row>
    <row r="2160" spans="1:19" ht="15" customHeight="1" x14ac:dyDescent="0.35">
      <c r="A2160" s="4">
        <v>45196</v>
      </c>
      <c r="B2160" s="5">
        <f t="shared" si="659"/>
        <v>9</v>
      </c>
      <c r="C2160" s="5">
        <f t="shared" si="660"/>
        <v>2023</v>
      </c>
      <c r="D2160" s="88" t="s">
        <v>1924</v>
      </c>
      <c r="E2160" s="5" t="str">
        <f>VLOOKUP(F2160,'Set up'!$A$2:$C$55,2,FALSE)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up'!$A$2:$C$55,3,FALSE)</f>
        <v>Cash</v>
      </c>
      <c r="J2160" s="5">
        <f>VLOOKUP(F2160,'Set up'!$A$2:$D$55,4,FALSE)</f>
        <v>0</v>
      </c>
      <c r="K2160" s="4">
        <f t="shared" si="640"/>
        <v>45196</v>
      </c>
      <c r="L2160" s="5">
        <f t="shared" si="641"/>
        <v>9</v>
      </c>
      <c r="M2160" s="5">
        <f t="shared" si="642"/>
        <v>2023</v>
      </c>
      <c r="N2160" s="96">
        <v>2808</v>
      </c>
      <c r="O2160" s="6">
        <f>-N2160</f>
        <v>-2808</v>
      </c>
      <c r="P2160" s="6">
        <f t="shared" si="661"/>
        <v>0</v>
      </c>
      <c r="Q2160" s="7">
        <f t="shared" si="662"/>
        <v>3671138.1500000018</v>
      </c>
      <c r="R2160" s="44" t="str">
        <f>VLOOKUP(F2160,'Set up'!$A$2:$E$55,5,FALSE)</f>
        <v>Trsf</v>
      </c>
      <c r="S2160" s="1" t="s">
        <v>2671</v>
      </c>
    </row>
    <row r="2161" spans="1:19" ht="15" customHeight="1" x14ac:dyDescent="0.35">
      <c r="A2161" s="4">
        <v>45196</v>
      </c>
      <c r="B2161" s="5">
        <f t="shared" si="659"/>
        <v>9</v>
      </c>
      <c r="C2161" s="5">
        <f t="shared" si="660"/>
        <v>2023</v>
      </c>
      <c r="D2161" s="88" t="s">
        <v>1924</v>
      </c>
      <c r="E2161" s="5" t="str">
        <f>VLOOKUP(F2161,'Set up'!$A$2:$C$55,2,FALSE)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up'!$A$2:$C$55,3,FALSE)</f>
        <v>Cash</v>
      </c>
      <c r="J2161" s="5">
        <f>VLOOKUP(F2161,'Set up'!$A$2:$D$55,4,FALSE)</f>
        <v>0</v>
      </c>
      <c r="K2161" s="4">
        <f t="shared" si="640"/>
        <v>45196</v>
      </c>
      <c r="L2161" s="5">
        <f t="shared" si="641"/>
        <v>9</v>
      </c>
      <c r="M2161" s="5">
        <f t="shared" si="642"/>
        <v>2023</v>
      </c>
      <c r="N2161" s="96">
        <v>1000</v>
      </c>
      <c r="O2161" s="6">
        <f>-N2161</f>
        <v>-1000</v>
      </c>
      <c r="P2161" s="6">
        <f t="shared" si="661"/>
        <v>0</v>
      </c>
      <c r="Q2161" s="7">
        <f t="shared" si="662"/>
        <v>3672138.1500000018</v>
      </c>
      <c r="R2161" s="44" t="str">
        <f>VLOOKUP(F2161,'Set up'!$A$2:$E$55,5,FALSE)</f>
        <v>Trsf</v>
      </c>
      <c r="S2161" s="1" t="s">
        <v>2672</v>
      </c>
    </row>
    <row r="2162" spans="1:19" ht="15" customHeight="1" x14ac:dyDescent="0.35">
      <c r="A2162" s="4">
        <v>45196</v>
      </c>
      <c r="B2162" s="5">
        <f t="shared" si="659"/>
        <v>9</v>
      </c>
      <c r="C2162" s="5">
        <f t="shared" si="660"/>
        <v>2023</v>
      </c>
      <c r="D2162" s="88" t="s">
        <v>1924</v>
      </c>
      <c r="E2162" s="5" t="str">
        <f>VLOOKUP(F2162,'Set up'!$A$2:$C$55,2,FALSE)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up'!$A$2:$C$55,3,FALSE)</f>
        <v>Cash</v>
      </c>
      <c r="J2162" s="5">
        <f>VLOOKUP(F2162,'Set up'!$A$2:$D$55,4,FALSE)</f>
        <v>0</v>
      </c>
      <c r="K2162" s="4">
        <f t="shared" si="640"/>
        <v>45196</v>
      </c>
      <c r="L2162" s="5">
        <f t="shared" si="641"/>
        <v>9</v>
      </c>
      <c r="M2162" s="5">
        <f t="shared" si="642"/>
        <v>2023</v>
      </c>
      <c r="N2162" s="96">
        <v>380</v>
      </c>
      <c r="O2162" s="6">
        <f>-N2162</f>
        <v>-380</v>
      </c>
      <c r="P2162" s="6">
        <f t="shared" si="661"/>
        <v>0</v>
      </c>
      <c r="Q2162" s="7">
        <f t="shared" si="662"/>
        <v>3672518.1500000018</v>
      </c>
      <c r="R2162" s="44" t="str">
        <f>VLOOKUP(F2162,'Set up'!$A$2:$E$55,5,FALSE)</f>
        <v>Trsf</v>
      </c>
      <c r="S2162" s="1" t="s">
        <v>2673</v>
      </c>
    </row>
    <row r="2163" spans="1:19" ht="15" customHeight="1" x14ac:dyDescent="0.35">
      <c r="A2163" s="4">
        <v>45198</v>
      </c>
      <c r="B2163" s="5">
        <f t="shared" si="659"/>
        <v>9</v>
      </c>
      <c r="C2163" s="5">
        <f t="shared" si="660"/>
        <v>2023</v>
      </c>
      <c r="D2163" s="88" t="s">
        <v>1925</v>
      </c>
      <c r="E2163" s="5" t="str">
        <f>VLOOKUP(F2163,'Set up'!$A$2:$C$55,2,FALSE)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up'!$A$2:$C$55,3,FALSE)</f>
        <v>Cash</v>
      </c>
      <c r="J2163" s="5">
        <f>VLOOKUP(F2163,'Set up'!$A$2:$D$55,4,FALSE)</f>
        <v>0</v>
      </c>
      <c r="K2163" s="4">
        <f t="shared" si="640"/>
        <v>45198</v>
      </c>
      <c r="L2163" s="5">
        <f t="shared" si="641"/>
        <v>9</v>
      </c>
      <c r="M2163" s="5">
        <f t="shared" si="642"/>
        <v>2023</v>
      </c>
      <c r="N2163" s="96">
        <v>250</v>
      </c>
      <c r="O2163" s="6">
        <f t="shared" ref="O2163" si="663">-N2163</f>
        <v>-250</v>
      </c>
      <c r="P2163" s="6">
        <f t="shared" si="661"/>
        <v>0</v>
      </c>
      <c r="Q2163" s="7">
        <f t="shared" si="662"/>
        <v>3672768.1500000018</v>
      </c>
      <c r="R2163" s="44" t="str">
        <f>VLOOKUP(F2163,'Set up'!$A$2:$E$55,5,FALSE)</f>
        <v>Trsf</v>
      </c>
      <c r="S2163" s="1" t="s">
        <v>2487</v>
      </c>
    </row>
    <row r="2164" spans="1:19" ht="15" customHeight="1" x14ac:dyDescent="0.35">
      <c r="A2164" s="4">
        <v>45199</v>
      </c>
      <c r="B2164" s="5">
        <f t="shared" si="659"/>
        <v>9</v>
      </c>
      <c r="C2164" s="5">
        <f t="shared" si="660"/>
        <v>2023</v>
      </c>
      <c r="D2164" s="88" t="s">
        <v>1926</v>
      </c>
      <c r="E2164" s="5" t="str">
        <f>VLOOKUP(F2164,'Set up'!$A$2:$C$55,2,FALSE)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up'!$A$2:$C$55,3,FALSE)</f>
        <v>Cash</v>
      </c>
      <c r="J2164" s="5">
        <f>VLOOKUP(F2164,'Set up'!$A$2:$D$55,4,FALSE)</f>
        <v>0</v>
      </c>
      <c r="K2164" s="4">
        <f t="shared" si="640"/>
        <v>45199</v>
      </c>
      <c r="L2164" s="5">
        <f t="shared" si="641"/>
        <v>9</v>
      </c>
      <c r="M2164" s="5">
        <f t="shared" si="642"/>
        <v>2023</v>
      </c>
      <c r="N2164" s="96">
        <v>312.5</v>
      </c>
      <c r="O2164" s="6">
        <f>-N2164</f>
        <v>-312.5</v>
      </c>
      <c r="P2164" s="6">
        <f t="shared" si="661"/>
        <v>0</v>
      </c>
      <c r="Q2164" s="7">
        <f t="shared" si="662"/>
        <v>3673080.6500000018</v>
      </c>
      <c r="R2164" s="44" t="str">
        <f>VLOOKUP(F2164,'Set up'!$A$2:$E$55,5,FALSE)</f>
        <v>Trsf</v>
      </c>
      <c r="S2164" s="1" t="s">
        <v>2674</v>
      </c>
    </row>
    <row r="2165" spans="1:19" ht="15" customHeight="1" x14ac:dyDescent="0.35">
      <c r="A2165" s="4">
        <v>45199</v>
      </c>
      <c r="B2165" s="5">
        <f t="shared" si="659"/>
        <v>9</v>
      </c>
      <c r="C2165" s="5">
        <f t="shared" si="660"/>
        <v>2023</v>
      </c>
      <c r="D2165" s="88" t="s">
        <v>1927</v>
      </c>
      <c r="E2165" s="5" t="str">
        <f>VLOOKUP(F2165,'Set up'!$A$2:$C$55,2,FALSE)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up'!$A$2:$C$55,3,FALSE)</f>
        <v>Cash</v>
      </c>
      <c r="J2165" s="5">
        <f>VLOOKUP(F2165,'Set up'!$A$2:$D$55,4,FALSE)</f>
        <v>0</v>
      </c>
      <c r="K2165" s="4">
        <f t="shared" si="640"/>
        <v>45199</v>
      </c>
      <c r="L2165" s="5">
        <f t="shared" si="641"/>
        <v>9</v>
      </c>
      <c r="M2165" s="5">
        <f t="shared" si="642"/>
        <v>2023</v>
      </c>
      <c r="N2165" s="96">
        <v>8030</v>
      </c>
      <c r="O2165" s="6">
        <f>-4567.7-3462.3</f>
        <v>-8030</v>
      </c>
      <c r="P2165" s="6">
        <f t="shared" si="661"/>
        <v>0</v>
      </c>
      <c r="Q2165" s="7">
        <f t="shared" si="662"/>
        <v>3681110.6500000018</v>
      </c>
      <c r="R2165" s="44" t="str">
        <f>VLOOKUP(F2165,'Set up'!$A$2:$E$55,5,FALSE)</f>
        <v>Trsf</v>
      </c>
      <c r="S2165" s="1" t="s">
        <v>2675</v>
      </c>
    </row>
    <row r="2166" spans="1:19" ht="15" customHeight="1" x14ac:dyDescent="0.35">
      <c r="A2166" s="4">
        <v>45199</v>
      </c>
      <c r="B2166" s="5">
        <f t="shared" si="659"/>
        <v>9</v>
      </c>
      <c r="C2166" s="5">
        <f t="shared" si="660"/>
        <v>2023</v>
      </c>
      <c r="D2166" s="88" t="s">
        <v>1927</v>
      </c>
      <c r="E2166" s="5" t="str">
        <f>VLOOKUP(F2166,'Set up'!$A$2:$C$55,2,FALSE)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up'!$A$2:$C$55,3,FALSE)</f>
        <v>Cash</v>
      </c>
      <c r="J2166" s="5">
        <f>VLOOKUP(F2166,'Set up'!$A$2:$D$55,4,FALSE)</f>
        <v>0</v>
      </c>
      <c r="K2166" s="4">
        <f t="shared" si="640"/>
        <v>45199</v>
      </c>
      <c r="L2166" s="5">
        <f t="shared" si="641"/>
        <v>9</v>
      </c>
      <c r="M2166" s="5">
        <f t="shared" si="642"/>
        <v>2023</v>
      </c>
      <c r="N2166" s="96">
        <v>2835</v>
      </c>
      <c r="O2166" s="6">
        <f>-N2166</f>
        <v>-2835</v>
      </c>
      <c r="P2166" s="6">
        <f t="shared" si="661"/>
        <v>0</v>
      </c>
      <c r="Q2166" s="7">
        <f t="shared" si="662"/>
        <v>3683945.6500000018</v>
      </c>
      <c r="R2166" s="44" t="str">
        <f>VLOOKUP(F2166,'Set up'!$A$2:$E$55,5,FALSE)</f>
        <v>Trsf</v>
      </c>
      <c r="S2166" s="1" t="s">
        <v>2676</v>
      </c>
    </row>
    <row r="2167" spans="1:19" ht="15" customHeight="1" x14ac:dyDescent="0.35">
      <c r="A2167" s="4">
        <v>45199</v>
      </c>
      <c r="B2167" s="5">
        <f t="shared" si="659"/>
        <v>9</v>
      </c>
      <c r="C2167" s="5">
        <f t="shared" si="660"/>
        <v>2023</v>
      </c>
      <c r="D2167" s="88" t="s">
        <v>1927</v>
      </c>
      <c r="E2167" s="5" t="str">
        <f>VLOOKUP(F2167,'Set up'!$A$2:$C$55,2,FALSE)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up'!$A$2:$C$55,3,FALSE)</f>
        <v>Cash</v>
      </c>
      <c r="J2167" s="5">
        <f>VLOOKUP(F2167,'Set up'!$A$2:$D$55,4,FALSE)</f>
        <v>0</v>
      </c>
      <c r="K2167" s="4">
        <f t="shared" si="640"/>
        <v>45199</v>
      </c>
      <c r="L2167" s="5">
        <f t="shared" si="641"/>
        <v>9</v>
      </c>
      <c r="M2167" s="5">
        <f t="shared" si="642"/>
        <v>2023</v>
      </c>
      <c r="N2167" s="96">
        <v>1872</v>
      </c>
      <c r="O2167" s="6">
        <f>-N2167</f>
        <v>-1872</v>
      </c>
      <c r="P2167" s="6">
        <f t="shared" si="661"/>
        <v>0</v>
      </c>
      <c r="Q2167" s="7">
        <f t="shared" si="662"/>
        <v>3685817.6500000018</v>
      </c>
      <c r="R2167" s="44" t="str">
        <f>VLOOKUP(F2167,'Set up'!$A$2:$E$55,5,FALSE)</f>
        <v>Trsf</v>
      </c>
      <c r="S2167" s="1" t="s">
        <v>2677</v>
      </c>
    </row>
    <row r="2168" spans="1:19" ht="15" customHeight="1" x14ac:dyDescent="0.35">
      <c r="A2168" s="4">
        <v>45199</v>
      </c>
      <c r="B2168" s="5">
        <f t="shared" ref="B2168:B2170" si="664">MONTH(A2168)</f>
        <v>9</v>
      </c>
      <c r="C2168" s="5">
        <f t="shared" ref="C2168:C2170" si="665">YEAR(A2168)</f>
        <v>2023</v>
      </c>
      <c r="D2168" s="88" t="s">
        <v>1927</v>
      </c>
      <c r="E2168" s="5" t="str">
        <f>VLOOKUP(F2168,'Set up'!$A$2:$C$55,2,FALSE)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up'!$A$2:$C$55,3,FALSE)</f>
        <v>Cash</v>
      </c>
      <c r="J2168" s="5">
        <f>VLOOKUP(F2168,'Set up'!$A$2:$D$55,4,FALSE)</f>
        <v>0</v>
      </c>
      <c r="K2168" s="4">
        <f t="shared" si="640"/>
        <v>45199</v>
      </c>
      <c r="L2168" s="5">
        <f t="shared" si="641"/>
        <v>9</v>
      </c>
      <c r="M2168" s="5">
        <f t="shared" si="642"/>
        <v>2023</v>
      </c>
      <c r="N2168" s="96">
        <v>1000</v>
      </c>
      <c r="O2168" s="6">
        <f>-N2168</f>
        <v>-1000</v>
      </c>
      <c r="P2168" s="6">
        <f t="shared" ref="P2168:P2228" si="666">SUM(N2168+O2168)</f>
        <v>0</v>
      </c>
      <c r="Q2168" s="7">
        <f t="shared" ref="Q2168:Q2169" si="667">SUM(Q2167+N2168)</f>
        <v>3686817.6500000018</v>
      </c>
      <c r="R2168" s="44" t="str">
        <f>VLOOKUP(F2168,'Set up'!$A$2:$E$55,5,FALSE)</f>
        <v>Trsf</v>
      </c>
      <c r="S2168" s="1" t="s">
        <v>2678</v>
      </c>
    </row>
    <row r="2169" spans="1:19" ht="15" customHeight="1" x14ac:dyDescent="0.35">
      <c r="A2169" s="4">
        <v>45199</v>
      </c>
      <c r="B2169" s="5">
        <f t="shared" si="664"/>
        <v>9</v>
      </c>
      <c r="C2169" s="5">
        <f t="shared" si="665"/>
        <v>2023</v>
      </c>
      <c r="D2169" s="88" t="s">
        <v>1927</v>
      </c>
      <c r="E2169" s="5" t="str">
        <f>VLOOKUP(F2169,'Set up'!$A$2:$C$55,2,FALSE)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up'!$A$2:$C$55,3,FALSE)</f>
        <v>Cash</v>
      </c>
      <c r="J2169" s="5">
        <f>VLOOKUP(F2169,'Set up'!$A$2:$D$55,4,FALSE)</f>
        <v>0</v>
      </c>
      <c r="K2169" s="4">
        <f t="shared" si="640"/>
        <v>45199</v>
      </c>
      <c r="L2169" s="5">
        <f t="shared" si="641"/>
        <v>9</v>
      </c>
      <c r="M2169" s="5">
        <f t="shared" si="642"/>
        <v>2023</v>
      </c>
      <c r="N2169" s="96">
        <v>380</v>
      </c>
      <c r="O2169" s="6">
        <f>-N2169</f>
        <v>-380</v>
      </c>
      <c r="P2169" s="6">
        <f t="shared" si="666"/>
        <v>0</v>
      </c>
      <c r="Q2169" s="7">
        <f t="shared" si="667"/>
        <v>3687197.6500000018</v>
      </c>
      <c r="R2169" s="44" t="str">
        <f>VLOOKUP(F2169,'Set up'!$A$2:$E$55,5,FALSE)</f>
        <v>Trsf</v>
      </c>
      <c r="S2169" s="1" t="s">
        <v>2679</v>
      </c>
    </row>
    <row r="2170" spans="1:19" ht="15" customHeight="1" x14ac:dyDescent="0.35">
      <c r="A2170" s="4">
        <v>45201</v>
      </c>
      <c r="B2170" s="5">
        <f t="shared" si="664"/>
        <v>10</v>
      </c>
      <c r="C2170" s="5">
        <f t="shared" si="665"/>
        <v>2023</v>
      </c>
      <c r="D2170" s="88" t="s">
        <v>1989</v>
      </c>
      <c r="E2170" s="5" t="str">
        <f>VLOOKUP(F2170,'Set up'!$A$2:$C$55,2,FALSE)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up'!$A$2:$C$55,3,FALSE)</f>
        <v>Cash</v>
      </c>
      <c r="J2170" s="5">
        <f>VLOOKUP(F2170,'Set up'!$A$2:$D$55,4,FALSE)</f>
        <v>0</v>
      </c>
      <c r="K2170" s="4">
        <f t="shared" si="640"/>
        <v>45201</v>
      </c>
      <c r="L2170" s="5">
        <f t="shared" si="641"/>
        <v>10</v>
      </c>
      <c r="M2170" s="5">
        <f t="shared" si="642"/>
        <v>2023</v>
      </c>
      <c r="N2170" s="96">
        <v>3388</v>
      </c>
      <c r="O2170" s="6">
        <f t="shared" ref="O2170:O2178" si="668">-N2170</f>
        <v>-3388</v>
      </c>
      <c r="P2170" s="6">
        <f t="shared" si="666"/>
        <v>0</v>
      </c>
      <c r="Q2170" s="7">
        <f t="shared" ref="Q2170:Q2214" si="669">SUM(Q2169+N2170)</f>
        <v>3690585.6500000018</v>
      </c>
      <c r="R2170" s="44" t="str">
        <f>VLOOKUP(F2170,'Set up'!$A$2:$E$55,5,FALSE)</f>
        <v>Cash</v>
      </c>
      <c r="S2170" s="1" t="s">
        <v>2084</v>
      </c>
    </row>
    <row r="2171" spans="1:19" ht="15" customHeight="1" x14ac:dyDescent="0.35">
      <c r="A2171" s="4">
        <v>45201</v>
      </c>
      <c r="B2171" s="5">
        <f t="shared" ref="B2171:B2214" si="670">MONTH(A2171)</f>
        <v>10</v>
      </c>
      <c r="C2171" s="5">
        <f t="shared" ref="C2171:C2214" si="671">YEAR(A2171)</f>
        <v>2023</v>
      </c>
      <c r="D2171" s="88" t="s">
        <v>1989</v>
      </c>
      <c r="E2171" s="5" t="str">
        <f>VLOOKUP(F2171,'Set up'!$A$2:$C$55,2,FALSE)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up'!$A$2:$C$55,3,FALSE)</f>
        <v>Cash</v>
      </c>
      <c r="J2171" s="5">
        <f>VLOOKUP(F2171,'Set up'!$A$2:$D$55,4,FALSE)</f>
        <v>0</v>
      </c>
      <c r="K2171" s="4">
        <f t="shared" si="640"/>
        <v>45201</v>
      </c>
      <c r="L2171" s="5">
        <f t="shared" si="641"/>
        <v>10</v>
      </c>
      <c r="M2171" s="5">
        <f t="shared" si="642"/>
        <v>2023</v>
      </c>
      <c r="N2171" s="96">
        <v>702</v>
      </c>
      <c r="O2171" s="6">
        <f t="shared" si="668"/>
        <v>-702</v>
      </c>
      <c r="P2171" s="6">
        <f t="shared" si="666"/>
        <v>0</v>
      </c>
      <c r="Q2171" s="7">
        <f t="shared" si="669"/>
        <v>3691287.6500000018</v>
      </c>
      <c r="R2171" s="44" t="str">
        <f>VLOOKUP(F2171,'Set up'!$A$2:$E$55,5,FALSE)</f>
        <v>Cash</v>
      </c>
      <c r="S2171" s="1" t="s">
        <v>2084</v>
      </c>
    </row>
    <row r="2172" spans="1:19" ht="15" customHeight="1" x14ac:dyDescent="0.35">
      <c r="A2172" s="4">
        <v>45201</v>
      </c>
      <c r="B2172" s="5">
        <f t="shared" si="670"/>
        <v>10</v>
      </c>
      <c r="C2172" s="5">
        <f t="shared" si="671"/>
        <v>2023</v>
      </c>
      <c r="D2172" s="88" t="s">
        <v>1989</v>
      </c>
      <c r="E2172" s="5" t="str">
        <f>VLOOKUP(F2172,'Set up'!$A$2:$C$55,2,FALSE)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up'!$A$2:$C$55,3,FALSE)</f>
        <v>Cash</v>
      </c>
      <c r="J2172" s="5">
        <f>VLOOKUP(F2172,'Set up'!$A$2:$D$55,4,FALSE)</f>
        <v>0</v>
      </c>
      <c r="K2172" s="4">
        <f t="shared" si="640"/>
        <v>45201</v>
      </c>
      <c r="L2172" s="5">
        <f t="shared" si="641"/>
        <v>10</v>
      </c>
      <c r="M2172" s="5">
        <f t="shared" si="642"/>
        <v>2023</v>
      </c>
      <c r="N2172" s="96">
        <v>516</v>
      </c>
      <c r="O2172" s="6">
        <f t="shared" si="668"/>
        <v>-516</v>
      </c>
      <c r="P2172" s="6">
        <f t="shared" si="666"/>
        <v>0</v>
      </c>
      <c r="Q2172" s="7">
        <f t="shared" si="669"/>
        <v>3691803.6500000018</v>
      </c>
      <c r="R2172" s="44" t="str">
        <f>VLOOKUP(F2172,'Set up'!$A$2:$E$55,5,FALSE)</f>
        <v>Cash</v>
      </c>
      <c r="S2172" s="1" t="s">
        <v>2084</v>
      </c>
    </row>
    <row r="2173" spans="1:19" ht="15" customHeight="1" x14ac:dyDescent="0.35">
      <c r="A2173" s="4">
        <v>45201</v>
      </c>
      <c r="B2173" s="5">
        <f t="shared" si="670"/>
        <v>10</v>
      </c>
      <c r="C2173" s="5">
        <f t="shared" si="671"/>
        <v>2023</v>
      </c>
      <c r="D2173" s="88" t="s">
        <v>1989</v>
      </c>
      <c r="E2173" s="5" t="str">
        <f>VLOOKUP(F2173,'Set up'!$A$2:$C$55,2,FALSE)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up'!$A$2:$C$55,3,FALSE)</f>
        <v>Cash</v>
      </c>
      <c r="J2173" s="5">
        <f>VLOOKUP(F2173,'Set up'!$A$2:$D$55,4,FALSE)</f>
        <v>0</v>
      </c>
      <c r="K2173" s="4">
        <f t="shared" si="640"/>
        <v>45201</v>
      </c>
      <c r="L2173" s="5">
        <f t="shared" si="641"/>
        <v>10</v>
      </c>
      <c r="M2173" s="5">
        <f t="shared" si="642"/>
        <v>2023</v>
      </c>
      <c r="N2173" s="96">
        <v>320</v>
      </c>
      <c r="O2173" s="6">
        <f t="shared" si="668"/>
        <v>-320</v>
      </c>
      <c r="P2173" s="6">
        <f t="shared" si="666"/>
        <v>0</v>
      </c>
      <c r="Q2173" s="7">
        <f t="shared" si="669"/>
        <v>3692123.6500000018</v>
      </c>
      <c r="R2173" s="44" t="str">
        <f>VLOOKUP(F2173,'Set up'!$A$2:$E$55,5,FALSE)</f>
        <v>Cash</v>
      </c>
      <c r="S2173" s="1" t="s">
        <v>2084</v>
      </c>
    </row>
    <row r="2174" spans="1:19" ht="15" customHeight="1" x14ac:dyDescent="0.35">
      <c r="A2174" s="4">
        <v>45201</v>
      </c>
      <c r="B2174" s="5">
        <f t="shared" si="670"/>
        <v>10</v>
      </c>
      <c r="C2174" s="5">
        <f t="shared" si="671"/>
        <v>2023</v>
      </c>
      <c r="D2174" s="88" t="s">
        <v>1989</v>
      </c>
      <c r="E2174" s="5" t="str">
        <f>VLOOKUP(F2174,'Set up'!$A$2:$C$55,2,FALSE)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up'!$A$2:$C$55,3,FALSE)</f>
        <v>Cash</v>
      </c>
      <c r="J2174" s="5">
        <f>VLOOKUP(F2174,'Set up'!$A$2:$D$55,4,FALSE)</f>
        <v>0</v>
      </c>
      <c r="K2174" s="4">
        <f t="shared" si="640"/>
        <v>45201</v>
      </c>
      <c r="L2174" s="5">
        <f t="shared" si="641"/>
        <v>10</v>
      </c>
      <c r="M2174" s="5">
        <f t="shared" si="642"/>
        <v>2023</v>
      </c>
      <c r="N2174" s="96">
        <v>165</v>
      </c>
      <c r="O2174" s="6">
        <f t="shared" si="668"/>
        <v>-165</v>
      </c>
      <c r="P2174" s="6">
        <f t="shared" si="666"/>
        <v>0</v>
      </c>
      <c r="Q2174" s="7">
        <f t="shared" si="669"/>
        <v>3692288.6500000018</v>
      </c>
      <c r="R2174" s="44" t="str">
        <f>VLOOKUP(F2174,'Set up'!$A$2:$E$55,5,FALSE)</f>
        <v>Cash</v>
      </c>
      <c r="S2174" s="1" t="s">
        <v>2084</v>
      </c>
    </row>
    <row r="2175" spans="1:19" ht="15" customHeight="1" x14ac:dyDescent="0.35">
      <c r="A2175" s="4">
        <v>45201</v>
      </c>
      <c r="B2175" s="5">
        <f t="shared" si="670"/>
        <v>10</v>
      </c>
      <c r="C2175" s="5">
        <f t="shared" si="671"/>
        <v>2023</v>
      </c>
      <c r="D2175" s="88" t="s">
        <v>1989</v>
      </c>
      <c r="E2175" s="5" t="str">
        <f>VLOOKUP(F2175,'Set up'!$A$2:$C$55,2,FALSE)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up'!$A$2:$C$55,3,FALSE)</f>
        <v>Cash</v>
      </c>
      <c r="J2175" s="5">
        <f>VLOOKUP(F2175,'Set up'!$A$2:$D$55,4,FALSE)</f>
        <v>0</v>
      </c>
      <c r="K2175" s="4">
        <f t="shared" si="640"/>
        <v>45201</v>
      </c>
      <c r="L2175" s="5">
        <f t="shared" si="641"/>
        <v>10</v>
      </c>
      <c r="M2175" s="5">
        <f t="shared" si="642"/>
        <v>2023</v>
      </c>
      <c r="N2175" s="96">
        <v>105</v>
      </c>
      <c r="O2175" s="6">
        <f t="shared" si="668"/>
        <v>-105</v>
      </c>
      <c r="P2175" s="6">
        <f t="shared" si="666"/>
        <v>0</v>
      </c>
      <c r="Q2175" s="7">
        <f t="shared" si="669"/>
        <v>3692393.6500000018</v>
      </c>
      <c r="R2175" s="44" t="str">
        <f>VLOOKUP(F2175,'Set up'!$A$2:$E$55,5,FALSE)</f>
        <v>Cash</v>
      </c>
      <c r="S2175" s="1" t="s">
        <v>2084</v>
      </c>
    </row>
    <row r="2176" spans="1:19" ht="15" customHeight="1" x14ac:dyDescent="0.35">
      <c r="A2176" s="4">
        <v>45201</v>
      </c>
      <c r="B2176" s="5">
        <f t="shared" si="670"/>
        <v>10</v>
      </c>
      <c r="C2176" s="5">
        <f t="shared" si="671"/>
        <v>2023</v>
      </c>
      <c r="D2176" s="88" t="s">
        <v>1989</v>
      </c>
      <c r="E2176" s="5" t="str">
        <f>VLOOKUP(F2176,'Set up'!$A$2:$C$55,2,FALSE)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up'!$A$2:$C$55,3,FALSE)</f>
        <v>Cash</v>
      </c>
      <c r="J2176" s="5">
        <f>VLOOKUP(F2176,'Set up'!$A$2:$D$55,4,FALSE)</f>
        <v>0</v>
      </c>
      <c r="K2176" s="4">
        <f t="shared" si="640"/>
        <v>45201</v>
      </c>
      <c r="L2176" s="5">
        <f t="shared" si="641"/>
        <v>10</v>
      </c>
      <c r="M2176" s="5">
        <f t="shared" si="642"/>
        <v>2023</v>
      </c>
      <c r="N2176" s="96">
        <v>62.5</v>
      </c>
      <c r="O2176" s="6">
        <f t="shared" si="668"/>
        <v>-62.5</v>
      </c>
      <c r="P2176" s="6">
        <f t="shared" si="666"/>
        <v>0</v>
      </c>
      <c r="Q2176" s="7">
        <f t="shared" si="669"/>
        <v>3692456.1500000018</v>
      </c>
      <c r="R2176" s="44" t="str">
        <f>VLOOKUP(F2176,'Set up'!$A$2:$E$55,5,FALSE)</f>
        <v>Cash</v>
      </c>
      <c r="S2176" s="1" t="s">
        <v>2084</v>
      </c>
    </row>
    <row r="2177" spans="1:19" ht="15" customHeight="1" x14ac:dyDescent="0.35">
      <c r="A2177" s="4">
        <v>45202</v>
      </c>
      <c r="B2177" s="5">
        <f t="shared" si="670"/>
        <v>10</v>
      </c>
      <c r="C2177" s="5">
        <f t="shared" si="671"/>
        <v>2023</v>
      </c>
      <c r="D2177" s="88" t="s">
        <v>1991</v>
      </c>
      <c r="E2177" s="5" t="str">
        <f>VLOOKUP(F2177,'Set up'!$A$2:$C$55,2,FALSE)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up'!$A$2:$C$55,3,FALSE)</f>
        <v>Cash</v>
      </c>
      <c r="J2177" s="5">
        <f>VLOOKUP(F2177,'Set up'!$A$2:$D$55,4,FALSE)</f>
        <v>0</v>
      </c>
      <c r="K2177" s="4">
        <f t="shared" si="640"/>
        <v>45202</v>
      </c>
      <c r="L2177" s="5">
        <f t="shared" si="641"/>
        <v>10</v>
      </c>
      <c r="M2177" s="5">
        <f t="shared" si="642"/>
        <v>2023</v>
      </c>
      <c r="N2177" s="96">
        <v>580</v>
      </c>
      <c r="O2177" s="6">
        <f t="shared" si="668"/>
        <v>-580</v>
      </c>
      <c r="P2177" s="6">
        <f t="shared" si="666"/>
        <v>0</v>
      </c>
      <c r="Q2177" s="7">
        <f t="shared" si="669"/>
        <v>3693036.1500000018</v>
      </c>
      <c r="R2177" s="44" t="str">
        <f>VLOOKUP(F2177,'Set up'!$A$2:$E$55,5,FALSE)</f>
        <v>Chq</v>
      </c>
      <c r="S2177" s="1" t="s">
        <v>2089</v>
      </c>
    </row>
    <row r="2178" spans="1:19" ht="15" customHeight="1" x14ac:dyDescent="0.35">
      <c r="A2178" s="4">
        <v>45202</v>
      </c>
      <c r="B2178" s="5">
        <f t="shared" si="670"/>
        <v>10</v>
      </c>
      <c r="C2178" s="5">
        <f t="shared" si="671"/>
        <v>2023</v>
      </c>
      <c r="D2178" s="88" t="s">
        <v>1991</v>
      </c>
      <c r="E2178" s="5" t="str">
        <f>VLOOKUP(F2178,'Set up'!$A$2:$C$55,2,FALSE)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up'!$A$2:$C$55,3,FALSE)</f>
        <v>Cash</v>
      </c>
      <c r="J2178" s="5">
        <f>VLOOKUP(F2178,'Set up'!$A$2:$D$55,4,FALSE)</f>
        <v>0</v>
      </c>
      <c r="K2178" s="4">
        <f t="shared" si="640"/>
        <v>45202</v>
      </c>
      <c r="L2178" s="5">
        <f t="shared" si="641"/>
        <v>10</v>
      </c>
      <c r="M2178" s="5">
        <f t="shared" si="642"/>
        <v>2023</v>
      </c>
      <c r="N2178" s="96">
        <v>1032</v>
      </c>
      <c r="O2178" s="6">
        <f t="shared" si="668"/>
        <v>-1032</v>
      </c>
      <c r="P2178" s="6">
        <f t="shared" si="666"/>
        <v>0</v>
      </c>
      <c r="Q2178" s="7">
        <f t="shared" si="669"/>
        <v>3694068.1500000018</v>
      </c>
      <c r="R2178" s="44" t="str">
        <f>VLOOKUP(F2178,'Set up'!$A$2:$E$55,5,FALSE)</f>
        <v>Chq</v>
      </c>
      <c r="S2178" s="1" t="s">
        <v>2089</v>
      </c>
    </row>
    <row r="2179" spans="1:19" ht="15" customHeight="1" x14ac:dyDescent="0.35">
      <c r="A2179" s="4">
        <v>45202</v>
      </c>
      <c r="B2179" s="5">
        <f t="shared" si="670"/>
        <v>10</v>
      </c>
      <c r="C2179" s="5">
        <f t="shared" si="671"/>
        <v>2023</v>
      </c>
      <c r="D2179" s="88" t="s">
        <v>1992</v>
      </c>
      <c r="E2179" s="5" t="str">
        <f>VLOOKUP(F2179,'Set up'!$A$2:$C$55,2,FALSE)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up'!$A$2:$C$55,3,FALSE)</f>
        <v>Cash</v>
      </c>
      <c r="J2179" s="5">
        <f>VLOOKUP(F2179,'Set up'!$A$2:$D$55,4,FALSE)</f>
        <v>0</v>
      </c>
      <c r="K2179" s="4">
        <f t="shared" ref="K2179:K2242" si="672">A2179+J2179</f>
        <v>45202</v>
      </c>
      <c r="L2179" s="5">
        <f t="shared" ref="L2179:L2242" si="673">MONTH(K2179)</f>
        <v>10</v>
      </c>
      <c r="M2179" s="5">
        <f t="shared" ref="M2179:M2242" si="674">YEAR(K2179)</f>
        <v>2023</v>
      </c>
      <c r="N2179" s="96">
        <v>1804</v>
      </c>
      <c r="O2179" s="6">
        <f>-406.3-1397.7</f>
        <v>-1804</v>
      </c>
      <c r="P2179" s="6">
        <f t="shared" si="666"/>
        <v>0</v>
      </c>
      <c r="Q2179" s="7">
        <f t="shared" si="669"/>
        <v>3695872.1500000018</v>
      </c>
      <c r="R2179" s="44" t="str">
        <f>VLOOKUP(F2179,'Set up'!$A$2:$E$55,5,FALSE)</f>
        <v>Trsf</v>
      </c>
      <c r="S2179" s="1" t="s">
        <v>2855</v>
      </c>
    </row>
    <row r="2180" spans="1:19" ht="15" customHeight="1" x14ac:dyDescent="0.35">
      <c r="A2180" s="4">
        <v>45202</v>
      </c>
      <c r="B2180" s="5">
        <f t="shared" si="670"/>
        <v>10</v>
      </c>
      <c r="C2180" s="5">
        <f t="shared" si="671"/>
        <v>2023</v>
      </c>
      <c r="D2180" s="88" t="s">
        <v>1992</v>
      </c>
      <c r="E2180" s="5" t="str">
        <f>VLOOKUP(F2180,'Set up'!$A$2:$C$55,2,FALSE)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up'!$A$2:$C$55,3,FALSE)</f>
        <v>Cash</v>
      </c>
      <c r="J2180" s="5">
        <f>VLOOKUP(F2180,'Set up'!$A$2:$D$55,4,FALSE)</f>
        <v>0</v>
      </c>
      <c r="K2180" s="4">
        <f t="shared" si="672"/>
        <v>45202</v>
      </c>
      <c r="L2180" s="5">
        <f t="shared" si="673"/>
        <v>10</v>
      </c>
      <c r="M2180" s="5">
        <f t="shared" si="674"/>
        <v>2023</v>
      </c>
      <c r="N2180" s="96">
        <v>390</v>
      </c>
      <c r="O2180" s="6">
        <f t="shared" ref="O2180" si="675">-N2180</f>
        <v>-390</v>
      </c>
      <c r="P2180" s="6">
        <f t="shared" si="666"/>
        <v>0</v>
      </c>
      <c r="Q2180" s="7">
        <f t="shared" si="669"/>
        <v>3696262.1500000018</v>
      </c>
      <c r="R2180" s="44" t="str">
        <f>VLOOKUP(F2180,'Set up'!$A$2:$E$55,5,FALSE)</f>
        <v>Trsf</v>
      </c>
      <c r="S2180" s="1" t="s">
        <v>2856</v>
      </c>
    </row>
    <row r="2181" spans="1:19" ht="15" customHeight="1" x14ac:dyDescent="0.35">
      <c r="A2181" s="4">
        <v>45202</v>
      </c>
      <c r="B2181" s="5">
        <f t="shared" si="670"/>
        <v>10</v>
      </c>
      <c r="C2181" s="5">
        <f t="shared" si="671"/>
        <v>2023</v>
      </c>
      <c r="D2181" s="88" t="s">
        <v>1992</v>
      </c>
      <c r="E2181" s="5" t="str">
        <f>VLOOKUP(F2181,'Set up'!$A$2:$C$55,2,FALSE)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up'!$A$2:$C$55,3,FALSE)</f>
        <v>Cash</v>
      </c>
      <c r="J2181" s="5">
        <f>VLOOKUP(F2181,'Set up'!$A$2:$D$55,4,FALSE)</f>
        <v>0</v>
      </c>
      <c r="K2181" s="4">
        <f t="shared" si="672"/>
        <v>45202</v>
      </c>
      <c r="L2181" s="5">
        <f t="shared" si="673"/>
        <v>10</v>
      </c>
      <c r="M2181" s="5">
        <f t="shared" si="674"/>
        <v>2023</v>
      </c>
      <c r="N2181" s="96">
        <v>421.2</v>
      </c>
      <c r="O2181" s="6">
        <f>-212.3</f>
        <v>-212.3</v>
      </c>
      <c r="P2181" s="6">
        <f t="shared" si="666"/>
        <v>208.89999999999998</v>
      </c>
      <c r="Q2181" s="7">
        <f t="shared" si="669"/>
        <v>3696683.350000002</v>
      </c>
      <c r="R2181" s="44" t="str">
        <f>VLOOKUP(F2181,'Set up'!$A$2:$E$55,5,FALSE)</f>
        <v>Trsf</v>
      </c>
      <c r="S2181" s="1" t="s">
        <v>2857</v>
      </c>
    </row>
    <row r="2182" spans="1:19" ht="15" customHeight="1" x14ac:dyDescent="0.35">
      <c r="A2182" s="4">
        <v>45203</v>
      </c>
      <c r="B2182" s="5">
        <f t="shared" si="670"/>
        <v>10</v>
      </c>
      <c r="C2182" s="5">
        <f t="shared" si="671"/>
        <v>2023</v>
      </c>
      <c r="D2182" s="88" t="s">
        <v>1993</v>
      </c>
      <c r="E2182" s="5" t="str">
        <f>VLOOKUP(F2182,'Set up'!$A$2:$C$55,2,FALSE)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up'!$A$2:$C$55,3,FALSE)</f>
        <v>Cash</v>
      </c>
      <c r="J2182" s="5">
        <f>VLOOKUP(F2182,'Set up'!$A$2:$D$55,4,FALSE)</f>
        <v>0</v>
      </c>
      <c r="K2182" s="4">
        <f t="shared" si="672"/>
        <v>45203</v>
      </c>
      <c r="L2182" s="5">
        <f t="shared" si="673"/>
        <v>10</v>
      </c>
      <c r="M2182" s="5">
        <f t="shared" si="674"/>
        <v>2023</v>
      </c>
      <c r="N2182" s="96">
        <v>1738</v>
      </c>
      <c r="O2182" s="6">
        <f t="shared" ref="O2182:O2184" si="676">-N2182</f>
        <v>-1738</v>
      </c>
      <c r="P2182" s="6">
        <f t="shared" si="666"/>
        <v>0</v>
      </c>
      <c r="Q2182" s="7">
        <f t="shared" si="669"/>
        <v>3698421.350000002</v>
      </c>
      <c r="R2182" s="44" t="str">
        <f>VLOOKUP(F2182,'Set up'!$A$2:$E$55,5,FALSE)</f>
        <v>PD Chq</v>
      </c>
      <c r="S2182" s="1" t="s">
        <v>2530</v>
      </c>
    </row>
    <row r="2183" spans="1:19" ht="15" customHeight="1" x14ac:dyDescent="0.35">
      <c r="A2183" s="4">
        <v>45203</v>
      </c>
      <c r="B2183" s="5">
        <f t="shared" si="670"/>
        <v>10</v>
      </c>
      <c r="C2183" s="5">
        <f t="shared" si="671"/>
        <v>2023</v>
      </c>
      <c r="D2183" s="88" t="s">
        <v>1993</v>
      </c>
      <c r="E2183" s="5" t="str">
        <f>VLOOKUP(F2183,'Set up'!$A$2:$C$55,2,FALSE)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up'!$A$2:$C$55,3,FALSE)</f>
        <v>Cash</v>
      </c>
      <c r="J2183" s="5">
        <f>VLOOKUP(F2183,'Set up'!$A$2:$D$55,4,FALSE)</f>
        <v>0</v>
      </c>
      <c r="K2183" s="4">
        <f t="shared" si="672"/>
        <v>45203</v>
      </c>
      <c r="L2183" s="5">
        <f t="shared" si="673"/>
        <v>10</v>
      </c>
      <c r="M2183" s="5">
        <f t="shared" si="674"/>
        <v>2023</v>
      </c>
      <c r="N2183" s="96">
        <v>702</v>
      </c>
      <c r="O2183" s="6">
        <f t="shared" si="676"/>
        <v>-702</v>
      </c>
      <c r="P2183" s="6">
        <f t="shared" si="666"/>
        <v>0</v>
      </c>
      <c r="Q2183" s="7">
        <f t="shared" si="669"/>
        <v>3699123.350000002</v>
      </c>
      <c r="R2183" s="44" t="str">
        <f>VLOOKUP(F2183,'Set up'!$A$2:$E$55,5,FALSE)</f>
        <v>PD Chq</v>
      </c>
      <c r="S2183" s="1" t="s">
        <v>2530</v>
      </c>
    </row>
    <row r="2184" spans="1:19" ht="15" customHeight="1" x14ac:dyDescent="0.35">
      <c r="A2184" s="4">
        <v>45203</v>
      </c>
      <c r="B2184" s="5">
        <f t="shared" si="670"/>
        <v>10</v>
      </c>
      <c r="C2184" s="5">
        <f t="shared" si="671"/>
        <v>2023</v>
      </c>
      <c r="D2184" s="88" t="s">
        <v>1993</v>
      </c>
      <c r="E2184" s="5" t="str">
        <f>VLOOKUP(F2184,'Set up'!$A$2:$C$55,2,FALSE)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up'!$A$2:$C$55,3,FALSE)</f>
        <v>Cash</v>
      </c>
      <c r="J2184" s="5">
        <f>VLOOKUP(F2184,'Set up'!$A$2:$D$55,4,FALSE)</f>
        <v>0</v>
      </c>
      <c r="K2184" s="4">
        <f t="shared" si="672"/>
        <v>45203</v>
      </c>
      <c r="L2184" s="5">
        <f t="shared" si="673"/>
        <v>10</v>
      </c>
      <c r="M2184" s="5">
        <f t="shared" si="674"/>
        <v>2023</v>
      </c>
      <c r="N2184" s="96">
        <v>95</v>
      </c>
      <c r="O2184" s="6">
        <f t="shared" si="676"/>
        <v>-95</v>
      </c>
      <c r="P2184" s="6">
        <f t="shared" si="666"/>
        <v>0</v>
      </c>
      <c r="Q2184" s="7">
        <f t="shared" si="669"/>
        <v>3699218.350000002</v>
      </c>
      <c r="R2184" s="44" t="str">
        <f>VLOOKUP(F2184,'Set up'!$A$2:$E$55,5,FALSE)</f>
        <v>PD Chq</v>
      </c>
      <c r="S2184" s="1" t="s">
        <v>2530</v>
      </c>
    </row>
    <row r="2185" spans="1:19" ht="15" customHeight="1" x14ac:dyDescent="0.35">
      <c r="A2185" s="4" t="s">
        <v>1996</v>
      </c>
      <c r="B2185" s="5">
        <f t="shared" si="670"/>
        <v>10</v>
      </c>
      <c r="C2185" s="5">
        <f t="shared" si="671"/>
        <v>2023</v>
      </c>
      <c r="D2185" s="88" t="s">
        <v>1994</v>
      </c>
      <c r="E2185" s="5" t="str">
        <f>VLOOKUP(F2185,'Set up'!$A$2:$C$55,2,FALSE)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up'!$A$2:$C$55,3,FALSE)</f>
        <v>Cash</v>
      </c>
      <c r="J2185" s="5">
        <f>VLOOKUP(F2185,'Set up'!$A$2:$D$55,4,FALSE)</f>
        <v>0</v>
      </c>
      <c r="K2185" s="4">
        <f t="shared" si="672"/>
        <v>45204</v>
      </c>
      <c r="L2185" s="5">
        <f t="shared" si="673"/>
        <v>10</v>
      </c>
      <c r="M2185" s="5">
        <f t="shared" si="674"/>
        <v>2023</v>
      </c>
      <c r="N2185" s="96">
        <v>125</v>
      </c>
      <c r="O2185" s="6">
        <f>-N2185</f>
        <v>-125</v>
      </c>
      <c r="P2185" s="6">
        <f t="shared" si="666"/>
        <v>0</v>
      </c>
      <c r="Q2185" s="7">
        <f t="shared" si="669"/>
        <v>3699343.350000002</v>
      </c>
      <c r="R2185" s="44" t="str">
        <f>VLOOKUP(F2185,'Set up'!$A$2:$E$55,5,FALSE)</f>
        <v>Trsf</v>
      </c>
      <c r="S2185" s="1" t="s">
        <v>2680</v>
      </c>
    </row>
    <row r="2186" spans="1:19" ht="15" customHeight="1" x14ac:dyDescent="0.35">
      <c r="A2186" s="4" t="s">
        <v>1996</v>
      </c>
      <c r="B2186" s="5">
        <f t="shared" si="670"/>
        <v>10</v>
      </c>
      <c r="C2186" s="5">
        <f t="shared" si="671"/>
        <v>2023</v>
      </c>
      <c r="D2186" s="88" t="s">
        <v>1995</v>
      </c>
      <c r="E2186" s="5" t="str">
        <f>VLOOKUP(F2186,'Set up'!$A$2:$C$55,2,FALSE)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up'!$A$2:$C$55,3,FALSE)</f>
        <v>Cash</v>
      </c>
      <c r="J2186" s="5">
        <f>VLOOKUP(F2186,'Set up'!$A$2:$D$55,4,FALSE)</f>
        <v>0</v>
      </c>
      <c r="K2186" s="4">
        <f t="shared" si="672"/>
        <v>45204</v>
      </c>
      <c r="L2186" s="5">
        <f t="shared" si="673"/>
        <v>10</v>
      </c>
      <c r="M2186" s="5">
        <f t="shared" si="674"/>
        <v>2023</v>
      </c>
      <c r="N2186" s="96">
        <v>3256</v>
      </c>
      <c r="O2186" s="6">
        <f>-N2186</f>
        <v>-3256</v>
      </c>
      <c r="P2186" s="6">
        <f t="shared" si="666"/>
        <v>0</v>
      </c>
      <c r="Q2186" s="7">
        <f t="shared" si="669"/>
        <v>3702599.350000002</v>
      </c>
      <c r="R2186" s="44" t="str">
        <f>VLOOKUP(F2186,'Set up'!$A$2:$E$55,5,FALSE)</f>
        <v>Trsf</v>
      </c>
      <c r="S2186" s="1" t="s">
        <v>2681</v>
      </c>
    </row>
    <row r="2187" spans="1:19" ht="15" customHeight="1" x14ac:dyDescent="0.35">
      <c r="A2187" s="4" t="s">
        <v>1996</v>
      </c>
      <c r="B2187" s="5">
        <f t="shared" si="670"/>
        <v>10</v>
      </c>
      <c r="C2187" s="5">
        <f t="shared" si="671"/>
        <v>2023</v>
      </c>
      <c r="D2187" s="88" t="s">
        <v>1995</v>
      </c>
      <c r="E2187" s="5" t="str">
        <f>VLOOKUP(F2187,'Set up'!$A$2:$C$55,2,FALSE)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up'!$A$2:$C$55,3,FALSE)</f>
        <v>Cash</v>
      </c>
      <c r="J2187" s="5">
        <f>VLOOKUP(F2187,'Set up'!$A$2:$D$55,4,FALSE)</f>
        <v>0</v>
      </c>
      <c r="K2187" s="4">
        <f t="shared" si="672"/>
        <v>45204</v>
      </c>
      <c r="L2187" s="5">
        <f t="shared" si="673"/>
        <v>10</v>
      </c>
      <c r="M2187" s="5">
        <f t="shared" si="674"/>
        <v>2023</v>
      </c>
      <c r="N2187" s="96">
        <v>1080</v>
      </c>
      <c r="O2187" s="6">
        <f>-N2187</f>
        <v>-1080</v>
      </c>
      <c r="P2187" s="6">
        <f t="shared" si="666"/>
        <v>0</v>
      </c>
      <c r="Q2187" s="7">
        <f t="shared" si="669"/>
        <v>3703679.350000002</v>
      </c>
      <c r="R2187" s="44" t="str">
        <f>VLOOKUP(F2187,'Set up'!$A$2:$E$55,5,FALSE)</f>
        <v>Trsf</v>
      </c>
      <c r="S2187" s="1" t="s">
        <v>2682</v>
      </c>
    </row>
    <row r="2188" spans="1:19" ht="15" customHeight="1" x14ac:dyDescent="0.35">
      <c r="A2188" s="4" t="s">
        <v>1996</v>
      </c>
      <c r="B2188" s="5">
        <f t="shared" si="670"/>
        <v>10</v>
      </c>
      <c r="C2188" s="5">
        <f t="shared" si="671"/>
        <v>2023</v>
      </c>
      <c r="D2188" s="88" t="s">
        <v>1995</v>
      </c>
      <c r="E2188" s="5" t="str">
        <f>VLOOKUP(F2188,'Set up'!$A$2:$C$55,2,FALSE)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up'!$A$2:$C$55,3,FALSE)</f>
        <v>Cash</v>
      </c>
      <c r="J2188" s="5">
        <f>VLOOKUP(F2188,'Set up'!$A$2:$D$55,4,FALSE)</f>
        <v>0</v>
      </c>
      <c r="K2188" s="4">
        <f t="shared" si="672"/>
        <v>45204</v>
      </c>
      <c r="L2188" s="5">
        <f t="shared" si="673"/>
        <v>10</v>
      </c>
      <c r="M2188" s="5">
        <f t="shared" si="674"/>
        <v>2023</v>
      </c>
      <c r="N2188" s="96">
        <v>702</v>
      </c>
      <c r="O2188" s="6">
        <f>-N2188</f>
        <v>-702</v>
      </c>
      <c r="P2188" s="6">
        <f t="shared" si="666"/>
        <v>0</v>
      </c>
      <c r="Q2188" s="7">
        <f t="shared" si="669"/>
        <v>3704381.350000002</v>
      </c>
      <c r="R2188" s="44" t="str">
        <f>VLOOKUP(F2188,'Set up'!$A$2:$E$55,5,FALSE)</f>
        <v>Trsf</v>
      </c>
      <c r="S2188" s="1" t="s">
        <v>2683</v>
      </c>
    </row>
    <row r="2189" spans="1:19" ht="15" customHeight="1" x14ac:dyDescent="0.35">
      <c r="A2189" s="4" t="s">
        <v>1996</v>
      </c>
      <c r="B2189" s="5">
        <f t="shared" si="670"/>
        <v>10</v>
      </c>
      <c r="C2189" s="5">
        <f t="shared" si="671"/>
        <v>2023</v>
      </c>
      <c r="D2189" s="88" t="s">
        <v>1995</v>
      </c>
      <c r="E2189" s="5" t="str">
        <f>VLOOKUP(F2189,'Set up'!$A$2:$C$55,2,FALSE)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up'!$A$2:$C$55,3,FALSE)</f>
        <v>Cash</v>
      </c>
      <c r="J2189" s="5">
        <f>VLOOKUP(F2189,'Set up'!$A$2:$D$55,4,FALSE)</f>
        <v>0</v>
      </c>
      <c r="K2189" s="4">
        <f t="shared" si="672"/>
        <v>45204</v>
      </c>
      <c r="L2189" s="5">
        <f t="shared" si="673"/>
        <v>10</v>
      </c>
      <c r="M2189" s="5">
        <f t="shared" si="674"/>
        <v>2023</v>
      </c>
      <c r="N2189" s="96">
        <v>1000</v>
      </c>
      <c r="O2189" s="6">
        <f>-N2189</f>
        <v>-1000</v>
      </c>
      <c r="P2189" s="6">
        <f t="shared" si="666"/>
        <v>0</v>
      </c>
      <c r="Q2189" s="7">
        <f t="shared" si="669"/>
        <v>3705381.350000002</v>
      </c>
      <c r="R2189" s="44" t="str">
        <f>VLOOKUP(F2189,'Set up'!$A$2:$E$55,5,FALSE)</f>
        <v>Trsf</v>
      </c>
      <c r="S2189" s="1" t="s">
        <v>2678</v>
      </c>
    </row>
    <row r="2190" spans="1:19" ht="15" customHeight="1" x14ac:dyDescent="0.35">
      <c r="A2190" s="4">
        <v>45205</v>
      </c>
      <c r="B2190" s="5">
        <f t="shared" si="670"/>
        <v>10</v>
      </c>
      <c r="C2190" s="5">
        <f t="shared" si="671"/>
        <v>2023</v>
      </c>
      <c r="D2190" s="88" t="s">
        <v>1997</v>
      </c>
      <c r="E2190" s="5" t="str">
        <f>VLOOKUP(F2190,'Set up'!$A$2:$C$55,2,FALSE)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up'!$A$2:$C$55,3,FALSE)</f>
        <v>Cash</v>
      </c>
      <c r="J2190" s="5">
        <f>VLOOKUP(F2190,'Set up'!$A$2:$D$55,4,FALSE)</f>
        <v>0</v>
      </c>
      <c r="K2190" s="4">
        <f t="shared" si="672"/>
        <v>45205</v>
      </c>
      <c r="L2190" s="5">
        <f t="shared" si="673"/>
        <v>10</v>
      </c>
      <c r="M2190" s="5">
        <f t="shared" si="674"/>
        <v>2023</v>
      </c>
      <c r="N2190" s="96">
        <v>3600</v>
      </c>
      <c r="P2190" s="6">
        <f t="shared" si="666"/>
        <v>3600</v>
      </c>
      <c r="Q2190" s="7">
        <f t="shared" si="669"/>
        <v>3708981.350000002</v>
      </c>
      <c r="R2190" s="44" t="str">
        <f>VLOOKUP(F2190,'Set up'!$A$2:$E$55,5,FALSE)</f>
        <v>Trsf</v>
      </c>
    </row>
    <row r="2191" spans="1:19" ht="15" customHeight="1" x14ac:dyDescent="0.35">
      <c r="A2191" s="4">
        <v>45205</v>
      </c>
      <c r="B2191" s="5">
        <f t="shared" si="670"/>
        <v>10</v>
      </c>
      <c r="C2191" s="5">
        <f t="shared" si="671"/>
        <v>2023</v>
      </c>
      <c r="D2191" s="88" t="s">
        <v>1997</v>
      </c>
      <c r="E2191" s="5" t="str">
        <f>VLOOKUP(F2191,'Set up'!$A$2:$C$55,2,FALSE)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up'!$A$2:$C$55,3,FALSE)</f>
        <v>Cash</v>
      </c>
      <c r="J2191" s="5">
        <f>VLOOKUP(F2191,'Set up'!$A$2:$D$55,4,FALSE)</f>
        <v>0</v>
      </c>
      <c r="K2191" s="4">
        <f t="shared" si="672"/>
        <v>45205</v>
      </c>
      <c r="L2191" s="5">
        <f t="shared" si="673"/>
        <v>10</v>
      </c>
      <c r="M2191" s="5">
        <f t="shared" si="674"/>
        <v>2023</v>
      </c>
      <c r="N2191" s="96">
        <v>468</v>
      </c>
      <c r="P2191" s="6">
        <f t="shared" si="666"/>
        <v>468</v>
      </c>
      <c r="Q2191" s="7">
        <f t="shared" si="669"/>
        <v>3709449.350000002</v>
      </c>
      <c r="R2191" s="44" t="str">
        <f>VLOOKUP(F2191,'Set up'!$A$2:$E$55,5,FALSE)</f>
        <v>Trsf</v>
      </c>
    </row>
    <row r="2192" spans="1:19" ht="15" customHeight="1" x14ac:dyDescent="0.35">
      <c r="A2192" s="4">
        <v>45205</v>
      </c>
      <c r="B2192" s="5">
        <f t="shared" si="670"/>
        <v>10</v>
      </c>
      <c r="C2192" s="5">
        <f t="shared" si="671"/>
        <v>2023</v>
      </c>
      <c r="D2192" s="88" t="s">
        <v>1999</v>
      </c>
      <c r="E2192" s="5" t="str">
        <f>VLOOKUP(F2192,'Set up'!$A$2:$C$55,2,FALSE)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up'!$A$2:$C$55,3,FALSE)</f>
        <v>120</v>
      </c>
      <c r="J2192" s="5">
        <f>VLOOKUP(F2192,'Set up'!$A$2:$D$55,4,FALSE)</f>
        <v>120</v>
      </c>
      <c r="K2192" s="4">
        <f t="shared" si="672"/>
        <v>45325</v>
      </c>
      <c r="L2192" s="5">
        <f t="shared" si="673"/>
        <v>2</v>
      </c>
      <c r="M2192" s="5">
        <f t="shared" si="674"/>
        <v>2024</v>
      </c>
      <c r="N2192" s="96">
        <v>9636</v>
      </c>
      <c r="O2192" s="6">
        <f t="shared" ref="O2192:O2196" si="677">-N2192</f>
        <v>-9636</v>
      </c>
      <c r="P2192" s="6">
        <f t="shared" si="666"/>
        <v>0</v>
      </c>
      <c r="Q2192" s="7">
        <f t="shared" si="669"/>
        <v>3719085.350000002</v>
      </c>
      <c r="R2192" s="44" t="str">
        <f>VLOOKUP(F2192,'Set up'!$A$2:$E$55,5,FALSE)</f>
        <v>Trsf</v>
      </c>
      <c r="S2192" s="1" t="s">
        <v>2562</v>
      </c>
    </row>
    <row r="2193" spans="1:19" ht="15" customHeight="1" x14ac:dyDescent="0.35">
      <c r="A2193" s="4">
        <v>45205</v>
      </c>
      <c r="B2193" s="5">
        <f t="shared" si="670"/>
        <v>10</v>
      </c>
      <c r="C2193" s="5">
        <f t="shared" si="671"/>
        <v>2023</v>
      </c>
      <c r="D2193" s="88" t="s">
        <v>1999</v>
      </c>
      <c r="E2193" s="5" t="str">
        <f>VLOOKUP(F2193,'Set up'!$A$2:$C$55,2,FALSE)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up'!$A$2:$C$55,3,FALSE)</f>
        <v>120</v>
      </c>
      <c r="J2193" s="5">
        <f>VLOOKUP(F2193,'Set up'!$A$2:$D$55,4,FALSE)</f>
        <v>120</v>
      </c>
      <c r="K2193" s="4">
        <f t="shared" si="672"/>
        <v>45325</v>
      </c>
      <c r="L2193" s="5">
        <f t="shared" si="673"/>
        <v>2</v>
      </c>
      <c r="M2193" s="5">
        <f t="shared" si="674"/>
        <v>2024</v>
      </c>
      <c r="N2193" s="96">
        <v>900</v>
      </c>
      <c r="O2193" s="6">
        <f t="shared" si="677"/>
        <v>-900</v>
      </c>
      <c r="P2193" s="6">
        <f t="shared" si="666"/>
        <v>0</v>
      </c>
      <c r="Q2193" s="7">
        <f t="shared" si="669"/>
        <v>3719985.350000002</v>
      </c>
      <c r="R2193" s="44" t="str">
        <f>VLOOKUP(F2193,'Set up'!$A$2:$E$55,5,FALSE)</f>
        <v>Trsf</v>
      </c>
      <c r="S2193" s="1" t="s">
        <v>2562</v>
      </c>
    </row>
    <row r="2194" spans="1:19" ht="15" customHeight="1" x14ac:dyDescent="0.35">
      <c r="A2194" s="4">
        <v>45205</v>
      </c>
      <c r="B2194" s="5">
        <f t="shared" si="670"/>
        <v>10</v>
      </c>
      <c r="C2194" s="5">
        <f t="shared" si="671"/>
        <v>2023</v>
      </c>
      <c r="D2194" s="88" t="s">
        <v>1999</v>
      </c>
      <c r="E2194" s="5" t="str">
        <f>VLOOKUP(F2194,'Set up'!$A$2:$C$55,2,FALSE)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up'!$A$2:$C$55,3,FALSE)</f>
        <v>120</v>
      </c>
      <c r="J2194" s="5">
        <f>VLOOKUP(F2194,'Set up'!$A$2:$D$55,4,FALSE)</f>
        <v>120</v>
      </c>
      <c r="K2194" s="4">
        <f t="shared" si="672"/>
        <v>45325</v>
      </c>
      <c r="L2194" s="5">
        <f t="shared" si="673"/>
        <v>2</v>
      </c>
      <c r="M2194" s="5">
        <f t="shared" si="674"/>
        <v>2024</v>
      </c>
      <c r="N2194" s="96">
        <v>575</v>
      </c>
      <c r="O2194" s="6">
        <f t="shared" si="677"/>
        <v>-575</v>
      </c>
      <c r="P2194" s="6">
        <f t="shared" si="666"/>
        <v>0</v>
      </c>
      <c r="Q2194" s="7">
        <f t="shared" si="669"/>
        <v>3720560.350000002</v>
      </c>
      <c r="R2194" s="44" t="str">
        <f>VLOOKUP(F2194,'Set up'!$A$2:$E$55,5,FALSE)</f>
        <v>Trsf</v>
      </c>
      <c r="S2194" s="1" t="s">
        <v>2562</v>
      </c>
    </row>
    <row r="2195" spans="1:19" ht="15" customHeight="1" x14ac:dyDescent="0.35">
      <c r="A2195" s="4">
        <v>45205</v>
      </c>
      <c r="B2195" s="5">
        <f t="shared" si="670"/>
        <v>10</v>
      </c>
      <c r="C2195" s="5">
        <f t="shared" si="671"/>
        <v>2023</v>
      </c>
      <c r="D2195" s="88" t="s">
        <v>1999</v>
      </c>
      <c r="E2195" s="5" t="str">
        <f>VLOOKUP(F2195,'Set up'!$A$2:$C$55,2,FALSE)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up'!$A$2:$C$55,3,FALSE)</f>
        <v>120</v>
      </c>
      <c r="J2195" s="5">
        <f>VLOOKUP(F2195,'Set up'!$A$2:$D$55,4,FALSE)</f>
        <v>120</v>
      </c>
      <c r="K2195" s="4">
        <f t="shared" si="672"/>
        <v>45325</v>
      </c>
      <c r="L2195" s="5">
        <f t="shared" si="673"/>
        <v>2</v>
      </c>
      <c r="M2195" s="5">
        <f t="shared" si="674"/>
        <v>2024</v>
      </c>
      <c r="N2195" s="96">
        <v>420</v>
      </c>
      <c r="O2195" s="6">
        <f t="shared" si="677"/>
        <v>-420</v>
      </c>
      <c r="P2195" s="6">
        <f t="shared" si="666"/>
        <v>0</v>
      </c>
      <c r="Q2195" s="7">
        <f t="shared" si="669"/>
        <v>3720980.350000002</v>
      </c>
      <c r="R2195" s="44" t="str">
        <f>VLOOKUP(F2195,'Set up'!$A$2:$E$55,5,FALSE)</f>
        <v>Trsf</v>
      </c>
      <c r="S2195" s="1" t="s">
        <v>2562</v>
      </c>
    </row>
    <row r="2196" spans="1:19" ht="15" customHeight="1" x14ac:dyDescent="0.35">
      <c r="A2196" s="4">
        <v>45205</v>
      </c>
      <c r="B2196" s="5">
        <f t="shared" si="670"/>
        <v>10</v>
      </c>
      <c r="C2196" s="5">
        <f t="shared" si="671"/>
        <v>2023</v>
      </c>
      <c r="D2196" s="88" t="s">
        <v>1999</v>
      </c>
      <c r="E2196" s="5" t="str">
        <f>VLOOKUP(F2196,'Set up'!$A$2:$C$55,2,FALSE)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up'!$A$2:$C$55,3,FALSE)</f>
        <v>120</v>
      </c>
      <c r="J2196" s="5">
        <f>VLOOKUP(F2196,'Set up'!$A$2:$D$55,4,FALSE)</f>
        <v>120</v>
      </c>
      <c r="K2196" s="4">
        <f t="shared" si="672"/>
        <v>45325</v>
      </c>
      <c r="L2196" s="5">
        <f t="shared" si="673"/>
        <v>2</v>
      </c>
      <c r="M2196" s="5">
        <f t="shared" si="674"/>
        <v>2024</v>
      </c>
      <c r="N2196" s="96">
        <v>238</v>
      </c>
      <c r="O2196" s="6">
        <f t="shared" si="677"/>
        <v>-238</v>
      </c>
      <c r="P2196" s="6">
        <f t="shared" si="666"/>
        <v>0</v>
      </c>
      <c r="Q2196" s="7">
        <f t="shared" si="669"/>
        <v>3721218.350000002</v>
      </c>
      <c r="R2196" s="44" t="str">
        <f>VLOOKUP(F2196,'Set up'!$A$2:$E$55,5,FALSE)</f>
        <v>Trsf</v>
      </c>
      <c r="S2196" s="1" t="s">
        <v>2562</v>
      </c>
    </row>
    <row r="2197" spans="1:19" ht="15" customHeight="1" x14ac:dyDescent="0.35">
      <c r="A2197" s="4">
        <v>45205</v>
      </c>
      <c r="B2197" s="5">
        <f t="shared" si="670"/>
        <v>10</v>
      </c>
      <c r="C2197" s="5">
        <f t="shared" si="671"/>
        <v>2023</v>
      </c>
      <c r="D2197" s="88" t="s">
        <v>2000</v>
      </c>
      <c r="E2197" s="5" t="str">
        <f>VLOOKUP(F2197,'Set up'!$A$2:$C$55,2,FALSE)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up'!$A$2:$C$55,3,FALSE)</f>
        <v>Cash</v>
      </c>
      <c r="J2197" s="5">
        <f>VLOOKUP(F2197,'Set up'!$A$2:$D$55,4,FALSE)</f>
        <v>0</v>
      </c>
      <c r="K2197" s="4">
        <f t="shared" si="672"/>
        <v>45205</v>
      </c>
      <c r="L2197" s="5">
        <f t="shared" si="673"/>
        <v>10</v>
      </c>
      <c r="M2197" s="5">
        <f t="shared" si="674"/>
        <v>2023</v>
      </c>
      <c r="N2197" s="96">
        <v>250</v>
      </c>
      <c r="O2197" s="6">
        <f>-N2197</f>
        <v>-250</v>
      </c>
      <c r="P2197" s="6">
        <f t="shared" si="666"/>
        <v>0</v>
      </c>
      <c r="Q2197" s="7">
        <f t="shared" si="669"/>
        <v>3721468.350000002</v>
      </c>
      <c r="R2197" s="44" t="str">
        <f>VLOOKUP(F2197,'Set up'!$A$2:$E$55,5,FALSE)</f>
        <v>Trsf</v>
      </c>
      <c r="S2197" s="1" t="s">
        <v>2684</v>
      </c>
    </row>
    <row r="2198" spans="1:19" ht="15" customHeight="1" x14ac:dyDescent="0.35">
      <c r="A2198" s="4">
        <v>45205</v>
      </c>
      <c r="B2198" s="5">
        <f t="shared" si="670"/>
        <v>10</v>
      </c>
      <c r="C2198" s="5">
        <f t="shared" si="671"/>
        <v>2023</v>
      </c>
      <c r="D2198" s="88" t="s">
        <v>2000</v>
      </c>
      <c r="E2198" s="5" t="str">
        <f>VLOOKUP(F2198,'Set up'!$A$2:$C$55,2,FALSE)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up'!$A$2:$C$55,3,FALSE)</f>
        <v>Cash</v>
      </c>
      <c r="J2198" s="5">
        <f>VLOOKUP(F2198,'Set up'!$A$2:$D$55,4,FALSE)</f>
        <v>0</v>
      </c>
      <c r="K2198" s="4">
        <f t="shared" si="672"/>
        <v>45205</v>
      </c>
      <c r="L2198" s="5">
        <f t="shared" si="673"/>
        <v>10</v>
      </c>
      <c r="M2198" s="5">
        <f t="shared" si="674"/>
        <v>2023</v>
      </c>
      <c r="N2198" s="96">
        <v>360</v>
      </c>
      <c r="O2198" s="6">
        <f>-N2198</f>
        <v>-360</v>
      </c>
      <c r="P2198" s="6">
        <f t="shared" si="666"/>
        <v>0</v>
      </c>
      <c r="Q2198" s="7">
        <f t="shared" si="669"/>
        <v>3721828.350000002</v>
      </c>
      <c r="R2198" s="44" t="str">
        <f>VLOOKUP(F2198,'Set up'!$A$2:$E$55,5,FALSE)</f>
        <v>Trsf</v>
      </c>
      <c r="S2198" s="1" t="s">
        <v>2685</v>
      </c>
    </row>
    <row r="2199" spans="1:19" ht="15" customHeight="1" x14ac:dyDescent="0.35">
      <c r="A2199" s="4">
        <v>45206</v>
      </c>
      <c r="B2199" s="5">
        <f t="shared" si="670"/>
        <v>10</v>
      </c>
      <c r="C2199" s="5">
        <f t="shared" si="671"/>
        <v>2023</v>
      </c>
      <c r="D2199" s="88" t="s">
        <v>2001</v>
      </c>
      <c r="E2199" s="5" t="str">
        <f>VLOOKUP(F2199,'Set up'!$A$2:$C$55,2,FALSE)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up'!$A$2:$C$55,3,FALSE)</f>
        <v>Cash</v>
      </c>
      <c r="J2199" s="5">
        <f>VLOOKUP(F2199,'Set up'!$A$2:$D$55,4,FALSE)</f>
        <v>0</v>
      </c>
      <c r="K2199" s="4">
        <f t="shared" si="672"/>
        <v>45206</v>
      </c>
      <c r="L2199" s="5">
        <f t="shared" si="673"/>
        <v>10</v>
      </c>
      <c r="M2199" s="5">
        <f t="shared" si="674"/>
        <v>2023</v>
      </c>
      <c r="N2199" s="96">
        <v>3476</v>
      </c>
      <c r="O2199" s="6">
        <f>-N2199</f>
        <v>-3476</v>
      </c>
      <c r="P2199" s="6">
        <f t="shared" si="666"/>
        <v>0</v>
      </c>
      <c r="Q2199" s="7">
        <f t="shared" si="669"/>
        <v>3725304.350000002</v>
      </c>
      <c r="R2199" s="44" t="str">
        <f>VLOOKUP(F2199,'Set up'!$A$2:$E$55,5,FALSE)</f>
        <v>Chq</v>
      </c>
      <c r="S2199" s="1" t="s">
        <v>2319</v>
      </c>
    </row>
    <row r="2200" spans="1:19" ht="15" customHeight="1" x14ac:dyDescent="0.35">
      <c r="A2200" s="4">
        <v>45206</v>
      </c>
      <c r="B2200" s="5">
        <f t="shared" si="670"/>
        <v>10</v>
      </c>
      <c r="C2200" s="5">
        <f t="shared" si="671"/>
        <v>2023</v>
      </c>
      <c r="D2200" s="88" t="s">
        <v>2001</v>
      </c>
      <c r="E2200" s="5" t="str">
        <f>VLOOKUP(F2200,'Set up'!$A$2:$C$55,2,FALSE)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up'!$A$2:$C$55,3,FALSE)</f>
        <v>Cash</v>
      </c>
      <c r="J2200" s="5">
        <f>VLOOKUP(F2200,'Set up'!$A$2:$D$55,4,FALSE)</f>
        <v>0</v>
      </c>
      <c r="K2200" s="4">
        <f t="shared" si="672"/>
        <v>45206</v>
      </c>
      <c r="L2200" s="5">
        <f t="shared" si="673"/>
        <v>10</v>
      </c>
      <c r="M2200" s="5">
        <f t="shared" si="674"/>
        <v>2023</v>
      </c>
      <c r="N2200" s="96">
        <v>702</v>
      </c>
      <c r="O2200" s="6">
        <f>-N2200</f>
        <v>-702</v>
      </c>
      <c r="P2200" s="6">
        <f t="shared" si="666"/>
        <v>0</v>
      </c>
      <c r="Q2200" s="7">
        <f t="shared" si="669"/>
        <v>3726006.350000002</v>
      </c>
      <c r="R2200" s="44" t="str">
        <f>VLOOKUP(F2200,'Set up'!$A$2:$E$55,5,FALSE)</f>
        <v>Chq</v>
      </c>
      <c r="S2200" s="1" t="s">
        <v>2318</v>
      </c>
    </row>
    <row r="2201" spans="1:19" ht="15" customHeight="1" x14ac:dyDescent="0.35">
      <c r="A2201" s="4">
        <v>45206</v>
      </c>
      <c r="B2201" s="5">
        <f t="shared" si="670"/>
        <v>10</v>
      </c>
      <c r="C2201" s="5">
        <f t="shared" si="671"/>
        <v>2023</v>
      </c>
      <c r="D2201" s="88" t="s">
        <v>2001</v>
      </c>
      <c r="E2201" s="5" t="str">
        <f>VLOOKUP(F2201,'Set up'!$A$2:$C$55,2,FALSE)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up'!$A$2:$C$55,3,FALSE)</f>
        <v>Cash</v>
      </c>
      <c r="J2201" s="5">
        <f>VLOOKUP(F2201,'Set up'!$A$2:$D$55,4,FALSE)</f>
        <v>0</v>
      </c>
      <c r="K2201" s="4">
        <f t="shared" si="672"/>
        <v>45206</v>
      </c>
      <c r="L2201" s="5">
        <f t="shared" si="673"/>
        <v>10</v>
      </c>
      <c r="M2201" s="5">
        <f t="shared" si="674"/>
        <v>2023</v>
      </c>
      <c r="N2201" s="96">
        <v>421.2</v>
      </c>
      <c r="O2201" s="6">
        <f>-421</f>
        <v>-421</v>
      </c>
      <c r="P2201" s="6">
        <f t="shared" si="666"/>
        <v>0.19999999999998863</v>
      </c>
      <c r="Q2201" s="7">
        <f t="shared" si="669"/>
        <v>3726427.5500000021</v>
      </c>
      <c r="R2201" s="44" t="str">
        <f>VLOOKUP(F2201,'Set up'!$A$2:$E$55,5,FALSE)</f>
        <v>Chq</v>
      </c>
      <c r="S2201" s="1" t="s">
        <v>2320</v>
      </c>
    </row>
    <row r="2202" spans="1:19" ht="15" customHeight="1" x14ac:dyDescent="0.35">
      <c r="A2202" s="4">
        <v>45206</v>
      </c>
      <c r="B2202" s="5">
        <f t="shared" si="670"/>
        <v>10</v>
      </c>
      <c r="C2202" s="5">
        <f t="shared" si="671"/>
        <v>2023</v>
      </c>
      <c r="D2202" s="88" t="s">
        <v>2001</v>
      </c>
      <c r="E2202" s="5" t="str">
        <f>VLOOKUP(F2202,'Set up'!$A$2:$C$55,2,FALSE)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up'!$A$2:$C$55,3,FALSE)</f>
        <v>Cash</v>
      </c>
      <c r="J2202" s="5">
        <f>VLOOKUP(F2202,'Set up'!$A$2:$D$55,4,FALSE)</f>
        <v>0</v>
      </c>
      <c r="K2202" s="4">
        <f t="shared" si="672"/>
        <v>45206</v>
      </c>
      <c r="L2202" s="5">
        <f t="shared" si="673"/>
        <v>10</v>
      </c>
      <c r="M2202" s="5">
        <f t="shared" si="674"/>
        <v>2023</v>
      </c>
      <c r="N2202" s="96">
        <v>210</v>
      </c>
      <c r="O2202" s="6">
        <f>-N2202</f>
        <v>-210</v>
      </c>
      <c r="P2202" s="6">
        <f t="shared" si="666"/>
        <v>0</v>
      </c>
      <c r="Q2202" s="7">
        <f t="shared" si="669"/>
        <v>3726637.5500000021</v>
      </c>
      <c r="R2202" s="44" t="str">
        <f>VLOOKUP(F2202,'Set up'!$A$2:$E$55,5,FALSE)</f>
        <v>Chq</v>
      </c>
      <c r="S2202" s="1" t="s">
        <v>2318</v>
      </c>
    </row>
    <row r="2203" spans="1:19" ht="15" customHeight="1" x14ac:dyDescent="0.35">
      <c r="A2203" s="4">
        <v>45206</v>
      </c>
      <c r="B2203" s="5">
        <f t="shared" si="670"/>
        <v>10</v>
      </c>
      <c r="C2203" s="5">
        <f t="shared" si="671"/>
        <v>2023</v>
      </c>
      <c r="D2203" s="88" t="s">
        <v>2001</v>
      </c>
      <c r="E2203" s="5" t="str">
        <f>VLOOKUP(F2203,'Set up'!$A$2:$C$55,2,FALSE)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up'!$A$2:$C$55,3,FALSE)</f>
        <v>Cash</v>
      </c>
      <c r="J2203" s="5">
        <f>VLOOKUP(F2203,'Set up'!$A$2:$D$55,4,FALSE)</f>
        <v>0</v>
      </c>
      <c r="K2203" s="4">
        <f t="shared" si="672"/>
        <v>45206</v>
      </c>
      <c r="L2203" s="5">
        <f t="shared" si="673"/>
        <v>10</v>
      </c>
      <c r="M2203" s="5">
        <f t="shared" si="674"/>
        <v>2023</v>
      </c>
      <c r="N2203" s="96">
        <v>258</v>
      </c>
      <c r="O2203" s="6">
        <f>-N2203</f>
        <v>-258</v>
      </c>
      <c r="P2203" s="6">
        <f t="shared" si="666"/>
        <v>0</v>
      </c>
      <c r="Q2203" s="7">
        <f t="shared" si="669"/>
        <v>3726895.5500000021</v>
      </c>
      <c r="R2203" s="44" t="str">
        <f>VLOOKUP(F2203,'Set up'!$A$2:$E$55,5,FALSE)</f>
        <v>Chq</v>
      </c>
      <c r="S2203" s="1" t="s">
        <v>2318</v>
      </c>
    </row>
    <row r="2204" spans="1:19" ht="15" customHeight="1" x14ac:dyDescent="0.35">
      <c r="A2204" s="4">
        <v>45211</v>
      </c>
      <c r="B2204" s="5">
        <f t="shared" si="670"/>
        <v>10</v>
      </c>
      <c r="C2204" s="5">
        <f t="shared" si="671"/>
        <v>2023</v>
      </c>
      <c r="D2204" s="88" t="s">
        <v>2002</v>
      </c>
      <c r="E2204" s="5" t="str">
        <f>VLOOKUP(F2204,'Set up'!$A$2:$C$55,2,FALSE)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up'!$A$2:$C$55,3,FALSE)</f>
        <v>Cash</v>
      </c>
      <c r="J2204" s="5">
        <f>VLOOKUP(F2204,'Set up'!$A$2:$D$55,4,FALSE)</f>
        <v>0</v>
      </c>
      <c r="K2204" s="4">
        <f t="shared" si="672"/>
        <v>45211</v>
      </c>
      <c r="L2204" s="5">
        <f t="shared" si="673"/>
        <v>10</v>
      </c>
      <c r="M2204" s="5">
        <f t="shared" si="674"/>
        <v>2023</v>
      </c>
      <c r="N2204" s="96">
        <v>125</v>
      </c>
      <c r="O2204" s="6">
        <f>-N2204</f>
        <v>-125</v>
      </c>
      <c r="P2204" s="6">
        <f t="shared" si="666"/>
        <v>0</v>
      </c>
      <c r="Q2204" s="7">
        <f t="shared" si="669"/>
        <v>3727020.5500000021</v>
      </c>
      <c r="R2204" s="44" t="str">
        <f>VLOOKUP(F2204,'Set up'!$A$2:$E$55,5,FALSE)</f>
        <v>Trsf</v>
      </c>
      <c r="S2204" s="1" t="s">
        <v>2680</v>
      </c>
    </row>
    <row r="2205" spans="1:19" ht="15" customHeight="1" x14ac:dyDescent="0.35">
      <c r="A2205" s="4">
        <v>45211</v>
      </c>
      <c r="B2205" s="5">
        <f t="shared" si="670"/>
        <v>10</v>
      </c>
      <c r="C2205" s="5">
        <f t="shared" si="671"/>
        <v>2023</v>
      </c>
      <c r="D2205" s="88" t="s">
        <v>2002</v>
      </c>
      <c r="E2205" s="5" t="str">
        <f>VLOOKUP(F2205,'Set up'!$A$2:$C$55,2,FALSE)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up'!$A$2:$C$55,3,FALSE)</f>
        <v>Cash</v>
      </c>
      <c r="J2205" s="5">
        <f>VLOOKUP(F2205,'Set up'!$A$2:$D$55,4,FALSE)</f>
        <v>0</v>
      </c>
      <c r="K2205" s="4">
        <f t="shared" si="672"/>
        <v>45211</v>
      </c>
      <c r="L2205" s="5">
        <f t="shared" si="673"/>
        <v>10</v>
      </c>
      <c r="M2205" s="5">
        <f t="shared" si="674"/>
        <v>2023</v>
      </c>
      <c r="N2205" s="96">
        <v>900</v>
      </c>
      <c r="O2205" s="6">
        <f>-N2205</f>
        <v>-900</v>
      </c>
      <c r="P2205" s="6">
        <f t="shared" si="666"/>
        <v>0</v>
      </c>
      <c r="Q2205" s="7">
        <f t="shared" si="669"/>
        <v>3727920.5500000021</v>
      </c>
      <c r="R2205" s="44" t="str">
        <f>VLOOKUP(F2205,'Set up'!$A$2:$E$55,5,FALSE)</f>
        <v>Trsf</v>
      </c>
      <c r="S2205" s="1" t="s">
        <v>2686</v>
      </c>
    </row>
    <row r="2206" spans="1:19" ht="15" customHeight="1" x14ac:dyDescent="0.35">
      <c r="A2206" s="4">
        <v>45209</v>
      </c>
      <c r="B2206" s="5">
        <f t="shared" si="670"/>
        <v>10</v>
      </c>
      <c r="C2206" s="5">
        <f t="shared" si="671"/>
        <v>2023</v>
      </c>
      <c r="D2206" s="88" t="s">
        <v>2004</v>
      </c>
      <c r="E2206" s="5" t="str">
        <f>VLOOKUP(F2206,'Set up'!$A$2:$C$55,2,FALSE)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up'!$A$2:$C$55,3,FALSE)</f>
        <v>Cash</v>
      </c>
      <c r="J2206" s="5">
        <f>VLOOKUP(F2206,'Set up'!$A$2:$D$55,4,FALSE)</f>
        <v>0</v>
      </c>
      <c r="K2206" s="4">
        <f t="shared" si="672"/>
        <v>45209</v>
      </c>
      <c r="L2206" s="5">
        <f t="shared" si="673"/>
        <v>10</v>
      </c>
      <c r="M2206" s="5">
        <f t="shared" si="674"/>
        <v>2023</v>
      </c>
      <c r="N2206" s="96">
        <v>234</v>
      </c>
      <c r="P2206" s="6">
        <f t="shared" si="666"/>
        <v>234</v>
      </c>
      <c r="Q2206" s="7">
        <f t="shared" si="669"/>
        <v>3728154.5500000021</v>
      </c>
      <c r="R2206" s="44" t="str">
        <f>VLOOKUP(F2206,'Set up'!$A$2:$E$55,5,FALSE)</f>
        <v>Trsf</v>
      </c>
    </row>
    <row r="2207" spans="1:19" ht="15" customHeight="1" x14ac:dyDescent="0.35">
      <c r="A2207" s="4">
        <v>45209</v>
      </c>
      <c r="B2207" s="5">
        <f t="shared" si="670"/>
        <v>10</v>
      </c>
      <c r="C2207" s="5">
        <f t="shared" si="671"/>
        <v>2023</v>
      </c>
      <c r="D2207" s="88" t="s">
        <v>2004</v>
      </c>
      <c r="E2207" s="5" t="str">
        <f>VLOOKUP(F2207,'Set up'!$A$2:$C$55,2,FALSE)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up'!$A$2:$C$55,3,FALSE)</f>
        <v>Cash</v>
      </c>
      <c r="J2207" s="5">
        <f>VLOOKUP(F2207,'Set up'!$A$2:$D$55,4,FALSE)</f>
        <v>0</v>
      </c>
      <c r="K2207" s="4">
        <f t="shared" si="672"/>
        <v>45209</v>
      </c>
      <c r="L2207" s="5">
        <f t="shared" si="673"/>
        <v>10</v>
      </c>
      <c r="M2207" s="5">
        <f t="shared" si="674"/>
        <v>2023</v>
      </c>
      <c r="N2207" s="96">
        <v>110</v>
      </c>
      <c r="P2207" s="6">
        <f t="shared" si="666"/>
        <v>110</v>
      </c>
      <c r="Q2207" s="7">
        <f t="shared" si="669"/>
        <v>3728264.5500000021</v>
      </c>
      <c r="R2207" s="44" t="str">
        <f>VLOOKUP(F2207,'Set up'!$A$2:$E$55,5,FALSE)</f>
        <v>Trsf</v>
      </c>
    </row>
    <row r="2208" spans="1:19" ht="15" customHeight="1" x14ac:dyDescent="0.35">
      <c r="A2208" s="4" t="s">
        <v>2005</v>
      </c>
      <c r="B2208" s="5">
        <f t="shared" si="670"/>
        <v>10</v>
      </c>
      <c r="C2208" s="5">
        <f t="shared" si="671"/>
        <v>2023</v>
      </c>
      <c r="D2208" s="88" t="s">
        <v>2006</v>
      </c>
      <c r="E2208" s="5" t="str">
        <f>VLOOKUP(F2208,'Set up'!$A$2:$C$55,2,FALSE)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up'!$A$2:$C$55,3,FALSE)</f>
        <v>Cash</v>
      </c>
      <c r="J2208" s="5">
        <f>VLOOKUP(F2208,'Set up'!$A$2:$D$55,4,FALSE)</f>
        <v>0</v>
      </c>
      <c r="K2208" s="4">
        <f t="shared" si="672"/>
        <v>45210</v>
      </c>
      <c r="L2208" s="5">
        <f t="shared" si="673"/>
        <v>10</v>
      </c>
      <c r="M2208" s="5">
        <f t="shared" si="674"/>
        <v>2023</v>
      </c>
      <c r="N2208" s="96">
        <v>1694</v>
      </c>
      <c r="O2208" s="6">
        <f t="shared" ref="O2208:O2212" si="678">-N2208</f>
        <v>-1694</v>
      </c>
      <c r="P2208" s="6">
        <f t="shared" si="666"/>
        <v>0</v>
      </c>
      <c r="Q2208" s="7">
        <f t="shared" si="669"/>
        <v>3729958.5500000021</v>
      </c>
      <c r="R2208" s="44" t="str">
        <f>VLOOKUP(F2208,'Set up'!$A$2:$E$55,5,FALSE)</f>
        <v>Cash</v>
      </c>
      <c r="S2208" s="1" t="s">
        <v>2147</v>
      </c>
    </row>
    <row r="2209" spans="1:19" ht="15" customHeight="1" x14ac:dyDescent="0.35">
      <c r="A2209" s="4" t="s">
        <v>2005</v>
      </c>
      <c r="B2209" s="5">
        <f t="shared" si="670"/>
        <v>10</v>
      </c>
      <c r="C2209" s="5">
        <f t="shared" si="671"/>
        <v>2023</v>
      </c>
      <c r="D2209" s="88" t="s">
        <v>2006</v>
      </c>
      <c r="E2209" s="5" t="str">
        <f>VLOOKUP(F2209,'Set up'!$A$2:$C$55,2,FALSE)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up'!$A$2:$C$55,3,FALSE)</f>
        <v>Cash</v>
      </c>
      <c r="J2209" s="5">
        <f>VLOOKUP(F2209,'Set up'!$A$2:$D$55,4,FALSE)</f>
        <v>0</v>
      </c>
      <c r="K2209" s="4">
        <f t="shared" si="672"/>
        <v>45210</v>
      </c>
      <c r="L2209" s="5">
        <f t="shared" si="673"/>
        <v>10</v>
      </c>
      <c r="M2209" s="5">
        <f t="shared" si="674"/>
        <v>2023</v>
      </c>
      <c r="N2209" s="96">
        <v>702</v>
      </c>
      <c r="O2209" s="6">
        <f t="shared" si="678"/>
        <v>-702</v>
      </c>
      <c r="P2209" s="6">
        <f t="shared" si="666"/>
        <v>0</v>
      </c>
      <c r="Q2209" s="7">
        <f t="shared" si="669"/>
        <v>3730660.5500000021</v>
      </c>
      <c r="R2209" s="44" t="str">
        <f>VLOOKUP(F2209,'Set up'!$A$2:$E$55,5,FALSE)</f>
        <v>Cash</v>
      </c>
      <c r="S2209" s="1" t="s">
        <v>2147</v>
      </c>
    </row>
    <row r="2210" spans="1:19" ht="15" customHeight="1" x14ac:dyDescent="0.35">
      <c r="A2210" s="4" t="s">
        <v>2005</v>
      </c>
      <c r="B2210" s="5">
        <f t="shared" si="670"/>
        <v>10</v>
      </c>
      <c r="C2210" s="5">
        <f t="shared" si="671"/>
        <v>2023</v>
      </c>
      <c r="D2210" s="88" t="s">
        <v>2006</v>
      </c>
      <c r="E2210" s="5" t="str">
        <f>VLOOKUP(F2210,'Set up'!$A$2:$C$55,2,FALSE)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up'!$A$2:$C$55,3,FALSE)</f>
        <v>Cash</v>
      </c>
      <c r="J2210" s="5">
        <f>VLOOKUP(F2210,'Set up'!$A$2:$D$55,4,FALSE)</f>
        <v>0</v>
      </c>
      <c r="K2210" s="4">
        <f t="shared" si="672"/>
        <v>45210</v>
      </c>
      <c r="L2210" s="5">
        <f t="shared" si="673"/>
        <v>10</v>
      </c>
      <c r="M2210" s="5">
        <f t="shared" si="674"/>
        <v>2023</v>
      </c>
      <c r="N2210" s="96">
        <v>258</v>
      </c>
      <c r="O2210" s="6">
        <f t="shared" si="678"/>
        <v>-258</v>
      </c>
      <c r="P2210" s="6">
        <f t="shared" si="666"/>
        <v>0</v>
      </c>
      <c r="Q2210" s="7">
        <f t="shared" si="669"/>
        <v>3730918.5500000021</v>
      </c>
      <c r="R2210" s="44" t="str">
        <f>VLOOKUP(F2210,'Set up'!$A$2:$E$55,5,FALSE)</f>
        <v>Cash</v>
      </c>
      <c r="S2210" s="1" t="s">
        <v>2147</v>
      </c>
    </row>
    <row r="2211" spans="1:19" ht="15" customHeight="1" x14ac:dyDescent="0.35">
      <c r="A2211" s="4" t="s">
        <v>2005</v>
      </c>
      <c r="B2211" s="5">
        <f t="shared" si="670"/>
        <v>10</v>
      </c>
      <c r="C2211" s="5">
        <f t="shared" si="671"/>
        <v>2023</v>
      </c>
      <c r="D2211" s="88" t="s">
        <v>2006</v>
      </c>
      <c r="E2211" s="5" t="str">
        <f>VLOOKUP(F2211,'Set up'!$A$2:$C$55,2,FALSE)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up'!$A$2:$C$55,3,FALSE)</f>
        <v>Cash</v>
      </c>
      <c r="J2211" s="5">
        <f>VLOOKUP(F2211,'Set up'!$A$2:$D$55,4,FALSE)</f>
        <v>0</v>
      </c>
      <c r="K2211" s="4">
        <f t="shared" si="672"/>
        <v>45210</v>
      </c>
      <c r="L2211" s="5">
        <f t="shared" si="673"/>
        <v>10</v>
      </c>
      <c r="M2211" s="5">
        <f t="shared" si="674"/>
        <v>2023</v>
      </c>
      <c r="N2211" s="96">
        <v>105</v>
      </c>
      <c r="O2211" s="6">
        <f t="shared" si="678"/>
        <v>-105</v>
      </c>
      <c r="P2211" s="6">
        <f t="shared" si="666"/>
        <v>0</v>
      </c>
      <c r="Q2211" s="7">
        <f t="shared" si="669"/>
        <v>3731023.5500000021</v>
      </c>
      <c r="R2211" s="44" t="str">
        <f>VLOOKUP(F2211,'Set up'!$A$2:$E$55,5,FALSE)</f>
        <v>Cash</v>
      </c>
      <c r="S2211" s="1" t="s">
        <v>2147</v>
      </c>
    </row>
    <row r="2212" spans="1:19" ht="15" customHeight="1" x14ac:dyDescent="0.35">
      <c r="A2212" s="4" t="s">
        <v>2005</v>
      </c>
      <c r="B2212" s="5">
        <f t="shared" si="670"/>
        <v>10</v>
      </c>
      <c r="C2212" s="5">
        <f t="shared" si="671"/>
        <v>2023</v>
      </c>
      <c r="D2212" s="88" t="s">
        <v>2006</v>
      </c>
      <c r="E2212" s="5" t="str">
        <f>VLOOKUP(F2212,'Set up'!$A$2:$C$55,2,FALSE)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up'!$A$2:$C$55,3,FALSE)</f>
        <v>Cash</v>
      </c>
      <c r="J2212" s="5">
        <f>VLOOKUP(F2212,'Set up'!$A$2:$D$55,4,FALSE)</f>
        <v>0</v>
      </c>
      <c r="K2212" s="4">
        <f t="shared" si="672"/>
        <v>45210</v>
      </c>
      <c r="L2212" s="5">
        <f t="shared" si="673"/>
        <v>10</v>
      </c>
      <c r="M2212" s="5">
        <f t="shared" si="674"/>
        <v>2023</v>
      </c>
      <c r="N2212" s="96">
        <v>150</v>
      </c>
      <c r="O2212" s="6">
        <f t="shared" si="678"/>
        <v>-150</v>
      </c>
      <c r="P2212" s="6">
        <f t="shared" si="666"/>
        <v>0</v>
      </c>
      <c r="Q2212" s="7">
        <f t="shared" si="669"/>
        <v>3731173.5500000021</v>
      </c>
      <c r="R2212" s="44" t="str">
        <f>VLOOKUP(F2212,'Set up'!$A$2:$E$55,5,FALSE)</f>
        <v>Cash</v>
      </c>
      <c r="S2212" s="1" t="s">
        <v>2147</v>
      </c>
    </row>
    <row r="2213" spans="1:19" ht="15" customHeight="1" x14ac:dyDescent="0.35">
      <c r="A2213" s="4" t="s">
        <v>2005</v>
      </c>
      <c r="B2213" s="5">
        <f t="shared" si="670"/>
        <v>10</v>
      </c>
      <c r="C2213" s="5">
        <f t="shared" si="671"/>
        <v>2023</v>
      </c>
      <c r="D2213" s="88" t="s">
        <v>2008</v>
      </c>
      <c r="E2213" s="5" t="str">
        <f>VLOOKUP(F2213,'Set up'!$A$2:$C$55,2,FALSE)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up'!$A$2:$C$55,3,FALSE)</f>
        <v>Cash</v>
      </c>
      <c r="J2213" s="5">
        <f>VLOOKUP(F2213,'Set up'!$A$2:$D$55,4,FALSE)</f>
        <v>0</v>
      </c>
      <c r="K2213" s="4">
        <f t="shared" si="672"/>
        <v>45210</v>
      </c>
      <c r="L2213" s="5">
        <f t="shared" si="673"/>
        <v>10</v>
      </c>
      <c r="M2213" s="5">
        <f t="shared" si="674"/>
        <v>2023</v>
      </c>
      <c r="N2213" s="96">
        <v>1732.5</v>
      </c>
      <c r="O2213" s="6">
        <f>-241.7-1000-490.8</f>
        <v>-1732.5</v>
      </c>
      <c r="P2213" s="6">
        <f t="shared" si="666"/>
        <v>0</v>
      </c>
      <c r="Q2213" s="7">
        <f t="shared" si="669"/>
        <v>3732906.0500000021</v>
      </c>
      <c r="R2213" s="44" t="str">
        <f>VLOOKUP(F2213,'Set up'!$A$2:$E$55,5,FALSE)</f>
        <v>Trsf</v>
      </c>
      <c r="S2213" s="1" t="s">
        <v>2700</v>
      </c>
    </row>
    <row r="2214" spans="1:19" ht="15" customHeight="1" x14ac:dyDescent="0.35">
      <c r="A2214" s="4" t="s">
        <v>2005</v>
      </c>
      <c r="B2214" s="5">
        <f t="shared" si="670"/>
        <v>10</v>
      </c>
      <c r="C2214" s="5">
        <f t="shared" si="671"/>
        <v>2023</v>
      </c>
      <c r="D2214" s="88" t="s">
        <v>2008</v>
      </c>
      <c r="E2214" s="5" t="str">
        <f>VLOOKUP(F2214,'Set up'!$A$2:$C$55,2,FALSE)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up'!$A$2:$C$55,3,FALSE)</f>
        <v>Cash</v>
      </c>
      <c r="J2214" s="5">
        <f>VLOOKUP(F2214,'Set up'!$A$2:$D$55,4,FALSE)</f>
        <v>0</v>
      </c>
      <c r="K2214" s="4">
        <f t="shared" si="672"/>
        <v>45210</v>
      </c>
      <c r="L2214" s="5">
        <f t="shared" si="673"/>
        <v>10</v>
      </c>
      <c r="M2214" s="5">
        <f t="shared" si="674"/>
        <v>2023</v>
      </c>
      <c r="N2214" s="96">
        <v>312.5</v>
      </c>
      <c r="O2214" s="6">
        <f t="shared" ref="O2214" si="679">-N2214</f>
        <v>-312.5</v>
      </c>
      <c r="P2214" s="6">
        <f t="shared" si="666"/>
        <v>0</v>
      </c>
      <c r="Q2214" s="7">
        <f t="shared" si="669"/>
        <v>3733218.5500000021</v>
      </c>
      <c r="R2214" s="44" t="str">
        <f>VLOOKUP(F2214,'Set up'!$A$2:$E$55,5,FALSE)</f>
        <v>Trsf</v>
      </c>
      <c r="S2214" s="1" t="s">
        <v>2701</v>
      </c>
    </row>
    <row r="2215" spans="1:19" ht="15" customHeight="1" x14ac:dyDescent="0.35">
      <c r="A2215" s="4" t="s">
        <v>2010</v>
      </c>
      <c r="B2215" s="5">
        <f t="shared" ref="B2215:B2228" si="680">MONTH(A2215)</f>
        <v>10</v>
      </c>
      <c r="C2215" s="5">
        <f t="shared" ref="C2215:C2228" si="681">YEAR(A2215)</f>
        <v>2023</v>
      </c>
      <c r="D2215" s="88" t="s">
        <v>2009</v>
      </c>
      <c r="E2215" s="5" t="str">
        <f>VLOOKUP(F2215,'Set up'!$A$2:$C$55,2,FALSE)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up'!$A$2:$C$55,3,FALSE)</f>
        <v>60</v>
      </c>
      <c r="J2215" s="5">
        <f>VLOOKUP(F2215,'Set up'!$A$2:$D$55,4,FALSE)</f>
        <v>60</v>
      </c>
      <c r="K2215" s="4">
        <f t="shared" si="672"/>
        <v>45273</v>
      </c>
      <c r="L2215" s="5">
        <f t="shared" si="673"/>
        <v>12</v>
      </c>
      <c r="M2215" s="5">
        <f t="shared" si="674"/>
        <v>2023</v>
      </c>
      <c r="N2215" s="96">
        <v>594</v>
      </c>
      <c r="O2215" s="6">
        <f t="shared" ref="O2215:O2217" si="682">-N2215</f>
        <v>-594</v>
      </c>
      <c r="P2215" s="6">
        <f t="shared" si="666"/>
        <v>0</v>
      </c>
      <c r="Q2215" s="7">
        <f t="shared" ref="Q2215:Q2228" si="683">SUM(Q2214+N2215)</f>
        <v>3733812.5500000021</v>
      </c>
      <c r="R2215" s="44" t="str">
        <f>VLOOKUP(F2215,'Set up'!$A$2:$E$55,5,FALSE)</f>
        <v>Chq</v>
      </c>
      <c r="S2215" s="1" t="s">
        <v>2490</v>
      </c>
    </row>
    <row r="2216" spans="1:19" ht="15" customHeight="1" x14ac:dyDescent="0.35">
      <c r="A2216" s="4" t="s">
        <v>2010</v>
      </c>
      <c r="B2216" s="5">
        <f t="shared" si="680"/>
        <v>10</v>
      </c>
      <c r="C2216" s="5">
        <f t="shared" si="681"/>
        <v>2023</v>
      </c>
      <c r="D2216" s="88" t="s">
        <v>2009</v>
      </c>
      <c r="E2216" s="5" t="str">
        <f>VLOOKUP(F2216,'Set up'!$A$2:$C$55,2,FALSE)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up'!$A$2:$C$55,3,FALSE)</f>
        <v>60</v>
      </c>
      <c r="J2216" s="5">
        <f>VLOOKUP(F2216,'Set up'!$A$2:$D$55,4,FALSE)</f>
        <v>60</v>
      </c>
      <c r="K2216" s="4">
        <f t="shared" si="672"/>
        <v>45273</v>
      </c>
      <c r="L2216" s="5">
        <f t="shared" si="673"/>
        <v>12</v>
      </c>
      <c r="M2216" s="5">
        <f t="shared" si="674"/>
        <v>2023</v>
      </c>
      <c r="N2216" s="96">
        <v>594</v>
      </c>
      <c r="O2216" s="6">
        <f t="shared" si="682"/>
        <v>-594</v>
      </c>
      <c r="P2216" s="6">
        <f t="shared" si="666"/>
        <v>0</v>
      </c>
      <c r="Q2216" s="7">
        <f t="shared" si="683"/>
        <v>3734406.5500000021</v>
      </c>
      <c r="R2216" s="44" t="str">
        <f>VLOOKUP(F2216,'Set up'!$A$2:$E$55,5,FALSE)</f>
        <v>Chq</v>
      </c>
      <c r="S2216" s="1" t="s">
        <v>2490</v>
      </c>
    </row>
    <row r="2217" spans="1:19" ht="15" customHeight="1" x14ac:dyDescent="0.35">
      <c r="A2217" s="4" t="s">
        <v>2010</v>
      </c>
      <c r="B2217" s="5">
        <f t="shared" si="680"/>
        <v>10</v>
      </c>
      <c r="C2217" s="5">
        <f t="shared" si="681"/>
        <v>2023</v>
      </c>
      <c r="D2217" s="88" t="s">
        <v>2009</v>
      </c>
      <c r="E2217" s="5" t="str">
        <f>VLOOKUP(F2217,'Set up'!$A$2:$C$55,2,FALSE)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up'!$A$2:$C$55,3,FALSE)</f>
        <v>60</v>
      </c>
      <c r="J2217" s="5">
        <f>VLOOKUP(F2217,'Set up'!$A$2:$D$55,4,FALSE)</f>
        <v>60</v>
      </c>
      <c r="K2217" s="4">
        <f t="shared" si="672"/>
        <v>45273</v>
      </c>
      <c r="L2217" s="5">
        <f t="shared" si="673"/>
        <v>12</v>
      </c>
      <c r="M2217" s="5">
        <f t="shared" si="674"/>
        <v>2023</v>
      </c>
      <c r="N2217" s="96">
        <v>440</v>
      </c>
      <c r="O2217" s="6">
        <f t="shared" si="682"/>
        <v>-440</v>
      </c>
      <c r="P2217" s="6">
        <f t="shared" si="666"/>
        <v>0</v>
      </c>
      <c r="Q2217" s="7">
        <f t="shared" si="683"/>
        <v>3734846.5500000021</v>
      </c>
      <c r="R2217" s="44" t="str">
        <f>VLOOKUP(F2217,'Set up'!$A$2:$E$55,5,FALSE)</f>
        <v>Chq</v>
      </c>
      <c r="S2217" s="1" t="s">
        <v>2490</v>
      </c>
    </row>
    <row r="2218" spans="1:19" ht="15" customHeight="1" x14ac:dyDescent="0.35">
      <c r="A2218" s="4" t="s">
        <v>2010</v>
      </c>
      <c r="B2218" s="5">
        <f t="shared" si="680"/>
        <v>10</v>
      </c>
      <c r="C2218" s="5">
        <f t="shared" si="681"/>
        <v>2023</v>
      </c>
      <c r="D2218" s="88" t="s">
        <v>2011</v>
      </c>
      <c r="E2218" s="5" t="str">
        <f>VLOOKUP(F2218,'Set up'!$A$2:$C$55,2,FALSE)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up'!$A$2:$C$55,3,FALSE)</f>
        <v>Cash</v>
      </c>
      <c r="J2218" s="5">
        <f>VLOOKUP(F2218,'Set up'!$A$2:$D$55,4,FALSE)</f>
        <v>0</v>
      </c>
      <c r="K2218" s="4">
        <f t="shared" si="672"/>
        <v>45213</v>
      </c>
      <c r="L2218" s="5">
        <f t="shared" si="673"/>
        <v>10</v>
      </c>
      <c r="M2218" s="5">
        <f t="shared" si="674"/>
        <v>2023</v>
      </c>
      <c r="N2218" s="96">
        <v>1738</v>
      </c>
      <c r="P2218" s="6">
        <f t="shared" si="666"/>
        <v>1738</v>
      </c>
      <c r="Q2218" s="7">
        <f t="shared" si="683"/>
        <v>3736584.5500000021</v>
      </c>
      <c r="R2218" s="44" t="str">
        <f>VLOOKUP(F2218,'Set up'!$A$2:$E$55,5,FALSE)</f>
        <v>Trsf</v>
      </c>
    </row>
    <row r="2219" spans="1:19" ht="15" customHeight="1" x14ac:dyDescent="0.35">
      <c r="A2219" s="4" t="s">
        <v>2010</v>
      </c>
      <c r="B2219" s="5">
        <f t="shared" si="680"/>
        <v>10</v>
      </c>
      <c r="C2219" s="5">
        <f t="shared" si="681"/>
        <v>2023</v>
      </c>
      <c r="D2219" s="88" t="s">
        <v>2012</v>
      </c>
      <c r="E2219" s="5" t="str">
        <f>VLOOKUP(F2219,'Set up'!$A$2:$C$55,2,FALSE)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up'!$A$2:$C$55,3,FALSE)</f>
        <v>Cash</v>
      </c>
      <c r="J2219" s="5">
        <f>VLOOKUP(F2219,'Set up'!$A$2:$D$55,4,FALSE)</f>
        <v>0</v>
      </c>
      <c r="K2219" s="4">
        <f t="shared" si="672"/>
        <v>45213</v>
      </c>
      <c r="L2219" s="5">
        <f t="shared" si="673"/>
        <v>10</v>
      </c>
      <c r="M2219" s="5">
        <f t="shared" si="674"/>
        <v>2023</v>
      </c>
      <c r="N2219" s="96">
        <v>1738</v>
      </c>
      <c r="P2219" s="6">
        <f t="shared" si="666"/>
        <v>1738</v>
      </c>
      <c r="Q2219" s="7">
        <f t="shared" si="683"/>
        <v>3738322.5500000021</v>
      </c>
      <c r="R2219" s="44" t="str">
        <f>VLOOKUP(F2219,'Set up'!$A$2:$E$55,5,FALSE)</f>
        <v>Trsf</v>
      </c>
    </row>
    <row r="2220" spans="1:19" ht="15" customHeight="1" x14ac:dyDescent="0.35">
      <c r="A2220" s="4">
        <v>45216</v>
      </c>
      <c r="B2220" s="5">
        <f t="shared" si="680"/>
        <v>10</v>
      </c>
      <c r="C2220" s="5">
        <f t="shared" si="681"/>
        <v>2023</v>
      </c>
      <c r="D2220" s="88" t="s">
        <v>2014</v>
      </c>
      <c r="E2220" s="5" t="str">
        <f>VLOOKUP(F2220,'Set up'!$A$2:$C$55,2,FALSE)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up'!$A$2:$C$55,3,FALSE)</f>
        <v>Cash</v>
      </c>
      <c r="J2220" s="5">
        <f>VLOOKUP(F2220,'Set up'!$A$2:$D$55,4,FALSE)</f>
        <v>0</v>
      </c>
      <c r="K2220" s="4">
        <f t="shared" si="672"/>
        <v>45216</v>
      </c>
      <c r="L2220" s="5">
        <f t="shared" si="673"/>
        <v>10</v>
      </c>
      <c r="M2220" s="5">
        <f t="shared" si="674"/>
        <v>2023</v>
      </c>
      <c r="N2220" s="96">
        <v>312.5</v>
      </c>
      <c r="O2220" s="6">
        <f>-N2220</f>
        <v>-312.5</v>
      </c>
      <c r="P2220" s="6">
        <f t="shared" si="666"/>
        <v>0</v>
      </c>
      <c r="Q2220" s="7">
        <f t="shared" si="683"/>
        <v>3738635.0500000021</v>
      </c>
      <c r="R2220" s="44" t="str">
        <f>VLOOKUP(F2220,'Set up'!$A$2:$E$55,5,FALSE)</f>
        <v>Trsf</v>
      </c>
      <c r="S2220" s="1" t="s">
        <v>2687</v>
      </c>
    </row>
    <row r="2221" spans="1:19" ht="15" customHeight="1" x14ac:dyDescent="0.35">
      <c r="A2221" s="4">
        <v>45216</v>
      </c>
      <c r="B2221" s="5">
        <f t="shared" si="680"/>
        <v>10</v>
      </c>
      <c r="C2221" s="5">
        <f t="shared" si="681"/>
        <v>2023</v>
      </c>
      <c r="D2221" s="88" t="s">
        <v>2015</v>
      </c>
      <c r="E2221" s="5" t="str">
        <f>VLOOKUP(F2221,'Set up'!$A$2:$C$55,2,FALSE)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up'!$A$2:$C$55,3,FALSE)</f>
        <v>Cash</v>
      </c>
      <c r="J2221" s="5">
        <f>VLOOKUP(F2221,'Set up'!$A$2:$D$55,4,FALSE)</f>
        <v>0</v>
      </c>
      <c r="K2221" s="4">
        <f t="shared" si="672"/>
        <v>45216</v>
      </c>
      <c r="L2221" s="5">
        <f t="shared" si="673"/>
        <v>10</v>
      </c>
      <c r="M2221" s="5">
        <f t="shared" si="674"/>
        <v>2023</v>
      </c>
      <c r="N2221" s="96">
        <v>8140</v>
      </c>
      <c r="O2221" s="6">
        <f>-1340.2-6799.8</f>
        <v>-8140</v>
      </c>
      <c r="P2221" s="6">
        <f t="shared" si="666"/>
        <v>0</v>
      </c>
      <c r="Q2221" s="7">
        <f t="shared" si="683"/>
        <v>3746775.0500000021</v>
      </c>
      <c r="R2221" s="44" t="str">
        <f>VLOOKUP(F2221,'Set up'!$A$2:$E$55,5,FALSE)</f>
        <v>Trsf</v>
      </c>
      <c r="S2221" s="1" t="s">
        <v>2688</v>
      </c>
    </row>
    <row r="2222" spans="1:19" ht="15" customHeight="1" x14ac:dyDescent="0.35">
      <c r="A2222" s="4">
        <v>45216</v>
      </c>
      <c r="B2222" s="5">
        <f t="shared" si="680"/>
        <v>10</v>
      </c>
      <c r="C2222" s="5">
        <f t="shared" si="681"/>
        <v>2023</v>
      </c>
      <c r="D2222" s="88" t="s">
        <v>2015</v>
      </c>
      <c r="E2222" s="5" t="str">
        <f>VLOOKUP(F2222,'Set up'!$A$2:$C$55,2,FALSE)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up'!$A$2:$C$55,3,FALSE)</f>
        <v>Cash</v>
      </c>
      <c r="J2222" s="5">
        <f>VLOOKUP(F2222,'Set up'!$A$2:$D$55,4,FALSE)</f>
        <v>0</v>
      </c>
      <c r="K2222" s="4">
        <f t="shared" si="672"/>
        <v>45216</v>
      </c>
      <c r="L2222" s="5">
        <f t="shared" si="673"/>
        <v>10</v>
      </c>
      <c r="M2222" s="5">
        <f t="shared" si="674"/>
        <v>2023</v>
      </c>
      <c r="N2222" s="96">
        <v>2700</v>
      </c>
      <c r="O2222" s="6">
        <f>-N2222</f>
        <v>-2700</v>
      </c>
      <c r="P2222" s="6">
        <f t="shared" si="666"/>
        <v>0</v>
      </c>
      <c r="Q2222" s="7">
        <f t="shared" si="683"/>
        <v>3749475.0500000021</v>
      </c>
      <c r="R2222" s="44" t="str">
        <f>VLOOKUP(F2222,'Set up'!$A$2:$E$55,5,FALSE)</f>
        <v>Trsf</v>
      </c>
      <c r="S2222" s="1" t="s">
        <v>2689</v>
      </c>
    </row>
    <row r="2223" spans="1:19" ht="15" customHeight="1" x14ac:dyDescent="0.35">
      <c r="A2223" s="4">
        <v>45216</v>
      </c>
      <c r="B2223" s="5">
        <f t="shared" si="680"/>
        <v>10</v>
      </c>
      <c r="C2223" s="5">
        <f t="shared" si="681"/>
        <v>2023</v>
      </c>
      <c r="D2223" s="88" t="s">
        <v>2015</v>
      </c>
      <c r="E2223" s="5" t="str">
        <f>VLOOKUP(F2223,'Set up'!$A$2:$C$55,2,FALSE)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up'!$A$2:$C$55,3,FALSE)</f>
        <v>Cash</v>
      </c>
      <c r="J2223" s="5">
        <f>VLOOKUP(F2223,'Set up'!$A$2:$D$55,4,FALSE)</f>
        <v>0</v>
      </c>
      <c r="K2223" s="4">
        <f t="shared" si="672"/>
        <v>45216</v>
      </c>
      <c r="L2223" s="5">
        <f t="shared" si="673"/>
        <v>10</v>
      </c>
      <c r="M2223" s="5">
        <f t="shared" si="674"/>
        <v>2023</v>
      </c>
      <c r="N2223" s="96">
        <v>1638</v>
      </c>
      <c r="O2223" s="6">
        <f>-N2223</f>
        <v>-1638</v>
      </c>
      <c r="P2223" s="6">
        <f t="shared" si="666"/>
        <v>0</v>
      </c>
      <c r="Q2223" s="7">
        <f t="shared" si="683"/>
        <v>3751113.0500000021</v>
      </c>
      <c r="R2223" s="44" t="str">
        <f>VLOOKUP(F2223,'Set up'!$A$2:$E$55,5,FALSE)</f>
        <v>Trsf</v>
      </c>
      <c r="S2223" s="1" t="s">
        <v>2690</v>
      </c>
    </row>
    <row r="2224" spans="1:19" ht="15" customHeight="1" x14ac:dyDescent="0.35">
      <c r="A2224" s="4">
        <v>45216</v>
      </c>
      <c r="B2224" s="5">
        <f t="shared" si="680"/>
        <v>10</v>
      </c>
      <c r="C2224" s="5">
        <f t="shared" si="681"/>
        <v>2023</v>
      </c>
      <c r="D2224" s="88" t="s">
        <v>2015</v>
      </c>
      <c r="E2224" s="5" t="str">
        <f>VLOOKUP(F2224,'Set up'!$A$2:$C$55,2,FALSE)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up'!$A$2:$C$55,3,FALSE)</f>
        <v>Cash</v>
      </c>
      <c r="J2224" s="5">
        <f>VLOOKUP(F2224,'Set up'!$A$2:$D$55,4,FALSE)</f>
        <v>0</v>
      </c>
      <c r="K2224" s="4">
        <f t="shared" si="672"/>
        <v>45216</v>
      </c>
      <c r="L2224" s="5">
        <f t="shared" si="673"/>
        <v>10</v>
      </c>
      <c r="M2224" s="5">
        <f t="shared" si="674"/>
        <v>2023</v>
      </c>
      <c r="N2224" s="96">
        <v>1800</v>
      </c>
      <c r="O2224" s="6">
        <f>-N2224</f>
        <v>-1800</v>
      </c>
      <c r="P2224" s="6">
        <f t="shared" si="666"/>
        <v>0</v>
      </c>
      <c r="Q2224" s="7">
        <f t="shared" si="683"/>
        <v>3752913.0500000021</v>
      </c>
      <c r="R2224" s="44" t="str">
        <f>VLOOKUP(F2224,'Set up'!$A$2:$E$55,5,FALSE)</f>
        <v>Trsf</v>
      </c>
      <c r="S2224" s="1" t="s">
        <v>2691</v>
      </c>
    </row>
    <row r="2225" spans="1:19" ht="15" customHeight="1" x14ac:dyDescent="0.35">
      <c r="A2225" s="4">
        <v>45216</v>
      </c>
      <c r="B2225" s="5">
        <f t="shared" si="680"/>
        <v>10</v>
      </c>
      <c r="C2225" s="5">
        <f t="shared" si="681"/>
        <v>2023</v>
      </c>
      <c r="D2225" s="88" t="s">
        <v>2015</v>
      </c>
      <c r="E2225" s="5" t="str">
        <f>VLOOKUP(F2225,'Set up'!$A$2:$C$55,2,FALSE)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up'!$A$2:$C$55,3,FALSE)</f>
        <v>Cash</v>
      </c>
      <c r="J2225" s="5">
        <f>VLOOKUP(F2225,'Set up'!$A$2:$D$55,4,FALSE)</f>
        <v>0</v>
      </c>
      <c r="K2225" s="4">
        <f t="shared" si="672"/>
        <v>45216</v>
      </c>
      <c r="L2225" s="5">
        <f t="shared" si="673"/>
        <v>10</v>
      </c>
      <c r="M2225" s="5">
        <f t="shared" si="674"/>
        <v>2023</v>
      </c>
      <c r="N2225" s="96">
        <v>380</v>
      </c>
      <c r="O2225" s="6">
        <f>-N2225</f>
        <v>-380</v>
      </c>
      <c r="P2225" s="6">
        <f t="shared" si="666"/>
        <v>0</v>
      </c>
      <c r="Q2225" s="7">
        <f t="shared" si="683"/>
        <v>3753293.0500000021</v>
      </c>
      <c r="R2225" s="44" t="str">
        <f>VLOOKUP(F2225,'Set up'!$A$2:$E$55,5,FALSE)</f>
        <v>Trsf</v>
      </c>
      <c r="S2225" s="1" t="s">
        <v>2692</v>
      </c>
    </row>
    <row r="2226" spans="1:19" ht="15" customHeight="1" x14ac:dyDescent="0.35">
      <c r="A2226" s="4">
        <v>45218</v>
      </c>
      <c r="B2226" s="5">
        <f t="shared" si="680"/>
        <v>10</v>
      </c>
      <c r="C2226" s="5">
        <f t="shared" si="681"/>
        <v>2023</v>
      </c>
      <c r="D2226" s="88" t="s">
        <v>2017</v>
      </c>
      <c r="E2226" s="5" t="str">
        <f>VLOOKUP(F2226,'Set up'!$A$2:$C$55,2,FALSE)</f>
        <v>C00000009</v>
      </c>
      <c r="F2226" s="1" t="s">
        <v>58</v>
      </c>
      <c r="G2226" s="99"/>
      <c r="H2226" s="5">
        <v>2</v>
      </c>
      <c r="I2226" s="5">
        <f>VLOOKUP(F2226,'Set up'!$A$2:$C$55,3,FALSE)</f>
        <v>60</v>
      </c>
      <c r="J2226" s="5">
        <f>VLOOKUP(F2226,'Set up'!$A$2:$D$55,4,FALSE)</f>
        <v>60</v>
      </c>
      <c r="K2226" s="4">
        <f t="shared" si="672"/>
        <v>45278</v>
      </c>
      <c r="L2226" s="5">
        <f t="shared" si="673"/>
        <v>12</v>
      </c>
      <c r="M2226" s="5">
        <f t="shared" si="674"/>
        <v>2023</v>
      </c>
      <c r="N2226" s="96">
        <v>3212</v>
      </c>
      <c r="O2226" s="6">
        <f t="shared" ref="O2226:O2227" si="684">-N2226</f>
        <v>-3212</v>
      </c>
      <c r="P2226" s="6">
        <f t="shared" si="666"/>
        <v>0</v>
      </c>
      <c r="Q2226" s="7">
        <f t="shared" si="683"/>
        <v>3756505.0500000021</v>
      </c>
      <c r="R2226" s="44" t="str">
        <f>VLOOKUP(F2226,'Set up'!$A$2:$E$55,5,FALSE)</f>
        <v>Chq</v>
      </c>
      <c r="S2226" s="1" t="s">
        <v>2490</v>
      </c>
    </row>
    <row r="2227" spans="1:19" ht="15" customHeight="1" x14ac:dyDescent="0.35">
      <c r="A2227" s="4">
        <v>45218</v>
      </c>
      <c r="B2227" s="5">
        <f t="shared" si="680"/>
        <v>10</v>
      </c>
      <c r="C2227" s="5">
        <f t="shared" si="681"/>
        <v>2023</v>
      </c>
      <c r="D2227" s="88" t="s">
        <v>2017</v>
      </c>
      <c r="E2227" s="5" t="str">
        <f>VLOOKUP(F2227,'Set up'!$A$2:$C$55,2,FALSE)</f>
        <v>C00000009</v>
      </c>
      <c r="F2227" s="1" t="s">
        <v>58</v>
      </c>
      <c r="G2227" s="99"/>
      <c r="H2227" s="5">
        <v>1</v>
      </c>
      <c r="I2227" s="5">
        <f>VLOOKUP(F2227,'Set up'!$A$2:$C$55,3,FALSE)</f>
        <v>60</v>
      </c>
      <c r="J2227" s="5">
        <f>VLOOKUP(F2227,'Set up'!$A$2:$D$55,4,FALSE)</f>
        <v>60</v>
      </c>
      <c r="K2227" s="4">
        <f t="shared" si="672"/>
        <v>45278</v>
      </c>
      <c r="L2227" s="5">
        <f t="shared" si="673"/>
        <v>12</v>
      </c>
      <c r="M2227" s="5">
        <f t="shared" si="674"/>
        <v>2023</v>
      </c>
      <c r="N2227" s="96">
        <v>1606</v>
      </c>
      <c r="O2227" s="6">
        <f t="shared" si="684"/>
        <v>-1606</v>
      </c>
      <c r="P2227" s="6">
        <f t="shared" si="666"/>
        <v>0</v>
      </c>
      <c r="Q2227" s="7">
        <f t="shared" si="683"/>
        <v>3758111.0500000021</v>
      </c>
      <c r="R2227" s="44" t="str">
        <f>VLOOKUP(F2227,'Set up'!$A$2:$E$55,5,FALSE)</f>
        <v>Chq</v>
      </c>
      <c r="S2227" s="1" t="s">
        <v>2490</v>
      </c>
    </row>
    <row r="2228" spans="1:19" ht="15" customHeight="1" x14ac:dyDescent="0.35">
      <c r="A2228" s="4" t="s">
        <v>2019</v>
      </c>
      <c r="B2228" s="5">
        <f t="shared" si="680"/>
        <v>10</v>
      </c>
      <c r="C2228" s="5">
        <f t="shared" si="681"/>
        <v>2023</v>
      </c>
      <c r="D2228" s="88" t="s">
        <v>2018</v>
      </c>
      <c r="E2228" s="5" t="str">
        <f>VLOOKUP(F2228,'Set up'!$A$2:$C$55,2,FALSE)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up'!$A$2:$C$55,3,FALSE)</f>
        <v>Cash</v>
      </c>
      <c r="J2228" s="5">
        <f>VLOOKUP(F2228,'Set up'!$A$2:$D$55,4,FALSE)</f>
        <v>0</v>
      </c>
      <c r="K2228" s="4">
        <f t="shared" si="672"/>
        <v>45219</v>
      </c>
      <c r="L2228" s="5">
        <f t="shared" si="673"/>
        <v>10</v>
      </c>
      <c r="M2228" s="5">
        <f t="shared" si="674"/>
        <v>2023</v>
      </c>
      <c r="N2228" s="96">
        <v>2700</v>
      </c>
      <c r="O2228" s="6">
        <f>-1682.2-1017.8</f>
        <v>-2700</v>
      </c>
      <c r="P2228" s="6">
        <f t="shared" si="666"/>
        <v>0</v>
      </c>
      <c r="Q2228" s="7">
        <f t="shared" si="683"/>
        <v>3760811.0500000021</v>
      </c>
      <c r="R2228" s="44" t="str">
        <f>VLOOKUP(F2228,'Set up'!$A$2:$E$55,5,FALSE)</f>
        <v>Trsf</v>
      </c>
      <c r="S2228" s="1" t="s">
        <v>2693</v>
      </c>
    </row>
    <row r="2229" spans="1:19" ht="15" customHeight="1" x14ac:dyDescent="0.35">
      <c r="A2229" s="4">
        <v>45220</v>
      </c>
      <c r="B2229" s="5">
        <f t="shared" ref="B2229:B2258" si="685">MONTH(A2229)</f>
        <v>10</v>
      </c>
      <c r="C2229" s="5">
        <f t="shared" ref="C2229:C2258" si="686">YEAR(A2229)</f>
        <v>2023</v>
      </c>
      <c r="D2229" s="88" t="s">
        <v>2020</v>
      </c>
      <c r="E2229" s="5" t="e">
        <f>VLOOKUP(F2229,'Set up'!$A$2:$C$55,2,FALSE)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up'!$A$2:$C$55,3,FALSE)</f>
        <v>#N/A</v>
      </c>
      <c r="J2229" s="5" t="e">
        <f>VLOOKUP(F2229,'Set up'!$A$2:$D$55,4,FALSE)</f>
        <v>#N/A</v>
      </c>
      <c r="K2229" s="4" t="e">
        <f t="shared" si="672"/>
        <v>#N/A</v>
      </c>
      <c r="L2229" s="5" t="e">
        <f t="shared" si="673"/>
        <v>#N/A</v>
      </c>
      <c r="M2229" s="5" t="e">
        <f t="shared" si="674"/>
        <v>#N/A</v>
      </c>
      <c r="N2229" s="96">
        <v>0</v>
      </c>
      <c r="P2229" s="6">
        <f t="shared" ref="P2229:P2258" si="687">SUM(N2229+O2229)</f>
        <v>0</v>
      </c>
      <c r="Q2229" s="7">
        <f t="shared" ref="Q2229:Q2258" si="688">SUM(Q2228+N2229)</f>
        <v>3760811.0500000021</v>
      </c>
      <c r="R2229" s="44" t="e">
        <f>VLOOKUP(F2229,'Set up'!$A$2:$E$55,5,FALSE)</f>
        <v>#N/A</v>
      </c>
    </row>
    <row r="2230" spans="1:19" ht="15" customHeight="1" x14ac:dyDescent="0.35">
      <c r="A2230" s="4">
        <v>45220</v>
      </c>
      <c r="B2230" s="5">
        <f t="shared" si="685"/>
        <v>10</v>
      </c>
      <c r="C2230" s="5">
        <f t="shared" si="686"/>
        <v>2023</v>
      </c>
      <c r="D2230" s="88" t="s">
        <v>2020</v>
      </c>
      <c r="E2230" s="5" t="e">
        <f>VLOOKUP(F2230,'Set up'!$A$2:$C$55,2,FALSE)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up'!$A$2:$C$55,3,FALSE)</f>
        <v>#N/A</v>
      </c>
      <c r="J2230" s="5" t="e">
        <f>VLOOKUP(F2230,'Set up'!$A$2:$D$55,4,FALSE)</f>
        <v>#N/A</v>
      </c>
      <c r="K2230" s="4" t="e">
        <f t="shared" si="672"/>
        <v>#N/A</v>
      </c>
      <c r="L2230" s="5" t="e">
        <f t="shared" si="673"/>
        <v>#N/A</v>
      </c>
      <c r="M2230" s="5" t="e">
        <f t="shared" si="674"/>
        <v>#N/A</v>
      </c>
      <c r="N2230" s="96">
        <v>0</v>
      </c>
      <c r="P2230" s="6">
        <f t="shared" si="687"/>
        <v>0</v>
      </c>
      <c r="Q2230" s="7">
        <f t="shared" si="688"/>
        <v>3760811.0500000021</v>
      </c>
      <c r="R2230" s="44" t="e">
        <f>VLOOKUP(F2230,'Set up'!$A$2:$E$55,5,FALSE)</f>
        <v>#N/A</v>
      </c>
    </row>
    <row r="2231" spans="1:19" ht="15" customHeight="1" x14ac:dyDescent="0.35">
      <c r="A2231" s="4">
        <v>45220</v>
      </c>
      <c r="B2231" s="5">
        <f t="shared" si="685"/>
        <v>10</v>
      </c>
      <c r="C2231" s="5">
        <f t="shared" si="686"/>
        <v>2023</v>
      </c>
      <c r="D2231" s="88" t="s">
        <v>2020</v>
      </c>
      <c r="E2231" s="5" t="e">
        <f>VLOOKUP(F2231,'Set up'!$A$2:$C$55,2,FALSE)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up'!$A$2:$C$55,3,FALSE)</f>
        <v>#N/A</v>
      </c>
      <c r="J2231" s="5" t="e">
        <f>VLOOKUP(F2231,'Set up'!$A$2:$D$55,4,FALSE)</f>
        <v>#N/A</v>
      </c>
      <c r="K2231" s="4" t="e">
        <f t="shared" si="672"/>
        <v>#N/A</v>
      </c>
      <c r="L2231" s="5" t="e">
        <f t="shared" si="673"/>
        <v>#N/A</v>
      </c>
      <c r="M2231" s="5" t="e">
        <f t="shared" si="674"/>
        <v>#N/A</v>
      </c>
      <c r="N2231" s="96">
        <v>0</v>
      </c>
      <c r="P2231" s="6">
        <f t="shared" si="687"/>
        <v>0</v>
      </c>
      <c r="Q2231" s="7">
        <f t="shared" si="688"/>
        <v>3760811.0500000021</v>
      </c>
      <c r="R2231" s="44" t="e">
        <f>VLOOKUP(F2231,'Set up'!$A$2:$E$55,5,FALSE)</f>
        <v>#N/A</v>
      </c>
    </row>
    <row r="2232" spans="1:19" ht="15" customHeight="1" x14ac:dyDescent="0.35">
      <c r="A2232" s="4">
        <v>45220</v>
      </c>
      <c r="B2232" s="5">
        <f t="shared" si="685"/>
        <v>10</v>
      </c>
      <c r="C2232" s="5">
        <f t="shared" si="686"/>
        <v>2023</v>
      </c>
      <c r="D2232" s="88" t="s">
        <v>2020</v>
      </c>
      <c r="E2232" s="5" t="e">
        <f>VLOOKUP(F2232,'Set up'!$A$2:$C$55,2,FALSE)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up'!$A$2:$C$55,3,FALSE)</f>
        <v>#N/A</v>
      </c>
      <c r="J2232" s="5" t="e">
        <f>VLOOKUP(F2232,'Set up'!$A$2:$D$55,4,FALSE)</f>
        <v>#N/A</v>
      </c>
      <c r="K2232" s="4" t="e">
        <f t="shared" si="672"/>
        <v>#N/A</v>
      </c>
      <c r="L2232" s="5" t="e">
        <f t="shared" si="673"/>
        <v>#N/A</v>
      </c>
      <c r="M2232" s="5" t="e">
        <f t="shared" si="674"/>
        <v>#N/A</v>
      </c>
      <c r="N2232" s="96">
        <v>0</v>
      </c>
      <c r="P2232" s="6">
        <f t="shared" si="687"/>
        <v>0</v>
      </c>
      <c r="Q2232" s="7">
        <f t="shared" si="688"/>
        <v>3760811.0500000021</v>
      </c>
      <c r="R2232" s="44" t="e">
        <f>VLOOKUP(F2232,'Set up'!$A$2:$E$55,5,FALSE)</f>
        <v>#N/A</v>
      </c>
    </row>
    <row r="2233" spans="1:19" ht="15" customHeight="1" x14ac:dyDescent="0.35">
      <c r="A2233" s="4">
        <v>45220</v>
      </c>
      <c r="B2233" s="5">
        <f t="shared" si="685"/>
        <v>10</v>
      </c>
      <c r="C2233" s="5">
        <f t="shared" si="686"/>
        <v>2023</v>
      </c>
      <c r="D2233" s="88" t="s">
        <v>2020</v>
      </c>
      <c r="E2233" s="5" t="e">
        <f>VLOOKUP(F2233,'Set up'!$A$2:$C$55,2,FALSE)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up'!$A$2:$C$55,3,FALSE)</f>
        <v>#N/A</v>
      </c>
      <c r="J2233" s="5" t="e">
        <f>VLOOKUP(F2233,'Set up'!$A$2:$D$55,4,FALSE)</f>
        <v>#N/A</v>
      </c>
      <c r="K2233" s="4" t="e">
        <f t="shared" si="672"/>
        <v>#N/A</v>
      </c>
      <c r="L2233" s="5" t="e">
        <f t="shared" si="673"/>
        <v>#N/A</v>
      </c>
      <c r="M2233" s="5" t="e">
        <f t="shared" si="674"/>
        <v>#N/A</v>
      </c>
      <c r="N2233" s="96">
        <v>0</v>
      </c>
      <c r="P2233" s="6">
        <f t="shared" si="687"/>
        <v>0</v>
      </c>
      <c r="Q2233" s="7">
        <f t="shared" si="688"/>
        <v>3760811.0500000021</v>
      </c>
      <c r="R2233" s="44" t="e">
        <f>VLOOKUP(F2233,'Set up'!$A$2:$E$55,5,FALSE)</f>
        <v>#N/A</v>
      </c>
    </row>
    <row r="2234" spans="1:19" ht="15" customHeight="1" x14ac:dyDescent="0.35">
      <c r="A2234" s="4">
        <v>45220</v>
      </c>
      <c r="B2234" s="5">
        <f t="shared" si="685"/>
        <v>10</v>
      </c>
      <c r="C2234" s="5">
        <f t="shared" si="686"/>
        <v>2023</v>
      </c>
      <c r="D2234" s="88" t="s">
        <v>2020</v>
      </c>
      <c r="E2234" s="5" t="e">
        <f>VLOOKUP(F2234,'Set up'!$A$2:$C$55,2,FALSE)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up'!$A$2:$C$55,3,FALSE)</f>
        <v>#N/A</v>
      </c>
      <c r="J2234" s="5" t="e">
        <f>VLOOKUP(F2234,'Set up'!$A$2:$D$55,4,FALSE)</f>
        <v>#N/A</v>
      </c>
      <c r="K2234" s="4" t="e">
        <f t="shared" si="672"/>
        <v>#N/A</v>
      </c>
      <c r="L2234" s="5" t="e">
        <f t="shared" si="673"/>
        <v>#N/A</v>
      </c>
      <c r="M2234" s="5" t="e">
        <f t="shared" si="674"/>
        <v>#N/A</v>
      </c>
      <c r="N2234" s="96">
        <v>0</v>
      </c>
      <c r="P2234" s="6">
        <f t="shared" si="687"/>
        <v>0</v>
      </c>
      <c r="Q2234" s="7">
        <f t="shared" si="688"/>
        <v>3760811.0500000021</v>
      </c>
      <c r="R2234" s="44" t="e">
        <f>VLOOKUP(F2234,'Set up'!$A$2:$E$55,5,FALSE)</f>
        <v>#N/A</v>
      </c>
    </row>
    <row r="2235" spans="1:19" ht="15" customHeight="1" x14ac:dyDescent="0.35">
      <c r="A2235" s="4">
        <v>45224</v>
      </c>
      <c r="B2235" s="5">
        <f t="shared" si="685"/>
        <v>10</v>
      </c>
      <c r="C2235" s="5">
        <f t="shared" si="686"/>
        <v>2023</v>
      </c>
      <c r="D2235" s="88" t="s">
        <v>2021</v>
      </c>
      <c r="E2235" s="5" t="str">
        <f>VLOOKUP(F2235,'Set up'!$A$2:$C$55,2,FALSE)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up'!$A$2:$C$55,3,FALSE)</f>
        <v>Cash</v>
      </c>
      <c r="J2235" s="5">
        <f>VLOOKUP(F2235,'Set up'!$A$2:$D$55,4,FALSE)</f>
        <v>0</v>
      </c>
      <c r="K2235" s="4">
        <f t="shared" si="672"/>
        <v>45224</v>
      </c>
      <c r="L2235" s="5">
        <f t="shared" si="673"/>
        <v>10</v>
      </c>
      <c r="M2235" s="5">
        <f t="shared" si="674"/>
        <v>2023</v>
      </c>
      <c r="N2235" s="96">
        <v>250</v>
      </c>
      <c r="O2235" s="6">
        <f>-N2235</f>
        <v>-250</v>
      </c>
      <c r="P2235" s="6">
        <f t="shared" si="687"/>
        <v>0</v>
      </c>
      <c r="Q2235" s="7">
        <f t="shared" si="688"/>
        <v>3761061.0500000021</v>
      </c>
      <c r="R2235" s="44" t="str">
        <f>VLOOKUP(F2235,'Set up'!$A$2:$E$55,5,FALSE)</f>
        <v>Trsf</v>
      </c>
      <c r="S2235" s="1" t="s">
        <v>2694</v>
      </c>
    </row>
    <row r="2236" spans="1:19" ht="15" customHeight="1" x14ac:dyDescent="0.35">
      <c r="A2236" s="4">
        <v>45224</v>
      </c>
      <c r="B2236" s="5">
        <f t="shared" si="685"/>
        <v>10</v>
      </c>
      <c r="C2236" s="5">
        <f t="shared" si="686"/>
        <v>2023</v>
      </c>
      <c r="D2236" s="88" t="s">
        <v>2022</v>
      </c>
      <c r="E2236" s="5" t="str">
        <f>VLOOKUP(F2236,'Set up'!$A$2:$C$55,2,FALSE)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up'!$A$2:$C$55,3,FALSE)</f>
        <v>Cash</v>
      </c>
      <c r="J2236" s="5">
        <f>VLOOKUP(F2236,'Set up'!$A$2:$D$55,4,FALSE)</f>
        <v>0</v>
      </c>
      <c r="K2236" s="4">
        <f t="shared" si="672"/>
        <v>45224</v>
      </c>
      <c r="L2236" s="5">
        <f t="shared" si="673"/>
        <v>10</v>
      </c>
      <c r="M2236" s="5">
        <f t="shared" si="674"/>
        <v>2023</v>
      </c>
      <c r="N2236" s="96">
        <v>6512</v>
      </c>
      <c r="O2236" s="6">
        <f>-232.2-3500-2779.8</f>
        <v>-6512</v>
      </c>
      <c r="P2236" s="6">
        <f t="shared" si="687"/>
        <v>0</v>
      </c>
      <c r="Q2236" s="7">
        <f t="shared" si="688"/>
        <v>3767573.0500000021</v>
      </c>
      <c r="R2236" s="44" t="str">
        <f>VLOOKUP(F2236,'Set up'!$A$2:$E$55,5,FALSE)</f>
        <v>Trsf</v>
      </c>
      <c r="S2236" s="1" t="s">
        <v>2748</v>
      </c>
    </row>
    <row r="2237" spans="1:19" ht="15" customHeight="1" x14ac:dyDescent="0.35">
      <c r="A2237" s="4">
        <v>45224</v>
      </c>
      <c r="B2237" s="5">
        <f t="shared" si="685"/>
        <v>10</v>
      </c>
      <c r="C2237" s="5">
        <f t="shared" si="686"/>
        <v>2023</v>
      </c>
      <c r="D2237" s="88" t="s">
        <v>2022</v>
      </c>
      <c r="E2237" s="5" t="str">
        <f>VLOOKUP(F2237,'Set up'!$A$2:$C$55,2,FALSE)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up'!$A$2:$C$55,3,FALSE)</f>
        <v>Cash</v>
      </c>
      <c r="J2237" s="5">
        <f>VLOOKUP(F2237,'Set up'!$A$2:$D$55,4,FALSE)</f>
        <v>0</v>
      </c>
      <c r="K2237" s="4">
        <f t="shared" si="672"/>
        <v>45224</v>
      </c>
      <c r="L2237" s="5">
        <f t="shared" si="673"/>
        <v>10</v>
      </c>
      <c r="M2237" s="5">
        <f t="shared" si="674"/>
        <v>2023</v>
      </c>
      <c r="N2237" s="96">
        <v>1404</v>
      </c>
      <c r="O2237" s="6">
        <f>-N2237</f>
        <v>-1404</v>
      </c>
      <c r="P2237" s="6">
        <f t="shared" si="687"/>
        <v>0</v>
      </c>
      <c r="Q2237" s="7">
        <f t="shared" si="688"/>
        <v>3768977.0500000021</v>
      </c>
      <c r="R2237" s="44" t="str">
        <f>VLOOKUP(F2237,'Set up'!$A$2:$E$55,5,FALSE)</f>
        <v>Trsf</v>
      </c>
      <c r="S2237" s="1" t="s">
        <v>2749</v>
      </c>
    </row>
    <row r="2238" spans="1:19" ht="15" customHeight="1" x14ac:dyDescent="0.35">
      <c r="A2238" s="4">
        <v>45224</v>
      </c>
      <c r="B2238" s="5">
        <f t="shared" si="685"/>
        <v>10</v>
      </c>
      <c r="C2238" s="5">
        <f t="shared" si="686"/>
        <v>2023</v>
      </c>
      <c r="D2238" s="88" t="s">
        <v>2029</v>
      </c>
      <c r="E2238" s="5" t="str">
        <f>VLOOKUP(F2238,'Set up'!$A$2:$C$55,2,FALSE)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up'!$A$2:$C$55,3,FALSE)</f>
        <v>Cash</v>
      </c>
      <c r="J2238" s="5">
        <f>VLOOKUP(F2238,'Set up'!$A$2:$D$55,4,FALSE)</f>
        <v>0</v>
      </c>
      <c r="K2238" s="4">
        <f t="shared" si="672"/>
        <v>45224</v>
      </c>
      <c r="L2238" s="5">
        <f t="shared" si="673"/>
        <v>10</v>
      </c>
      <c r="M2238" s="5">
        <f t="shared" si="674"/>
        <v>2023</v>
      </c>
      <c r="N2238" s="96">
        <v>2530</v>
      </c>
      <c r="O2238" s="6">
        <f t="shared" ref="O2238:O2246" si="689">-N2238</f>
        <v>-2530</v>
      </c>
      <c r="P2238" s="6">
        <f t="shared" si="687"/>
        <v>0</v>
      </c>
      <c r="Q2238" s="7">
        <f t="shared" si="688"/>
        <v>3771507.0500000021</v>
      </c>
      <c r="R2238" s="44" t="str">
        <f>VLOOKUP(F2238,'Set up'!$A$2:$E$55,5,FALSE)</f>
        <v>Cash</v>
      </c>
      <c r="S2238" s="1" t="s">
        <v>2092</v>
      </c>
    </row>
    <row r="2239" spans="1:19" ht="15" customHeight="1" x14ac:dyDescent="0.35">
      <c r="A2239" s="4">
        <v>45224</v>
      </c>
      <c r="B2239" s="5">
        <f t="shared" si="685"/>
        <v>10</v>
      </c>
      <c r="C2239" s="5">
        <f t="shared" si="686"/>
        <v>2023</v>
      </c>
      <c r="D2239" s="88" t="s">
        <v>2029</v>
      </c>
      <c r="E2239" s="5" t="str">
        <f>VLOOKUP(F2239,'Set up'!$A$2:$C$55,2,FALSE)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up'!$A$2:$C$55,3,FALSE)</f>
        <v>Cash</v>
      </c>
      <c r="J2239" s="5">
        <f>VLOOKUP(F2239,'Set up'!$A$2:$D$55,4,FALSE)</f>
        <v>0</v>
      </c>
      <c r="K2239" s="4">
        <f t="shared" si="672"/>
        <v>45224</v>
      </c>
      <c r="L2239" s="5">
        <f t="shared" si="673"/>
        <v>10</v>
      </c>
      <c r="M2239" s="5">
        <f t="shared" si="674"/>
        <v>2023</v>
      </c>
      <c r="N2239" s="96">
        <v>475.2</v>
      </c>
      <c r="O2239" s="6">
        <f t="shared" si="689"/>
        <v>-475.2</v>
      </c>
      <c r="P2239" s="6">
        <f t="shared" si="687"/>
        <v>0</v>
      </c>
      <c r="Q2239" s="7">
        <f t="shared" si="688"/>
        <v>3771982.2500000023</v>
      </c>
      <c r="R2239" s="44" t="str">
        <f>VLOOKUP(F2239,'Set up'!$A$2:$E$55,5,FALSE)</f>
        <v>Cash</v>
      </c>
      <c r="S2239" s="1" t="s">
        <v>2092</v>
      </c>
    </row>
    <row r="2240" spans="1:19" ht="15" customHeight="1" x14ac:dyDescent="0.35">
      <c r="A2240" s="4">
        <v>45224</v>
      </c>
      <c r="B2240" s="5">
        <f t="shared" si="685"/>
        <v>10</v>
      </c>
      <c r="C2240" s="5">
        <f t="shared" si="686"/>
        <v>2023</v>
      </c>
      <c r="D2240" s="88" t="s">
        <v>2029</v>
      </c>
      <c r="E2240" s="5" t="str">
        <f>VLOOKUP(F2240,'Set up'!$A$2:$C$55,2,FALSE)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up'!$A$2:$C$55,3,FALSE)</f>
        <v>Cash</v>
      </c>
      <c r="J2240" s="5">
        <f>VLOOKUP(F2240,'Set up'!$A$2:$D$55,4,FALSE)</f>
        <v>0</v>
      </c>
      <c r="K2240" s="4">
        <f t="shared" si="672"/>
        <v>45224</v>
      </c>
      <c r="L2240" s="5">
        <f t="shared" si="673"/>
        <v>10</v>
      </c>
      <c r="M2240" s="5">
        <f t="shared" si="674"/>
        <v>2023</v>
      </c>
      <c r="N2240" s="96">
        <v>120</v>
      </c>
      <c r="O2240" s="6">
        <f t="shared" si="689"/>
        <v>-120</v>
      </c>
      <c r="P2240" s="6">
        <f t="shared" si="687"/>
        <v>0</v>
      </c>
      <c r="Q2240" s="7">
        <f t="shared" si="688"/>
        <v>3772102.2500000023</v>
      </c>
      <c r="R2240" s="44" t="str">
        <f>VLOOKUP(F2240,'Set up'!$A$2:$E$55,5,FALSE)</f>
        <v>Cash</v>
      </c>
      <c r="S2240" s="1" t="s">
        <v>2092</v>
      </c>
    </row>
    <row r="2241" spans="1:19" ht="15" customHeight="1" x14ac:dyDescent="0.35">
      <c r="A2241" s="4">
        <v>45224</v>
      </c>
      <c r="B2241" s="5">
        <f t="shared" si="685"/>
        <v>10</v>
      </c>
      <c r="C2241" s="5">
        <f t="shared" si="686"/>
        <v>2023</v>
      </c>
      <c r="D2241" s="88" t="s">
        <v>2029</v>
      </c>
      <c r="E2241" s="5" t="str">
        <f>VLOOKUP(F2241,'Set up'!$A$2:$C$55,2,FALSE)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up'!$A$2:$C$55,3,FALSE)</f>
        <v>Cash</v>
      </c>
      <c r="J2241" s="5">
        <f>VLOOKUP(F2241,'Set up'!$A$2:$D$55,4,FALSE)</f>
        <v>0</v>
      </c>
      <c r="K2241" s="4">
        <f t="shared" si="672"/>
        <v>45224</v>
      </c>
      <c r="L2241" s="5">
        <f t="shared" si="673"/>
        <v>10</v>
      </c>
      <c r="M2241" s="5">
        <f t="shared" si="674"/>
        <v>2023</v>
      </c>
      <c r="N2241" s="96">
        <v>310</v>
      </c>
      <c r="O2241" s="6">
        <f t="shared" si="689"/>
        <v>-310</v>
      </c>
      <c r="P2241" s="6">
        <f t="shared" si="687"/>
        <v>0</v>
      </c>
      <c r="Q2241" s="7">
        <f t="shared" si="688"/>
        <v>3772412.2500000023</v>
      </c>
      <c r="R2241" s="44" t="str">
        <f>VLOOKUP(F2241,'Set up'!$A$2:$E$55,5,FALSE)</f>
        <v>Cash</v>
      </c>
      <c r="S2241" s="1" t="s">
        <v>2092</v>
      </c>
    </row>
    <row r="2242" spans="1:19" ht="15" customHeight="1" x14ac:dyDescent="0.35">
      <c r="A2242" s="4">
        <v>45224</v>
      </c>
      <c r="B2242" s="5">
        <f t="shared" si="685"/>
        <v>10</v>
      </c>
      <c r="C2242" s="5">
        <f t="shared" si="686"/>
        <v>2023</v>
      </c>
      <c r="D2242" s="88" t="s">
        <v>2029</v>
      </c>
      <c r="E2242" s="5" t="str">
        <f>VLOOKUP(F2242,'Set up'!$A$2:$C$55,2,FALSE)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up'!$A$2:$C$55,3,FALSE)</f>
        <v>Cash</v>
      </c>
      <c r="J2242" s="5">
        <f>VLOOKUP(F2242,'Set up'!$A$2:$D$55,4,FALSE)</f>
        <v>0</v>
      </c>
      <c r="K2242" s="4">
        <f t="shared" si="672"/>
        <v>45224</v>
      </c>
      <c r="L2242" s="5">
        <f t="shared" si="673"/>
        <v>10</v>
      </c>
      <c r="M2242" s="5">
        <f t="shared" si="674"/>
        <v>2023</v>
      </c>
      <c r="N2242" s="96">
        <v>100</v>
      </c>
      <c r="O2242" s="6">
        <f t="shared" si="689"/>
        <v>-100</v>
      </c>
      <c r="P2242" s="6">
        <f t="shared" si="687"/>
        <v>0</v>
      </c>
      <c r="Q2242" s="7">
        <f t="shared" si="688"/>
        <v>3772512.2500000023</v>
      </c>
      <c r="R2242" s="44" t="str">
        <f>VLOOKUP(F2242,'Set up'!$A$2:$E$55,5,FALSE)</f>
        <v>Cash</v>
      </c>
      <c r="S2242" s="1" t="s">
        <v>2092</v>
      </c>
    </row>
    <row r="2243" spans="1:19" ht="15" customHeight="1" x14ac:dyDescent="0.35">
      <c r="A2243" s="4">
        <v>45224</v>
      </c>
      <c r="B2243" s="5">
        <f t="shared" si="685"/>
        <v>10</v>
      </c>
      <c r="C2243" s="5">
        <f t="shared" si="686"/>
        <v>2023</v>
      </c>
      <c r="D2243" s="88" t="s">
        <v>2030</v>
      </c>
      <c r="E2243" s="5" t="str">
        <f>VLOOKUP(F2243,'Set up'!$A$2:$C$55,2,FALSE)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up'!$A$2:$C$55,3,FALSE)</f>
        <v>Cash</v>
      </c>
      <c r="J2243" s="5">
        <f>VLOOKUP(F2243,'Set up'!$A$2:$D$55,4,FALSE)</f>
        <v>0</v>
      </c>
      <c r="K2243" s="4">
        <f t="shared" ref="K2243:K2306" si="690">A2243+J2243</f>
        <v>45224</v>
      </c>
      <c r="L2243" s="5">
        <f t="shared" ref="L2243:L2306" si="691">MONTH(K2243)</f>
        <v>10</v>
      </c>
      <c r="M2243" s="5">
        <f t="shared" ref="M2243:M2306" si="692">YEAR(K2243)</f>
        <v>2023</v>
      </c>
      <c r="N2243" s="96">
        <v>1738</v>
      </c>
      <c r="O2243" s="6">
        <f t="shared" si="689"/>
        <v>-1738</v>
      </c>
      <c r="P2243" s="6">
        <f t="shared" si="687"/>
        <v>0</v>
      </c>
      <c r="Q2243" s="7">
        <f t="shared" si="688"/>
        <v>3774250.2500000023</v>
      </c>
      <c r="R2243" s="44" t="str">
        <f>VLOOKUP(F2243,'Set up'!$A$2:$E$55,5,FALSE)</f>
        <v>PD Chq</v>
      </c>
      <c r="S2243" s="1" t="s">
        <v>2615</v>
      </c>
    </row>
    <row r="2244" spans="1:19" ht="15" customHeight="1" x14ac:dyDescent="0.35">
      <c r="A2244" s="4">
        <v>45224</v>
      </c>
      <c r="B2244" s="5">
        <f t="shared" si="685"/>
        <v>10</v>
      </c>
      <c r="C2244" s="5">
        <f t="shared" si="686"/>
        <v>2023</v>
      </c>
      <c r="D2244" s="88" t="s">
        <v>2030</v>
      </c>
      <c r="E2244" s="5" t="str">
        <f>VLOOKUP(F2244,'Set up'!$A$2:$C$55,2,FALSE)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up'!$A$2:$C$55,3,FALSE)</f>
        <v>Cash</v>
      </c>
      <c r="J2244" s="5">
        <f>VLOOKUP(F2244,'Set up'!$A$2:$D$55,4,FALSE)</f>
        <v>0</v>
      </c>
      <c r="K2244" s="4">
        <f t="shared" si="690"/>
        <v>45224</v>
      </c>
      <c r="L2244" s="5">
        <f t="shared" si="691"/>
        <v>10</v>
      </c>
      <c r="M2244" s="5">
        <f t="shared" si="692"/>
        <v>2023</v>
      </c>
      <c r="N2244" s="96">
        <v>468</v>
      </c>
      <c r="O2244" s="6">
        <f t="shared" si="689"/>
        <v>-468</v>
      </c>
      <c r="P2244" s="6">
        <f t="shared" si="687"/>
        <v>0</v>
      </c>
      <c r="Q2244" s="7">
        <f t="shared" si="688"/>
        <v>3774718.2500000023</v>
      </c>
      <c r="R2244" s="44" t="str">
        <f>VLOOKUP(F2244,'Set up'!$A$2:$E$55,5,FALSE)</f>
        <v>PD Chq</v>
      </c>
      <c r="S2244" s="1" t="s">
        <v>2615</v>
      </c>
    </row>
    <row r="2245" spans="1:19" ht="15" customHeight="1" x14ac:dyDescent="0.35">
      <c r="A2245" s="4">
        <v>45224</v>
      </c>
      <c r="B2245" s="5">
        <f t="shared" si="685"/>
        <v>10</v>
      </c>
      <c r="C2245" s="5">
        <f t="shared" si="686"/>
        <v>2023</v>
      </c>
      <c r="D2245" s="88" t="s">
        <v>2030</v>
      </c>
      <c r="E2245" s="5" t="str">
        <f>VLOOKUP(F2245,'Set up'!$A$2:$C$55,2,FALSE)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up'!$A$2:$C$55,3,FALSE)</f>
        <v>Cash</v>
      </c>
      <c r="J2245" s="5">
        <f>VLOOKUP(F2245,'Set up'!$A$2:$D$55,4,FALSE)</f>
        <v>0</v>
      </c>
      <c r="K2245" s="4">
        <f t="shared" si="690"/>
        <v>45224</v>
      </c>
      <c r="L2245" s="5">
        <f t="shared" si="691"/>
        <v>10</v>
      </c>
      <c r="M2245" s="5">
        <f t="shared" si="692"/>
        <v>2023</v>
      </c>
      <c r="N2245" s="96">
        <v>95</v>
      </c>
      <c r="O2245" s="6">
        <f t="shared" si="689"/>
        <v>-95</v>
      </c>
      <c r="P2245" s="6">
        <f t="shared" si="687"/>
        <v>0</v>
      </c>
      <c r="Q2245" s="7">
        <f t="shared" si="688"/>
        <v>3774813.2500000023</v>
      </c>
      <c r="R2245" s="44" t="str">
        <f>VLOOKUP(F2245,'Set up'!$A$2:$E$55,5,FALSE)</f>
        <v>PD Chq</v>
      </c>
      <c r="S2245" s="1" t="s">
        <v>2615</v>
      </c>
    </row>
    <row r="2246" spans="1:19" ht="15" customHeight="1" x14ac:dyDescent="0.35">
      <c r="A2246" s="4">
        <v>45224</v>
      </c>
      <c r="B2246" s="5">
        <f t="shared" si="685"/>
        <v>10</v>
      </c>
      <c r="C2246" s="5">
        <f t="shared" si="686"/>
        <v>2023</v>
      </c>
      <c r="D2246" s="88" t="s">
        <v>2030</v>
      </c>
      <c r="E2246" s="5" t="str">
        <f>VLOOKUP(F2246,'Set up'!$A$2:$C$55,2,FALSE)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up'!$A$2:$C$55,3,FALSE)</f>
        <v>Cash</v>
      </c>
      <c r="J2246" s="5">
        <f>VLOOKUP(F2246,'Set up'!$A$2:$D$55,4,FALSE)</f>
        <v>0</v>
      </c>
      <c r="K2246" s="4">
        <f t="shared" si="690"/>
        <v>45224</v>
      </c>
      <c r="L2246" s="5">
        <f t="shared" si="691"/>
        <v>10</v>
      </c>
      <c r="M2246" s="5">
        <f t="shared" si="692"/>
        <v>2023</v>
      </c>
      <c r="N2246" s="96">
        <v>260</v>
      </c>
      <c r="O2246" s="6">
        <f t="shared" si="689"/>
        <v>-260</v>
      </c>
      <c r="P2246" s="6">
        <f t="shared" si="687"/>
        <v>0</v>
      </c>
      <c r="Q2246" s="7">
        <f t="shared" si="688"/>
        <v>3775073.2500000023</v>
      </c>
      <c r="R2246" s="44" t="str">
        <f>VLOOKUP(F2246,'Set up'!$A$2:$E$55,5,FALSE)</f>
        <v>PD Chq</v>
      </c>
      <c r="S2246" s="1" t="s">
        <v>2615</v>
      </c>
    </row>
    <row r="2247" spans="1:19" ht="15" customHeight="1" x14ac:dyDescent="0.35">
      <c r="A2247" s="4">
        <v>45225</v>
      </c>
      <c r="B2247" s="5">
        <f t="shared" si="685"/>
        <v>10</v>
      </c>
      <c r="C2247" s="5">
        <f t="shared" si="686"/>
        <v>2023</v>
      </c>
      <c r="D2247" s="88" t="s">
        <v>2032</v>
      </c>
      <c r="E2247" s="5" t="str">
        <f>VLOOKUP(F2247,'Set up'!$A$2:$C$55,2,FALSE)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up'!$A$2:$C$55,3,FALSE)</f>
        <v>Cash</v>
      </c>
      <c r="J2247" s="5">
        <f>VLOOKUP(F2247,'Set up'!$A$2:$D$55,4,FALSE)</f>
        <v>0</v>
      </c>
      <c r="K2247" s="4">
        <f t="shared" si="690"/>
        <v>45225</v>
      </c>
      <c r="L2247" s="5">
        <f t="shared" si="691"/>
        <v>10</v>
      </c>
      <c r="M2247" s="5">
        <f t="shared" si="692"/>
        <v>2023</v>
      </c>
      <c r="N2247" s="96">
        <v>1738</v>
      </c>
      <c r="P2247" s="6">
        <f t="shared" si="687"/>
        <v>1738</v>
      </c>
      <c r="Q2247" s="7">
        <f t="shared" si="688"/>
        <v>3776811.2500000023</v>
      </c>
      <c r="R2247" s="44" t="str">
        <f>VLOOKUP(F2247,'Set up'!$A$2:$E$55,5,FALSE)</f>
        <v>Trsf</v>
      </c>
    </row>
    <row r="2248" spans="1:19" ht="15" customHeight="1" x14ac:dyDescent="0.35">
      <c r="A2248" s="4">
        <v>45225</v>
      </c>
      <c r="B2248" s="5">
        <f t="shared" si="685"/>
        <v>10</v>
      </c>
      <c r="C2248" s="5">
        <f t="shared" si="686"/>
        <v>2023</v>
      </c>
      <c r="D2248" s="88" t="s">
        <v>2032</v>
      </c>
      <c r="E2248" s="5" t="str">
        <f>VLOOKUP(F2248,'Set up'!$A$2:$C$55,2,FALSE)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up'!$A$2:$C$55,3,FALSE)</f>
        <v>Cash</v>
      </c>
      <c r="J2248" s="5">
        <f>VLOOKUP(F2248,'Set up'!$A$2:$D$55,4,FALSE)</f>
        <v>0</v>
      </c>
      <c r="K2248" s="4">
        <f t="shared" si="690"/>
        <v>45225</v>
      </c>
      <c r="L2248" s="5">
        <f t="shared" si="691"/>
        <v>10</v>
      </c>
      <c r="M2248" s="5">
        <f t="shared" si="692"/>
        <v>2023</v>
      </c>
      <c r="N2248" s="96">
        <v>405</v>
      </c>
      <c r="P2248" s="6">
        <f t="shared" si="687"/>
        <v>405</v>
      </c>
      <c r="Q2248" s="7">
        <f t="shared" si="688"/>
        <v>3777216.2500000023</v>
      </c>
      <c r="R2248" s="44" t="str">
        <f>VLOOKUP(F2248,'Set up'!$A$2:$E$55,5,FALSE)</f>
        <v>Trsf</v>
      </c>
    </row>
    <row r="2249" spans="1:19" ht="15" customHeight="1" x14ac:dyDescent="0.35">
      <c r="A2249" s="4">
        <v>45225</v>
      </c>
      <c r="B2249" s="5">
        <f t="shared" si="685"/>
        <v>10</v>
      </c>
      <c r="C2249" s="5">
        <f t="shared" si="686"/>
        <v>2023</v>
      </c>
      <c r="D2249" s="88" t="s">
        <v>2032</v>
      </c>
      <c r="E2249" s="5" t="str">
        <f>VLOOKUP(F2249,'Set up'!$A$2:$C$55,2,FALSE)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up'!$A$2:$C$55,3,FALSE)</f>
        <v>Cash</v>
      </c>
      <c r="J2249" s="5">
        <f>VLOOKUP(F2249,'Set up'!$A$2:$D$55,4,FALSE)</f>
        <v>0</v>
      </c>
      <c r="K2249" s="4">
        <f t="shared" si="690"/>
        <v>45225</v>
      </c>
      <c r="L2249" s="5">
        <f t="shared" si="691"/>
        <v>10</v>
      </c>
      <c r="M2249" s="5">
        <f t="shared" si="692"/>
        <v>2023</v>
      </c>
      <c r="N2249" s="96">
        <v>187.5</v>
      </c>
      <c r="P2249" s="6">
        <f t="shared" si="687"/>
        <v>187.5</v>
      </c>
      <c r="Q2249" s="7">
        <f t="shared" si="688"/>
        <v>3777403.7500000023</v>
      </c>
      <c r="R2249" s="44" t="str">
        <f>VLOOKUP(F2249,'Set up'!$A$2:$E$55,5,FALSE)</f>
        <v>Trsf</v>
      </c>
    </row>
    <row r="2250" spans="1:19" ht="15" customHeight="1" x14ac:dyDescent="0.35">
      <c r="A2250" s="4">
        <v>45225</v>
      </c>
      <c r="B2250" s="5">
        <f t="shared" si="685"/>
        <v>10</v>
      </c>
      <c r="C2250" s="5">
        <f t="shared" si="686"/>
        <v>2023</v>
      </c>
      <c r="D2250" s="88" t="s">
        <v>2032</v>
      </c>
      <c r="E2250" s="5" t="str">
        <f>VLOOKUP(F2250,'Set up'!$A$2:$C$55,2,FALSE)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up'!$A$2:$C$55,3,FALSE)</f>
        <v>Cash</v>
      </c>
      <c r="J2250" s="5">
        <f>VLOOKUP(F2250,'Set up'!$A$2:$D$55,4,FALSE)</f>
        <v>0</v>
      </c>
      <c r="K2250" s="4">
        <f t="shared" si="690"/>
        <v>45225</v>
      </c>
      <c r="L2250" s="5">
        <f t="shared" si="691"/>
        <v>10</v>
      </c>
      <c r="M2250" s="5">
        <f t="shared" si="692"/>
        <v>2023</v>
      </c>
      <c r="N2250" s="96">
        <v>105</v>
      </c>
      <c r="P2250" s="6">
        <f t="shared" si="687"/>
        <v>105</v>
      </c>
      <c r="Q2250" s="7">
        <f t="shared" si="688"/>
        <v>3777508.7500000023</v>
      </c>
      <c r="R2250" s="44" t="str">
        <f>VLOOKUP(F2250,'Set up'!$A$2:$E$55,5,FALSE)</f>
        <v>Trsf</v>
      </c>
    </row>
    <row r="2251" spans="1:19" ht="15" customHeight="1" x14ac:dyDescent="0.35">
      <c r="A2251" s="4">
        <v>45225</v>
      </c>
      <c r="B2251" s="5">
        <f t="shared" si="685"/>
        <v>10</v>
      </c>
      <c r="C2251" s="5">
        <f t="shared" si="686"/>
        <v>2023</v>
      </c>
      <c r="D2251" s="88" t="s">
        <v>2032</v>
      </c>
      <c r="E2251" s="5" t="str">
        <f>VLOOKUP(F2251,'Set up'!$A$2:$C$55,2,FALSE)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up'!$A$2:$C$55,3,FALSE)</f>
        <v>Cash</v>
      </c>
      <c r="J2251" s="5">
        <f>VLOOKUP(F2251,'Set up'!$A$2:$D$55,4,FALSE)</f>
        <v>0</v>
      </c>
      <c r="K2251" s="4">
        <f t="shared" si="690"/>
        <v>45225</v>
      </c>
      <c r="L2251" s="5">
        <f t="shared" si="691"/>
        <v>10</v>
      </c>
      <c r="M2251" s="5">
        <f t="shared" si="692"/>
        <v>2023</v>
      </c>
      <c r="N2251" s="96">
        <v>100</v>
      </c>
      <c r="P2251" s="6">
        <f t="shared" si="687"/>
        <v>100</v>
      </c>
      <c r="Q2251" s="7">
        <f t="shared" si="688"/>
        <v>3777608.7500000023</v>
      </c>
      <c r="R2251" s="44" t="str">
        <f>VLOOKUP(F2251,'Set up'!$A$2:$E$55,5,FALSE)</f>
        <v>Trsf</v>
      </c>
    </row>
    <row r="2252" spans="1:19" ht="15" customHeight="1" x14ac:dyDescent="0.35">
      <c r="A2252" s="4">
        <v>45225</v>
      </c>
      <c r="B2252" s="5">
        <f t="shared" si="685"/>
        <v>10</v>
      </c>
      <c r="C2252" s="5">
        <f t="shared" si="686"/>
        <v>2023</v>
      </c>
      <c r="D2252" s="88" t="s">
        <v>2033</v>
      </c>
      <c r="E2252" s="5" t="str">
        <f>VLOOKUP(F2252,'Set up'!$A$2:$C$55,2,FALSE)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up'!$A$2:$C$55,3,FALSE)</f>
        <v>Cash</v>
      </c>
      <c r="J2252" s="5">
        <f>VLOOKUP(F2252,'Set up'!$A$2:$D$55,4,FALSE)</f>
        <v>0</v>
      </c>
      <c r="K2252" s="4">
        <f t="shared" si="690"/>
        <v>45225</v>
      </c>
      <c r="L2252" s="5">
        <f t="shared" si="691"/>
        <v>10</v>
      </c>
      <c r="M2252" s="5">
        <f t="shared" si="692"/>
        <v>2023</v>
      </c>
      <c r="N2252" s="96">
        <v>1000</v>
      </c>
      <c r="O2252" s="6">
        <f>-N2252</f>
        <v>-1000</v>
      </c>
      <c r="P2252" s="6">
        <f t="shared" si="687"/>
        <v>0</v>
      </c>
      <c r="Q2252" s="7">
        <f t="shared" si="688"/>
        <v>3778608.7500000023</v>
      </c>
      <c r="R2252" s="44" t="str">
        <f>VLOOKUP(F2252,'Set up'!$A$2:$E$55,5,FALSE)</f>
        <v>Trsf</v>
      </c>
      <c r="S2252" s="1" t="s">
        <v>2750</v>
      </c>
    </row>
    <row r="2253" spans="1:19" ht="15" customHeight="1" x14ac:dyDescent="0.35">
      <c r="A2253" s="4">
        <v>45226</v>
      </c>
      <c r="B2253" s="5">
        <f t="shared" si="685"/>
        <v>10</v>
      </c>
      <c r="C2253" s="5">
        <f t="shared" si="686"/>
        <v>2023</v>
      </c>
      <c r="D2253" s="88" t="s">
        <v>2034</v>
      </c>
      <c r="E2253" s="5" t="str">
        <f>VLOOKUP(F2253,'Set up'!$A$2:$C$55,2,FALSE)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up'!$A$2:$C$55,3,FALSE)</f>
        <v>Cash</v>
      </c>
      <c r="J2253" s="5">
        <f>VLOOKUP(F2253,'Set up'!$A$2:$D$55,4,FALSE)</f>
        <v>0</v>
      </c>
      <c r="K2253" s="4">
        <f t="shared" si="690"/>
        <v>45226</v>
      </c>
      <c r="L2253" s="5">
        <f t="shared" si="691"/>
        <v>10</v>
      </c>
      <c r="M2253" s="5">
        <f t="shared" si="692"/>
        <v>2023</v>
      </c>
      <c r="N2253" s="96">
        <v>258</v>
      </c>
      <c r="P2253" s="6">
        <f t="shared" si="687"/>
        <v>258</v>
      </c>
      <c r="Q2253" s="7">
        <f t="shared" si="688"/>
        <v>3778866.7500000023</v>
      </c>
      <c r="R2253" s="44" t="str">
        <f>VLOOKUP(F2253,'Set up'!$A$2:$E$55,5,FALSE)</f>
        <v>Trsf</v>
      </c>
    </row>
    <row r="2254" spans="1:19" ht="15" customHeight="1" x14ac:dyDescent="0.35">
      <c r="A2254" s="4">
        <v>45226</v>
      </c>
      <c r="B2254" s="5">
        <f t="shared" si="685"/>
        <v>10</v>
      </c>
      <c r="C2254" s="5">
        <f t="shared" si="686"/>
        <v>2023</v>
      </c>
      <c r="D2254" s="88" t="s">
        <v>2034</v>
      </c>
      <c r="E2254" s="5" t="str">
        <f>VLOOKUP(F2254,'Set up'!$A$2:$C$55,2,FALSE)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up'!$A$2:$C$55,3,FALSE)</f>
        <v>Cash</v>
      </c>
      <c r="J2254" s="5">
        <f>VLOOKUP(F2254,'Set up'!$A$2:$D$55,4,FALSE)</f>
        <v>0</v>
      </c>
      <c r="K2254" s="4">
        <f t="shared" si="690"/>
        <v>45226</v>
      </c>
      <c r="L2254" s="5">
        <f t="shared" si="691"/>
        <v>10</v>
      </c>
      <c r="M2254" s="5">
        <f t="shared" si="692"/>
        <v>2023</v>
      </c>
      <c r="N2254" s="96">
        <v>390</v>
      </c>
      <c r="P2254" s="6">
        <f t="shared" si="687"/>
        <v>390</v>
      </c>
      <c r="Q2254" s="7">
        <f t="shared" si="688"/>
        <v>3779256.7500000023</v>
      </c>
      <c r="R2254" s="44" t="str">
        <f>VLOOKUP(F2254,'Set up'!$A$2:$E$55,5,FALSE)</f>
        <v>Trsf</v>
      </c>
    </row>
    <row r="2255" spans="1:19" ht="15" customHeight="1" x14ac:dyDescent="0.35">
      <c r="A2255" s="4">
        <v>45226</v>
      </c>
      <c r="B2255" s="5">
        <f t="shared" si="685"/>
        <v>10</v>
      </c>
      <c r="C2255" s="5">
        <f t="shared" si="686"/>
        <v>2023</v>
      </c>
      <c r="D2255" s="88" t="s">
        <v>2035</v>
      </c>
      <c r="E2255" s="5" t="str">
        <f>VLOOKUP(F2255,'Set up'!$A$2:$C$55,2,FALSE)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up'!$A$2:$C$55,3,FALSE)</f>
        <v>Cash</v>
      </c>
      <c r="J2255" s="5">
        <f>VLOOKUP(F2255,'Set up'!$A$2:$D$55,4,FALSE)</f>
        <v>0</v>
      </c>
      <c r="K2255" s="4">
        <f t="shared" si="690"/>
        <v>45226</v>
      </c>
      <c r="L2255" s="5">
        <f t="shared" si="691"/>
        <v>10</v>
      </c>
      <c r="M2255" s="5">
        <f t="shared" si="692"/>
        <v>2023</v>
      </c>
      <c r="N2255" s="96">
        <v>695</v>
      </c>
      <c r="O2255" s="6">
        <f>-196.7-498.3</f>
        <v>-695</v>
      </c>
      <c r="P2255" s="6">
        <f t="shared" si="687"/>
        <v>0</v>
      </c>
      <c r="Q2255" s="7">
        <f t="shared" si="688"/>
        <v>3779951.7500000023</v>
      </c>
      <c r="R2255" s="44" t="str">
        <f>VLOOKUP(F2255,'Set up'!$A$2:$E$55,5,FALSE)</f>
        <v>Trsf</v>
      </c>
      <c r="S2255" s="1" t="s">
        <v>2904</v>
      </c>
    </row>
    <row r="2256" spans="1:19" ht="15" customHeight="1" x14ac:dyDescent="0.35">
      <c r="A2256" s="4">
        <v>45227</v>
      </c>
      <c r="B2256" s="5">
        <f t="shared" si="685"/>
        <v>10</v>
      </c>
      <c r="C2256" s="5">
        <f t="shared" si="686"/>
        <v>2023</v>
      </c>
      <c r="D2256" s="88" t="s">
        <v>2036</v>
      </c>
      <c r="E2256" s="5" t="str">
        <f>VLOOKUP(F2256,'Set up'!$A$2:$C$55,2,FALSE)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up'!$A$2:$C$55,3,FALSE)</f>
        <v>Cash</v>
      </c>
      <c r="J2256" s="5">
        <f>VLOOKUP(F2256,'Set up'!$A$2:$D$55,4,FALSE)</f>
        <v>0</v>
      </c>
      <c r="K2256" s="4">
        <f t="shared" si="690"/>
        <v>45227</v>
      </c>
      <c r="L2256" s="5">
        <f t="shared" si="691"/>
        <v>10</v>
      </c>
      <c r="M2256" s="5">
        <f t="shared" si="692"/>
        <v>2023</v>
      </c>
      <c r="N2256" s="96">
        <v>187.5</v>
      </c>
      <c r="O2256" s="6">
        <f>-N2256</f>
        <v>-187.5</v>
      </c>
      <c r="P2256" s="6">
        <f t="shared" si="687"/>
        <v>0</v>
      </c>
      <c r="Q2256" s="7">
        <f t="shared" si="688"/>
        <v>3780139.2500000023</v>
      </c>
      <c r="R2256" s="44" t="str">
        <f>VLOOKUP(F2256,'Set up'!$A$2:$E$55,5,FALSE)</f>
        <v>Trsf</v>
      </c>
      <c r="S2256" s="1" t="s">
        <v>2751</v>
      </c>
    </row>
    <row r="2257" spans="1:19" ht="15" customHeight="1" x14ac:dyDescent="0.35">
      <c r="A2257" s="4">
        <v>45227</v>
      </c>
      <c r="B2257" s="5">
        <f t="shared" si="685"/>
        <v>10</v>
      </c>
      <c r="C2257" s="5">
        <f t="shared" si="686"/>
        <v>2023</v>
      </c>
      <c r="D2257" s="88" t="s">
        <v>2037</v>
      </c>
      <c r="E2257" s="5" t="str">
        <f>VLOOKUP(F2257,'Set up'!$A$2:$C$55,2,FALSE)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up'!$A$2:$C$55,3,FALSE)</f>
        <v>Cash</v>
      </c>
      <c r="J2257" s="5">
        <f>VLOOKUP(F2257,'Set up'!$A$2:$D$55,4,FALSE)</f>
        <v>0</v>
      </c>
      <c r="K2257" s="4">
        <f t="shared" si="690"/>
        <v>45227</v>
      </c>
      <c r="L2257" s="5">
        <f t="shared" si="691"/>
        <v>10</v>
      </c>
      <c r="M2257" s="5">
        <f t="shared" si="692"/>
        <v>2023</v>
      </c>
      <c r="N2257" s="96">
        <v>4884</v>
      </c>
      <c r="O2257" s="6">
        <f>-N2257</f>
        <v>-4884</v>
      </c>
      <c r="P2257" s="6">
        <f t="shared" si="687"/>
        <v>0</v>
      </c>
      <c r="Q2257" s="7">
        <f t="shared" si="688"/>
        <v>3785023.2500000023</v>
      </c>
      <c r="R2257" s="44" t="str">
        <f>VLOOKUP(F2257,'Set up'!$A$2:$E$55,5,FALSE)</f>
        <v>Trsf</v>
      </c>
      <c r="S2257" s="1" t="s">
        <v>2752</v>
      </c>
    </row>
    <row r="2258" spans="1:19" ht="15" customHeight="1" x14ac:dyDescent="0.35">
      <c r="A2258" s="4">
        <v>45227</v>
      </c>
      <c r="B2258" s="5">
        <f t="shared" si="685"/>
        <v>10</v>
      </c>
      <c r="C2258" s="5">
        <f t="shared" si="686"/>
        <v>2023</v>
      </c>
      <c r="D2258" s="88" t="s">
        <v>2037</v>
      </c>
      <c r="E2258" s="5" t="str">
        <f>VLOOKUP(F2258,'Set up'!$A$2:$C$55,2,FALSE)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up'!$A$2:$C$55,3,FALSE)</f>
        <v>Cash</v>
      </c>
      <c r="J2258" s="5">
        <f>VLOOKUP(F2258,'Set up'!$A$2:$D$55,4,FALSE)</f>
        <v>0</v>
      </c>
      <c r="K2258" s="4">
        <f t="shared" si="690"/>
        <v>45227</v>
      </c>
      <c r="L2258" s="5">
        <f t="shared" si="691"/>
        <v>10</v>
      </c>
      <c r="M2258" s="5">
        <f t="shared" si="692"/>
        <v>2023</v>
      </c>
      <c r="N2258" s="96">
        <v>1620</v>
      </c>
      <c r="O2258" s="6">
        <f>-N2258</f>
        <v>-1620</v>
      </c>
      <c r="P2258" s="6">
        <f t="shared" si="687"/>
        <v>0</v>
      </c>
      <c r="Q2258" s="7">
        <f t="shared" si="688"/>
        <v>3786643.2500000023</v>
      </c>
      <c r="R2258" s="44" t="str">
        <f>VLOOKUP(F2258,'Set up'!$A$2:$E$55,5,FALSE)</f>
        <v>Trsf</v>
      </c>
      <c r="S2258" s="1" t="s">
        <v>2753</v>
      </c>
    </row>
    <row r="2259" spans="1:19" ht="15" customHeight="1" x14ac:dyDescent="0.35">
      <c r="A2259" s="4">
        <v>45227</v>
      </c>
      <c r="B2259" s="5">
        <f t="shared" ref="B2259:B2260" si="693">MONTH(A2259)</f>
        <v>10</v>
      </c>
      <c r="C2259" s="5">
        <f t="shared" ref="C2259:C2260" si="694">YEAR(A2259)</f>
        <v>2023</v>
      </c>
      <c r="D2259" s="88" t="s">
        <v>2037</v>
      </c>
      <c r="E2259" s="5" t="str">
        <f>VLOOKUP(F2259,'Set up'!$A$2:$C$55,2,FALSE)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up'!$A$2:$C$55,3,FALSE)</f>
        <v>Cash</v>
      </c>
      <c r="J2259" s="5">
        <f>VLOOKUP(F2259,'Set up'!$A$2:$D$55,4,FALSE)</f>
        <v>0</v>
      </c>
      <c r="K2259" s="4">
        <f t="shared" si="690"/>
        <v>45227</v>
      </c>
      <c r="L2259" s="5">
        <f t="shared" si="691"/>
        <v>10</v>
      </c>
      <c r="M2259" s="5">
        <f t="shared" si="692"/>
        <v>2023</v>
      </c>
      <c r="N2259" s="96">
        <v>936</v>
      </c>
      <c r="O2259" s="6">
        <f>-N2259</f>
        <v>-936</v>
      </c>
      <c r="P2259" s="6">
        <f t="shared" ref="P2259:P2322" si="695">SUM(N2259+O2259)</f>
        <v>0</v>
      </c>
      <c r="Q2259" s="7">
        <f t="shared" ref="Q2259:Q2260" si="696">SUM(Q2258+N2259)</f>
        <v>3787579.2500000023</v>
      </c>
      <c r="R2259" s="44" t="str">
        <f>VLOOKUP(F2259,'Set up'!$A$2:$E$55,5,FALSE)</f>
        <v>Trsf</v>
      </c>
      <c r="S2259" s="1" t="s">
        <v>2754</v>
      </c>
    </row>
    <row r="2260" spans="1:19" ht="15" customHeight="1" x14ac:dyDescent="0.35">
      <c r="A2260" s="4">
        <v>45229</v>
      </c>
      <c r="B2260" s="5">
        <f t="shared" si="693"/>
        <v>10</v>
      </c>
      <c r="C2260" s="5">
        <f t="shared" si="694"/>
        <v>2023</v>
      </c>
      <c r="D2260" s="88" t="s">
        <v>2038</v>
      </c>
      <c r="E2260" s="5" t="str">
        <f>VLOOKUP(F2260,'Set up'!$A$2:$C$55,2,FALSE)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up'!$A$2:$C$55,3,FALSE)</f>
        <v>30</v>
      </c>
      <c r="J2260" s="5">
        <f>VLOOKUP(F2260,'Set up'!$A$2:$D$55,4,FALSE)</f>
        <v>30</v>
      </c>
      <c r="K2260" s="4">
        <f t="shared" si="690"/>
        <v>45259</v>
      </c>
      <c r="L2260" s="5">
        <f t="shared" si="691"/>
        <v>11</v>
      </c>
      <c r="M2260" s="5">
        <f t="shared" si="692"/>
        <v>2023</v>
      </c>
      <c r="N2260" s="96">
        <v>8690</v>
      </c>
      <c r="O2260" s="6">
        <f t="shared" ref="O2260:O2268" si="697">-N2260</f>
        <v>-8690</v>
      </c>
      <c r="P2260" s="6">
        <f t="shared" si="695"/>
        <v>0</v>
      </c>
      <c r="Q2260" s="7">
        <f t="shared" si="696"/>
        <v>3796269.2500000023</v>
      </c>
      <c r="R2260" s="44" t="str">
        <f>VLOOKUP(F2260,'Set up'!$A$2:$E$55,5,FALSE)</f>
        <v>Chq</v>
      </c>
      <c r="S2260" s="1" t="s">
        <v>2150</v>
      </c>
    </row>
    <row r="2261" spans="1:19" ht="15" customHeight="1" x14ac:dyDescent="0.35">
      <c r="A2261" s="4">
        <v>45229</v>
      </c>
      <c r="B2261" s="5">
        <f t="shared" ref="B2261:B2268" si="698">MONTH(A2261)</f>
        <v>10</v>
      </c>
      <c r="C2261" s="5">
        <f t="shared" ref="C2261:C2268" si="699">YEAR(A2261)</f>
        <v>2023</v>
      </c>
      <c r="D2261" s="88" t="s">
        <v>2038</v>
      </c>
      <c r="E2261" s="5" t="str">
        <f>VLOOKUP(F2261,'Set up'!$A$2:$C$55,2,FALSE)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up'!$A$2:$C$55,3,FALSE)</f>
        <v>30</v>
      </c>
      <c r="J2261" s="5">
        <f>VLOOKUP(F2261,'Set up'!$A$2:$D$55,4,FALSE)</f>
        <v>30</v>
      </c>
      <c r="K2261" s="4">
        <f t="shared" si="690"/>
        <v>45259</v>
      </c>
      <c r="L2261" s="5">
        <f t="shared" si="691"/>
        <v>11</v>
      </c>
      <c r="M2261" s="5">
        <f t="shared" si="692"/>
        <v>2023</v>
      </c>
      <c r="N2261" s="96">
        <v>2613</v>
      </c>
      <c r="O2261" s="6">
        <f t="shared" si="697"/>
        <v>-2613</v>
      </c>
      <c r="P2261" s="6">
        <f t="shared" si="695"/>
        <v>0</v>
      </c>
      <c r="Q2261" s="7">
        <f t="shared" ref="Q2261:Q2268" si="700">SUM(Q2260+N2261)</f>
        <v>3798882.2500000023</v>
      </c>
      <c r="R2261" s="44" t="str">
        <f>VLOOKUP(F2261,'Set up'!$A$2:$E$55,5,FALSE)</f>
        <v>Chq</v>
      </c>
      <c r="S2261" s="1" t="s">
        <v>2151</v>
      </c>
    </row>
    <row r="2262" spans="1:19" ht="15" customHeight="1" x14ac:dyDescent="0.35">
      <c r="A2262" s="4">
        <v>45229</v>
      </c>
      <c r="B2262" s="5">
        <f t="shared" si="698"/>
        <v>10</v>
      </c>
      <c r="C2262" s="5">
        <f t="shared" si="699"/>
        <v>2023</v>
      </c>
      <c r="D2262" s="88" t="s">
        <v>2038</v>
      </c>
      <c r="E2262" s="5" t="str">
        <f>VLOOKUP(F2262,'Set up'!$A$2:$C$55,2,FALSE)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up'!$A$2:$C$55,3,FALSE)</f>
        <v>30</v>
      </c>
      <c r="J2262" s="5">
        <f>VLOOKUP(F2262,'Set up'!$A$2:$D$55,4,FALSE)</f>
        <v>30</v>
      </c>
      <c r="K2262" s="4">
        <f t="shared" si="690"/>
        <v>45259</v>
      </c>
      <c r="L2262" s="5">
        <f t="shared" si="691"/>
        <v>11</v>
      </c>
      <c r="M2262" s="5">
        <f t="shared" si="692"/>
        <v>2023</v>
      </c>
      <c r="N2262" s="96">
        <v>842.4</v>
      </c>
      <c r="O2262" s="6">
        <f t="shared" si="697"/>
        <v>-842.4</v>
      </c>
      <c r="P2262" s="6">
        <f t="shared" si="695"/>
        <v>0</v>
      </c>
      <c r="Q2262" s="7">
        <f t="shared" si="700"/>
        <v>3799724.6500000022</v>
      </c>
      <c r="R2262" s="44" t="str">
        <f>VLOOKUP(F2262,'Set up'!$A$2:$E$55,5,FALSE)</f>
        <v>Chq</v>
      </c>
      <c r="S2262" s="1" t="s">
        <v>2152</v>
      </c>
    </row>
    <row r="2263" spans="1:19" ht="15" customHeight="1" x14ac:dyDescent="0.35">
      <c r="A2263" s="4">
        <v>45229</v>
      </c>
      <c r="B2263" s="5">
        <f t="shared" si="698"/>
        <v>10</v>
      </c>
      <c r="C2263" s="5">
        <f t="shared" si="699"/>
        <v>2023</v>
      </c>
      <c r="D2263" s="88" t="s">
        <v>2038</v>
      </c>
      <c r="E2263" s="5" t="str">
        <f>VLOOKUP(F2263,'Set up'!$A$2:$C$55,2,FALSE)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up'!$A$2:$C$55,3,FALSE)</f>
        <v>30</v>
      </c>
      <c r="J2263" s="5">
        <f>VLOOKUP(F2263,'Set up'!$A$2:$D$55,4,FALSE)</f>
        <v>30</v>
      </c>
      <c r="K2263" s="4">
        <f t="shared" si="690"/>
        <v>45259</v>
      </c>
      <c r="L2263" s="5">
        <f t="shared" si="691"/>
        <v>11</v>
      </c>
      <c r="M2263" s="5">
        <f t="shared" si="692"/>
        <v>2023</v>
      </c>
      <c r="N2263" s="96">
        <v>288</v>
      </c>
      <c r="O2263" s="6">
        <f t="shared" si="697"/>
        <v>-288</v>
      </c>
      <c r="P2263" s="6">
        <f t="shared" si="695"/>
        <v>0</v>
      </c>
      <c r="Q2263" s="7">
        <f t="shared" si="700"/>
        <v>3800012.6500000022</v>
      </c>
      <c r="R2263" s="44" t="str">
        <f>VLOOKUP(F2263,'Set up'!$A$2:$E$55,5,FALSE)</f>
        <v>Chq</v>
      </c>
      <c r="S2263" s="1" t="s">
        <v>2153</v>
      </c>
    </row>
    <row r="2264" spans="1:19" ht="15" customHeight="1" x14ac:dyDescent="0.35">
      <c r="A2264" s="4">
        <v>45229</v>
      </c>
      <c r="B2264" s="5">
        <f t="shared" si="698"/>
        <v>10</v>
      </c>
      <c r="C2264" s="5">
        <f t="shared" si="699"/>
        <v>2023</v>
      </c>
      <c r="D2264" s="88" t="s">
        <v>2038</v>
      </c>
      <c r="E2264" s="5" t="str">
        <f>VLOOKUP(F2264,'Set up'!$A$2:$C$55,2,FALSE)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up'!$A$2:$C$55,3,FALSE)</f>
        <v>30</v>
      </c>
      <c r="J2264" s="5">
        <f>VLOOKUP(F2264,'Set up'!$A$2:$D$55,4,FALSE)</f>
        <v>30</v>
      </c>
      <c r="K2264" s="4">
        <f t="shared" si="690"/>
        <v>45259</v>
      </c>
      <c r="L2264" s="5">
        <f t="shared" si="691"/>
        <v>11</v>
      </c>
      <c r="M2264" s="5">
        <f t="shared" si="692"/>
        <v>2023</v>
      </c>
      <c r="N2264" s="96">
        <v>625</v>
      </c>
      <c r="O2264" s="6">
        <f t="shared" si="697"/>
        <v>-625</v>
      </c>
      <c r="P2264" s="6">
        <f t="shared" si="695"/>
        <v>0</v>
      </c>
      <c r="Q2264" s="7">
        <f t="shared" si="700"/>
        <v>3800637.6500000022</v>
      </c>
      <c r="R2264" s="44" t="str">
        <f>VLOOKUP(F2264,'Set up'!$A$2:$E$55,5,FALSE)</f>
        <v>Chq</v>
      </c>
      <c r="S2264" s="1" t="s">
        <v>2154</v>
      </c>
    </row>
    <row r="2265" spans="1:19" ht="15" customHeight="1" x14ac:dyDescent="0.35">
      <c r="A2265" s="4">
        <v>45229</v>
      </c>
      <c r="B2265" s="5">
        <f t="shared" si="698"/>
        <v>10</v>
      </c>
      <c r="C2265" s="5">
        <f t="shared" si="699"/>
        <v>2023</v>
      </c>
      <c r="D2265" s="88" t="s">
        <v>2038</v>
      </c>
      <c r="E2265" s="5" t="str">
        <f>VLOOKUP(F2265,'Set up'!$A$2:$C$55,2,FALSE)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up'!$A$2:$C$55,3,FALSE)</f>
        <v>30</v>
      </c>
      <c r="J2265" s="5">
        <f>VLOOKUP(F2265,'Set up'!$A$2:$D$55,4,FALSE)</f>
        <v>30</v>
      </c>
      <c r="K2265" s="4">
        <f t="shared" si="690"/>
        <v>45259</v>
      </c>
      <c r="L2265" s="5">
        <f t="shared" si="691"/>
        <v>11</v>
      </c>
      <c r="M2265" s="5">
        <f t="shared" si="692"/>
        <v>2023</v>
      </c>
      <c r="N2265" s="96">
        <v>260</v>
      </c>
      <c r="O2265" s="6">
        <f t="shared" si="697"/>
        <v>-260</v>
      </c>
      <c r="P2265" s="6">
        <f t="shared" si="695"/>
        <v>0</v>
      </c>
      <c r="Q2265" s="7">
        <f t="shared" si="700"/>
        <v>3800897.6500000022</v>
      </c>
      <c r="R2265" s="44" t="str">
        <f>VLOOKUP(F2265,'Set up'!$A$2:$E$55,5,FALSE)</f>
        <v>Chq</v>
      </c>
      <c r="S2265" s="1" t="s">
        <v>2155</v>
      </c>
    </row>
    <row r="2266" spans="1:19" ht="15" customHeight="1" x14ac:dyDescent="0.35">
      <c r="A2266" s="4">
        <v>45229</v>
      </c>
      <c r="B2266" s="5">
        <f t="shared" si="698"/>
        <v>10</v>
      </c>
      <c r="C2266" s="5">
        <f t="shared" si="699"/>
        <v>2023</v>
      </c>
      <c r="D2266" s="88" t="s">
        <v>2038</v>
      </c>
      <c r="E2266" s="5" t="str">
        <f>VLOOKUP(F2266,'Set up'!$A$2:$C$55,2,FALSE)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up'!$A$2:$C$55,3,FALSE)</f>
        <v>30</v>
      </c>
      <c r="J2266" s="5">
        <f>VLOOKUP(F2266,'Set up'!$A$2:$D$55,4,FALSE)</f>
        <v>30</v>
      </c>
      <c r="K2266" s="4">
        <f t="shared" si="690"/>
        <v>45259</v>
      </c>
      <c r="L2266" s="5">
        <f t="shared" si="691"/>
        <v>11</v>
      </c>
      <c r="M2266" s="5">
        <f t="shared" si="692"/>
        <v>2023</v>
      </c>
      <c r="N2266" s="96">
        <v>285</v>
      </c>
      <c r="O2266" s="6">
        <f t="shared" si="697"/>
        <v>-285</v>
      </c>
      <c r="P2266" s="6">
        <f t="shared" si="695"/>
        <v>0</v>
      </c>
      <c r="Q2266" s="7">
        <f t="shared" si="700"/>
        <v>3801182.6500000022</v>
      </c>
      <c r="R2266" s="44" t="str">
        <f>VLOOKUP(F2266,'Set up'!$A$2:$E$55,5,FALSE)</f>
        <v>Chq</v>
      </c>
      <c r="S2266" s="1" t="s">
        <v>2156</v>
      </c>
    </row>
    <row r="2267" spans="1:19" ht="15" customHeight="1" x14ac:dyDescent="0.35">
      <c r="A2267" s="4">
        <v>45229</v>
      </c>
      <c r="B2267" s="5">
        <f t="shared" si="698"/>
        <v>10</v>
      </c>
      <c r="C2267" s="5">
        <f t="shared" si="699"/>
        <v>2023</v>
      </c>
      <c r="D2267" s="88" t="s">
        <v>2038</v>
      </c>
      <c r="E2267" s="5" t="str">
        <f>VLOOKUP(F2267,'Set up'!$A$2:$C$55,2,FALSE)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up'!$A$2:$C$55,3,FALSE)</f>
        <v>30</v>
      </c>
      <c r="J2267" s="5">
        <f>VLOOKUP(F2267,'Set up'!$A$2:$D$55,4,FALSE)</f>
        <v>30</v>
      </c>
      <c r="K2267" s="4">
        <f t="shared" si="690"/>
        <v>45259</v>
      </c>
      <c r="L2267" s="5">
        <f t="shared" si="691"/>
        <v>11</v>
      </c>
      <c r="M2267" s="5">
        <f t="shared" si="692"/>
        <v>2023</v>
      </c>
      <c r="N2267" s="96">
        <v>930</v>
      </c>
      <c r="O2267" s="6">
        <f t="shared" si="697"/>
        <v>-930</v>
      </c>
      <c r="P2267" s="6">
        <f t="shared" si="695"/>
        <v>0</v>
      </c>
      <c r="Q2267" s="7">
        <f t="shared" si="700"/>
        <v>3802112.6500000022</v>
      </c>
      <c r="R2267" s="44" t="str">
        <f>VLOOKUP(F2267,'Set up'!$A$2:$E$55,5,FALSE)</f>
        <v>Chq</v>
      </c>
      <c r="S2267" s="1" t="s">
        <v>2157</v>
      </c>
    </row>
    <row r="2268" spans="1:19" ht="15" customHeight="1" x14ac:dyDescent="0.35">
      <c r="A2268" s="4">
        <v>45229</v>
      </c>
      <c r="B2268" s="5">
        <f t="shared" si="698"/>
        <v>10</v>
      </c>
      <c r="C2268" s="5">
        <f t="shared" si="699"/>
        <v>2023</v>
      </c>
      <c r="D2268" s="88" t="s">
        <v>2038</v>
      </c>
      <c r="E2268" s="5" t="str">
        <f>VLOOKUP(F2268,'Set up'!$A$2:$C$55,2,FALSE)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up'!$A$2:$C$55,3,FALSE)</f>
        <v>30</v>
      </c>
      <c r="J2268" s="5">
        <f>VLOOKUP(F2268,'Set up'!$A$2:$D$55,4,FALSE)</f>
        <v>30</v>
      </c>
      <c r="K2268" s="4">
        <f t="shared" si="690"/>
        <v>45259</v>
      </c>
      <c r="L2268" s="5">
        <f t="shared" si="691"/>
        <v>11</v>
      </c>
      <c r="M2268" s="5">
        <f t="shared" si="692"/>
        <v>2023</v>
      </c>
      <c r="N2268" s="96">
        <v>930</v>
      </c>
      <c r="O2268" s="6">
        <f t="shared" si="697"/>
        <v>-930</v>
      </c>
      <c r="P2268" s="6">
        <f t="shared" si="695"/>
        <v>0</v>
      </c>
      <c r="Q2268" s="7">
        <f t="shared" si="700"/>
        <v>3803042.6500000022</v>
      </c>
      <c r="R2268" s="44" t="str">
        <f>VLOOKUP(F2268,'Set up'!$A$2:$E$55,5,FALSE)</f>
        <v>Chq</v>
      </c>
      <c r="S2268" s="1" t="s">
        <v>2157</v>
      </c>
    </row>
    <row r="2269" spans="1:19" ht="15" customHeight="1" x14ac:dyDescent="0.35">
      <c r="A2269" s="4">
        <v>45229</v>
      </c>
      <c r="B2269" s="5">
        <f t="shared" ref="B2269" si="701">MONTH(A2269)</f>
        <v>10</v>
      </c>
      <c r="C2269" s="5">
        <f t="shared" ref="C2269" si="702">YEAR(A2269)</f>
        <v>2023</v>
      </c>
      <c r="D2269" s="88" t="s">
        <v>2093</v>
      </c>
      <c r="E2269" s="5" t="str">
        <f>VLOOKUP(F2269,'Set up'!$A$2:$C$55,2,FALSE)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up'!$A$2:$C$55,3,FALSE)</f>
        <v>Cash</v>
      </c>
      <c r="J2269" s="5">
        <f>VLOOKUP(F2269,'Set up'!$A$2:$D$55,4,FALSE)</f>
        <v>0</v>
      </c>
      <c r="K2269" s="4">
        <f t="shared" si="690"/>
        <v>45229</v>
      </c>
      <c r="L2269" s="5">
        <f t="shared" si="691"/>
        <v>10</v>
      </c>
      <c r="M2269" s="5">
        <f t="shared" si="692"/>
        <v>2023</v>
      </c>
      <c r="N2269" s="96">
        <v>1000</v>
      </c>
      <c r="O2269" s="6">
        <f>-N2269</f>
        <v>-1000</v>
      </c>
      <c r="P2269" s="6">
        <f t="shared" si="695"/>
        <v>0</v>
      </c>
      <c r="Q2269" s="7">
        <f t="shared" ref="Q2269:Q2332" si="703">SUM(Q2268+N2269)</f>
        <v>3804042.6500000022</v>
      </c>
      <c r="R2269" s="44" t="str">
        <f>VLOOKUP(F2269,'Set up'!$A$2:$E$55,5,FALSE)</f>
        <v>Trsf</v>
      </c>
      <c r="S2269" s="1" t="s">
        <v>2750</v>
      </c>
    </row>
    <row r="2270" spans="1:19" ht="15" customHeight="1" x14ac:dyDescent="0.35">
      <c r="A2270" s="4">
        <v>45231</v>
      </c>
      <c r="B2270" s="5">
        <f t="shared" ref="B2270:B2333" si="704">MONTH(A2270)</f>
        <v>11</v>
      </c>
      <c r="C2270" s="5">
        <f t="shared" ref="C2270:C2333" si="705">YEAR(A2270)</f>
        <v>2023</v>
      </c>
      <c r="D2270" s="88" t="s">
        <v>2094</v>
      </c>
      <c r="E2270" s="5" t="str">
        <f>VLOOKUP(F2270,'Set up'!$A$2:$C$55,2,FALSE)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up'!$A$2:$C$55,3,FALSE)</f>
        <v>Cash</v>
      </c>
      <c r="J2270" s="5">
        <f>VLOOKUP(F2270,'Set up'!$A$2:$D$55,4,FALSE)</f>
        <v>0</v>
      </c>
      <c r="K2270" s="4">
        <f t="shared" si="690"/>
        <v>45231</v>
      </c>
      <c r="L2270" s="5">
        <f t="shared" si="691"/>
        <v>11</v>
      </c>
      <c r="M2270" s="5">
        <f t="shared" si="692"/>
        <v>2023</v>
      </c>
      <c r="N2270" s="96">
        <v>1826</v>
      </c>
      <c r="O2270" s="6">
        <f t="shared" ref="O2270:O2277" si="706">-N2270</f>
        <v>-1826</v>
      </c>
      <c r="P2270" s="6">
        <f t="shared" si="695"/>
        <v>0</v>
      </c>
      <c r="Q2270" s="7">
        <f t="shared" si="703"/>
        <v>3805868.6500000022</v>
      </c>
      <c r="R2270" s="44" t="str">
        <f>VLOOKUP(F2270,'Set up'!$A$2:$E$55,5,FALSE)</f>
        <v>Chq</v>
      </c>
      <c r="S2270" s="1" t="s">
        <v>2128</v>
      </c>
    </row>
    <row r="2271" spans="1:19" ht="15" customHeight="1" x14ac:dyDescent="0.35">
      <c r="A2271" s="4">
        <v>45231</v>
      </c>
      <c r="B2271" s="5">
        <f t="shared" si="704"/>
        <v>11</v>
      </c>
      <c r="C2271" s="5">
        <f t="shared" si="705"/>
        <v>2023</v>
      </c>
      <c r="D2271" s="88" t="s">
        <v>2094</v>
      </c>
      <c r="E2271" s="5" t="str">
        <f>VLOOKUP(F2271,'Set up'!$A$2:$C$55,2,FALSE)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up'!$A$2:$C$55,3,FALSE)</f>
        <v>Cash</v>
      </c>
      <c r="J2271" s="5">
        <f>VLOOKUP(F2271,'Set up'!$A$2:$D$55,4,FALSE)</f>
        <v>0</v>
      </c>
      <c r="K2271" s="4">
        <f t="shared" si="690"/>
        <v>45231</v>
      </c>
      <c r="L2271" s="5">
        <f t="shared" si="691"/>
        <v>11</v>
      </c>
      <c r="M2271" s="5">
        <f t="shared" si="692"/>
        <v>2023</v>
      </c>
      <c r="N2271" s="96">
        <v>853.2</v>
      </c>
      <c r="O2271" s="6">
        <f t="shared" si="706"/>
        <v>-853.2</v>
      </c>
      <c r="P2271" s="6">
        <f t="shared" si="695"/>
        <v>0</v>
      </c>
      <c r="Q2271" s="7">
        <f t="shared" si="703"/>
        <v>3806721.8500000024</v>
      </c>
      <c r="R2271" s="44" t="str">
        <f>VLOOKUP(F2271,'Set up'!$A$2:$E$55,5,FALSE)</f>
        <v>Chq</v>
      </c>
      <c r="S2271" s="1" t="s">
        <v>2128</v>
      </c>
    </row>
    <row r="2272" spans="1:19" ht="15" customHeight="1" x14ac:dyDescent="0.35">
      <c r="A2272" s="4">
        <v>45231</v>
      </c>
      <c r="B2272" s="5">
        <f t="shared" si="704"/>
        <v>11</v>
      </c>
      <c r="C2272" s="5">
        <f t="shared" si="705"/>
        <v>2023</v>
      </c>
      <c r="D2272" s="88" t="s">
        <v>2094</v>
      </c>
      <c r="E2272" s="5" t="str">
        <f>VLOOKUP(F2272,'Set up'!$A$2:$C$55,2,FALSE)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up'!$A$2:$C$55,3,FALSE)</f>
        <v>Cash</v>
      </c>
      <c r="J2272" s="5">
        <f>VLOOKUP(F2272,'Set up'!$A$2:$D$55,4,FALSE)</f>
        <v>0</v>
      </c>
      <c r="K2272" s="4">
        <f t="shared" si="690"/>
        <v>45231</v>
      </c>
      <c r="L2272" s="5">
        <f t="shared" si="691"/>
        <v>11</v>
      </c>
      <c r="M2272" s="5">
        <f t="shared" si="692"/>
        <v>2023</v>
      </c>
      <c r="N2272" s="96">
        <v>426.6</v>
      </c>
      <c r="O2272" s="6">
        <f t="shared" si="706"/>
        <v>-426.6</v>
      </c>
      <c r="P2272" s="6">
        <f t="shared" si="695"/>
        <v>0</v>
      </c>
      <c r="Q2272" s="7">
        <f t="shared" si="703"/>
        <v>3807148.4500000025</v>
      </c>
      <c r="R2272" s="44" t="str">
        <f>VLOOKUP(F2272,'Set up'!$A$2:$E$55,5,FALSE)</f>
        <v>Chq</v>
      </c>
      <c r="S2272" s="1" t="s">
        <v>2128</v>
      </c>
    </row>
    <row r="2273" spans="1:19" ht="15" customHeight="1" x14ac:dyDescent="0.35">
      <c r="A2273" s="4">
        <v>45231</v>
      </c>
      <c r="B2273" s="5">
        <f t="shared" si="704"/>
        <v>11</v>
      </c>
      <c r="C2273" s="5">
        <f t="shared" si="705"/>
        <v>2023</v>
      </c>
      <c r="D2273" s="88" t="s">
        <v>2094</v>
      </c>
      <c r="E2273" s="5" t="str">
        <f>VLOOKUP(F2273,'Set up'!$A$2:$C$55,2,FALSE)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up'!$A$2:$C$55,3,FALSE)</f>
        <v>Cash</v>
      </c>
      <c r="J2273" s="5">
        <f>VLOOKUP(F2273,'Set up'!$A$2:$D$55,4,FALSE)</f>
        <v>0</v>
      </c>
      <c r="K2273" s="4">
        <f t="shared" si="690"/>
        <v>45231</v>
      </c>
      <c r="L2273" s="5">
        <f t="shared" si="691"/>
        <v>11</v>
      </c>
      <c r="M2273" s="5">
        <f t="shared" si="692"/>
        <v>2023</v>
      </c>
      <c r="N2273" s="96">
        <v>516</v>
      </c>
      <c r="O2273" s="6">
        <f t="shared" si="706"/>
        <v>-516</v>
      </c>
      <c r="P2273" s="6">
        <f t="shared" si="695"/>
        <v>0</v>
      </c>
      <c r="Q2273" s="7">
        <f t="shared" si="703"/>
        <v>3807664.4500000025</v>
      </c>
      <c r="R2273" s="44" t="str">
        <f>VLOOKUP(F2273,'Set up'!$A$2:$E$55,5,FALSE)</f>
        <v>Chq</v>
      </c>
      <c r="S2273" s="1" t="s">
        <v>2128</v>
      </c>
    </row>
    <row r="2274" spans="1:19" ht="15" customHeight="1" x14ac:dyDescent="0.35">
      <c r="A2274" s="4">
        <v>45231</v>
      </c>
      <c r="B2274" s="5">
        <f t="shared" si="704"/>
        <v>11</v>
      </c>
      <c r="C2274" s="5">
        <f t="shared" si="705"/>
        <v>2023</v>
      </c>
      <c r="D2274" s="88" t="s">
        <v>2094</v>
      </c>
      <c r="E2274" s="5" t="str">
        <f>VLOOKUP(F2274,'Set up'!$A$2:$C$55,2,FALSE)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up'!$A$2:$C$55,3,FALSE)</f>
        <v>Cash</v>
      </c>
      <c r="J2274" s="5">
        <f>VLOOKUP(F2274,'Set up'!$A$2:$D$55,4,FALSE)</f>
        <v>0</v>
      </c>
      <c r="K2274" s="4">
        <f t="shared" si="690"/>
        <v>45231</v>
      </c>
      <c r="L2274" s="5">
        <f t="shared" si="691"/>
        <v>11</v>
      </c>
      <c r="M2274" s="5">
        <f t="shared" si="692"/>
        <v>2023</v>
      </c>
      <c r="N2274" s="96">
        <v>110</v>
      </c>
      <c r="O2274" s="6">
        <f t="shared" si="706"/>
        <v>-110</v>
      </c>
      <c r="P2274" s="6">
        <f t="shared" si="695"/>
        <v>0</v>
      </c>
      <c r="Q2274" s="7">
        <f t="shared" si="703"/>
        <v>3807774.4500000025</v>
      </c>
      <c r="R2274" s="44" t="str">
        <f>VLOOKUP(F2274,'Set up'!$A$2:$E$55,5,FALSE)</f>
        <v>Chq</v>
      </c>
      <c r="S2274" s="1" t="s">
        <v>2128</v>
      </c>
    </row>
    <row r="2275" spans="1:19" ht="15" customHeight="1" x14ac:dyDescent="0.35">
      <c r="A2275" s="4">
        <v>45233</v>
      </c>
      <c r="B2275" s="5">
        <f t="shared" si="704"/>
        <v>11</v>
      </c>
      <c r="C2275" s="5">
        <f t="shared" si="705"/>
        <v>2023</v>
      </c>
      <c r="D2275" s="88" t="s">
        <v>2095</v>
      </c>
      <c r="E2275" s="5" t="str">
        <f>VLOOKUP(F2275,'Set up'!$A$2:$C$55,2,FALSE)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up'!$A$2:$C$55,3,FALSE)</f>
        <v>Cash</v>
      </c>
      <c r="J2275" s="5">
        <f>VLOOKUP(F2275,'Set up'!$A$2:$D$55,4,FALSE)</f>
        <v>0</v>
      </c>
      <c r="K2275" s="4">
        <f t="shared" si="690"/>
        <v>45233</v>
      </c>
      <c r="L2275" s="5">
        <f t="shared" si="691"/>
        <v>11</v>
      </c>
      <c r="M2275" s="5">
        <f t="shared" si="692"/>
        <v>2023</v>
      </c>
      <c r="N2275" s="96">
        <v>810</v>
      </c>
      <c r="O2275" s="6">
        <f t="shared" si="706"/>
        <v>-810</v>
      </c>
      <c r="P2275" s="6">
        <f t="shared" si="695"/>
        <v>0</v>
      </c>
      <c r="Q2275" s="7">
        <f t="shared" si="703"/>
        <v>3808584.4500000025</v>
      </c>
      <c r="R2275" s="44" t="str">
        <f>VLOOKUP(F2275,'Set up'!$A$2:$E$55,5,FALSE)</f>
        <v>Cash</v>
      </c>
      <c r="S2275" s="1" t="s">
        <v>2129</v>
      </c>
    </row>
    <row r="2276" spans="1:19" ht="15" customHeight="1" x14ac:dyDescent="0.35">
      <c r="A2276" s="4">
        <v>45233</v>
      </c>
      <c r="B2276" s="5">
        <f t="shared" si="704"/>
        <v>11</v>
      </c>
      <c r="C2276" s="5">
        <f t="shared" si="705"/>
        <v>2023</v>
      </c>
      <c r="D2276" s="88" t="s">
        <v>2095</v>
      </c>
      <c r="E2276" s="5" t="str">
        <f>VLOOKUP(F2276,'Set up'!$A$2:$C$55,2,FALSE)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up'!$A$2:$C$55,3,FALSE)</f>
        <v>Cash</v>
      </c>
      <c r="J2276" s="5">
        <f>VLOOKUP(F2276,'Set up'!$A$2:$D$55,4,FALSE)</f>
        <v>0</v>
      </c>
      <c r="K2276" s="4">
        <f t="shared" si="690"/>
        <v>45233</v>
      </c>
      <c r="L2276" s="5">
        <f t="shared" si="691"/>
        <v>11</v>
      </c>
      <c r="M2276" s="5">
        <f t="shared" si="692"/>
        <v>2023</v>
      </c>
      <c r="N2276" s="96">
        <v>264</v>
      </c>
      <c r="O2276" s="6">
        <f t="shared" si="706"/>
        <v>-264</v>
      </c>
      <c r="P2276" s="6">
        <f t="shared" si="695"/>
        <v>0</v>
      </c>
      <c r="Q2276" s="7">
        <f t="shared" si="703"/>
        <v>3808848.4500000025</v>
      </c>
      <c r="R2276" s="44" t="str">
        <f>VLOOKUP(F2276,'Set up'!$A$2:$E$55,5,FALSE)</f>
        <v>Cash</v>
      </c>
      <c r="S2276" s="1" t="s">
        <v>2129</v>
      </c>
    </row>
    <row r="2277" spans="1:19" ht="15" customHeight="1" x14ac:dyDescent="0.35">
      <c r="A2277" s="4">
        <v>45233</v>
      </c>
      <c r="B2277" s="5">
        <f t="shared" si="704"/>
        <v>11</v>
      </c>
      <c r="C2277" s="5">
        <f t="shared" si="705"/>
        <v>2023</v>
      </c>
      <c r="D2277" s="88" t="s">
        <v>2095</v>
      </c>
      <c r="E2277" s="5" t="str">
        <f>VLOOKUP(F2277,'Set up'!$A$2:$C$55,2,FALSE)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up'!$A$2:$C$55,3,FALSE)</f>
        <v>Cash</v>
      </c>
      <c r="J2277" s="5">
        <f>VLOOKUP(F2277,'Set up'!$A$2:$D$55,4,FALSE)</f>
        <v>0</v>
      </c>
      <c r="K2277" s="4">
        <f t="shared" si="690"/>
        <v>45233</v>
      </c>
      <c r="L2277" s="5">
        <f t="shared" si="691"/>
        <v>11</v>
      </c>
      <c r="M2277" s="5">
        <f t="shared" si="692"/>
        <v>2023</v>
      </c>
      <c r="N2277" s="96">
        <v>100</v>
      </c>
      <c r="O2277" s="6">
        <f t="shared" si="706"/>
        <v>-100</v>
      </c>
      <c r="P2277" s="6">
        <f t="shared" si="695"/>
        <v>0</v>
      </c>
      <c r="Q2277" s="7">
        <f t="shared" si="703"/>
        <v>3808948.4500000025</v>
      </c>
      <c r="R2277" s="44" t="str">
        <f>VLOOKUP(F2277,'Set up'!$A$2:$E$55,5,FALSE)</f>
        <v>Cash</v>
      </c>
      <c r="S2277" s="1" t="s">
        <v>2129</v>
      </c>
    </row>
    <row r="2278" spans="1:19" ht="15" customHeight="1" x14ac:dyDescent="0.35">
      <c r="A2278" s="4">
        <v>45233</v>
      </c>
      <c r="B2278" s="5">
        <f t="shared" si="704"/>
        <v>11</v>
      </c>
      <c r="C2278" s="5">
        <f t="shared" si="705"/>
        <v>2023</v>
      </c>
      <c r="D2278" s="88" t="s">
        <v>2220</v>
      </c>
      <c r="E2278" s="5" t="str">
        <f>VLOOKUP(F2278,'Set up'!$A$2:$C$55,2,FALSE)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up'!$A$2:$C$55,3,FALSE)</f>
        <v>Cash</v>
      </c>
      <c r="J2278" s="5">
        <f>VLOOKUP(F2278,'Set up'!$A$2:$D$55,4,FALSE)</f>
        <v>0</v>
      </c>
      <c r="K2278" s="4">
        <f t="shared" si="690"/>
        <v>45233</v>
      </c>
      <c r="L2278" s="5">
        <f t="shared" si="691"/>
        <v>11</v>
      </c>
      <c r="M2278" s="5">
        <f t="shared" si="692"/>
        <v>2023</v>
      </c>
      <c r="N2278" s="96">
        <v>1738</v>
      </c>
      <c r="P2278" s="6">
        <f t="shared" si="695"/>
        <v>1738</v>
      </c>
      <c r="Q2278" s="7">
        <f t="shared" si="703"/>
        <v>3810686.4500000025</v>
      </c>
      <c r="R2278" s="44" t="str">
        <f>VLOOKUP(F2278,'Set up'!$A$2:$E$55,5,FALSE)</f>
        <v>Trsf</v>
      </c>
    </row>
    <row r="2279" spans="1:19" ht="15" customHeight="1" x14ac:dyDescent="0.35">
      <c r="A2279" s="4">
        <v>45233</v>
      </c>
      <c r="B2279" s="5">
        <f t="shared" si="704"/>
        <v>11</v>
      </c>
      <c r="C2279" s="5">
        <f t="shared" si="705"/>
        <v>2023</v>
      </c>
      <c r="D2279" s="88" t="s">
        <v>2220</v>
      </c>
      <c r="E2279" s="5" t="str">
        <f>VLOOKUP(F2279,'Set up'!$A$2:$C$55,2,FALSE)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up'!$A$2:$C$55,3,FALSE)</f>
        <v>Cash</v>
      </c>
      <c r="J2279" s="5">
        <f>VLOOKUP(F2279,'Set up'!$A$2:$D$55,4,FALSE)</f>
        <v>0</v>
      </c>
      <c r="K2279" s="4">
        <f t="shared" si="690"/>
        <v>45233</v>
      </c>
      <c r="L2279" s="5">
        <f t="shared" si="691"/>
        <v>11</v>
      </c>
      <c r="M2279" s="5">
        <f t="shared" si="692"/>
        <v>2023</v>
      </c>
      <c r="N2279" s="96">
        <v>405</v>
      </c>
      <c r="P2279" s="6">
        <f t="shared" si="695"/>
        <v>405</v>
      </c>
      <c r="Q2279" s="7">
        <f t="shared" si="703"/>
        <v>3811091.4500000025</v>
      </c>
      <c r="R2279" s="44" t="str">
        <f>VLOOKUP(F2279,'Set up'!$A$2:$E$55,5,FALSE)</f>
        <v>Trsf</v>
      </c>
    </row>
    <row r="2280" spans="1:19" ht="15" customHeight="1" x14ac:dyDescent="0.35">
      <c r="A2280" s="4">
        <v>45233</v>
      </c>
      <c r="B2280" s="5">
        <f t="shared" si="704"/>
        <v>11</v>
      </c>
      <c r="C2280" s="5">
        <f t="shared" si="705"/>
        <v>2023</v>
      </c>
      <c r="D2280" s="88" t="s">
        <v>2220</v>
      </c>
      <c r="E2280" s="5" t="str">
        <f>VLOOKUP(F2280,'Set up'!$A$2:$C$55,2,FALSE)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up'!$A$2:$C$55,3,FALSE)</f>
        <v>Cash</v>
      </c>
      <c r="J2280" s="5">
        <f>VLOOKUP(F2280,'Set up'!$A$2:$D$55,4,FALSE)</f>
        <v>0</v>
      </c>
      <c r="K2280" s="4">
        <f t="shared" si="690"/>
        <v>45233</v>
      </c>
      <c r="L2280" s="5">
        <f t="shared" si="691"/>
        <v>11</v>
      </c>
      <c r="M2280" s="5">
        <f t="shared" si="692"/>
        <v>2023</v>
      </c>
      <c r="N2280" s="96">
        <v>125</v>
      </c>
      <c r="P2280" s="6">
        <f t="shared" si="695"/>
        <v>125</v>
      </c>
      <c r="Q2280" s="7">
        <f t="shared" si="703"/>
        <v>3811216.4500000025</v>
      </c>
      <c r="R2280" s="44" t="str">
        <f>VLOOKUP(F2280,'Set up'!$A$2:$E$55,5,FALSE)</f>
        <v>Trsf</v>
      </c>
    </row>
    <row r="2281" spans="1:19" ht="15" customHeight="1" x14ac:dyDescent="0.35">
      <c r="A2281" s="4">
        <v>45233</v>
      </c>
      <c r="B2281" s="5">
        <f t="shared" si="704"/>
        <v>11</v>
      </c>
      <c r="C2281" s="5">
        <f t="shared" si="705"/>
        <v>2023</v>
      </c>
      <c r="D2281" s="88" t="s">
        <v>2220</v>
      </c>
      <c r="E2281" s="5" t="str">
        <f>VLOOKUP(F2281,'Set up'!$A$2:$C$55,2,FALSE)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up'!$A$2:$C$55,3,FALSE)</f>
        <v>Cash</v>
      </c>
      <c r="J2281" s="5">
        <f>VLOOKUP(F2281,'Set up'!$A$2:$D$55,4,FALSE)</f>
        <v>0</v>
      </c>
      <c r="K2281" s="4">
        <f t="shared" si="690"/>
        <v>45233</v>
      </c>
      <c r="L2281" s="5">
        <f t="shared" si="691"/>
        <v>11</v>
      </c>
      <c r="M2281" s="5">
        <f t="shared" si="692"/>
        <v>2023</v>
      </c>
      <c r="N2281" s="96">
        <v>150</v>
      </c>
      <c r="P2281" s="6">
        <f t="shared" si="695"/>
        <v>150</v>
      </c>
      <c r="Q2281" s="7">
        <f t="shared" si="703"/>
        <v>3811366.4500000025</v>
      </c>
      <c r="R2281" s="44" t="str">
        <f>VLOOKUP(F2281,'Set up'!$A$2:$E$55,5,FALSE)</f>
        <v>Trsf</v>
      </c>
    </row>
    <row r="2282" spans="1:19" ht="15" customHeight="1" x14ac:dyDescent="0.35">
      <c r="A2282" s="4">
        <v>45234</v>
      </c>
      <c r="B2282" s="5">
        <f t="shared" si="704"/>
        <v>11</v>
      </c>
      <c r="C2282" s="5">
        <f t="shared" si="705"/>
        <v>2023</v>
      </c>
      <c r="D2282" s="88" t="s">
        <v>2221</v>
      </c>
      <c r="E2282" s="5" t="str">
        <f>VLOOKUP(F2282,'Set up'!$A$2:$C$55,2,FALSE)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up'!$A$2:$C$55,3,FALSE)</f>
        <v>Cash</v>
      </c>
      <c r="J2282" s="5">
        <f>VLOOKUP(F2282,'Set up'!$A$2:$D$55,4,FALSE)</f>
        <v>0</v>
      </c>
      <c r="K2282" s="4">
        <f t="shared" si="690"/>
        <v>45234</v>
      </c>
      <c r="L2282" s="5">
        <f t="shared" si="691"/>
        <v>11</v>
      </c>
      <c r="M2282" s="5">
        <f t="shared" si="692"/>
        <v>2023</v>
      </c>
      <c r="N2282" s="96">
        <v>1777.5</v>
      </c>
      <c r="O2282" s="6">
        <f>-501.7</f>
        <v>-501.7</v>
      </c>
      <c r="P2282" s="6">
        <f t="shared" si="695"/>
        <v>1275.8</v>
      </c>
      <c r="Q2282" s="7">
        <f t="shared" si="703"/>
        <v>3813143.9500000025</v>
      </c>
      <c r="R2282" s="44" t="str">
        <f>VLOOKUP(F2282,'Set up'!$A$2:$E$55,5,FALSE)</f>
        <v>Trsf</v>
      </c>
      <c r="S2282" s="1" t="s">
        <v>2905</v>
      </c>
    </row>
    <row r="2283" spans="1:19" ht="15" customHeight="1" x14ac:dyDescent="0.35">
      <c r="A2283" s="4">
        <v>45234</v>
      </c>
      <c r="B2283" s="5">
        <f t="shared" si="704"/>
        <v>11</v>
      </c>
      <c r="C2283" s="5">
        <f t="shared" si="705"/>
        <v>2023</v>
      </c>
      <c r="D2283" s="88" t="s">
        <v>2221</v>
      </c>
      <c r="E2283" s="5" t="str">
        <f>VLOOKUP(F2283,'Set up'!$A$2:$C$55,2,FALSE)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up'!$A$2:$C$55,3,FALSE)</f>
        <v>Cash</v>
      </c>
      <c r="J2283" s="5">
        <f>VLOOKUP(F2283,'Set up'!$A$2:$D$55,4,FALSE)</f>
        <v>0</v>
      </c>
      <c r="K2283" s="4">
        <f t="shared" si="690"/>
        <v>45234</v>
      </c>
      <c r="L2283" s="5">
        <f t="shared" si="691"/>
        <v>11</v>
      </c>
      <c r="M2283" s="5">
        <f t="shared" si="692"/>
        <v>2023</v>
      </c>
      <c r="N2283" s="96">
        <v>219</v>
      </c>
      <c r="P2283" s="6">
        <f t="shared" si="695"/>
        <v>219</v>
      </c>
      <c r="Q2283" s="7">
        <f t="shared" si="703"/>
        <v>3813362.9500000025</v>
      </c>
      <c r="R2283" s="44" t="str">
        <f>VLOOKUP(F2283,'Set up'!$A$2:$E$55,5,FALSE)</f>
        <v>Trsf</v>
      </c>
    </row>
    <row r="2284" spans="1:19" ht="15" customHeight="1" x14ac:dyDescent="0.35">
      <c r="A2284" s="4">
        <v>45234</v>
      </c>
      <c r="B2284" s="5">
        <f t="shared" si="704"/>
        <v>11</v>
      </c>
      <c r="C2284" s="5">
        <f t="shared" si="705"/>
        <v>2023</v>
      </c>
      <c r="D2284" s="88" t="s">
        <v>2221</v>
      </c>
      <c r="E2284" s="5" t="str">
        <f>VLOOKUP(F2284,'Set up'!$A$2:$C$55,2,FALSE)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up'!$A$2:$C$55,3,FALSE)</f>
        <v>Cash</v>
      </c>
      <c r="J2284" s="5">
        <f>VLOOKUP(F2284,'Set up'!$A$2:$D$55,4,FALSE)</f>
        <v>0</v>
      </c>
      <c r="K2284" s="4">
        <f t="shared" si="690"/>
        <v>45234</v>
      </c>
      <c r="L2284" s="5">
        <f t="shared" si="691"/>
        <v>11</v>
      </c>
      <c r="M2284" s="5">
        <f t="shared" si="692"/>
        <v>2023</v>
      </c>
      <c r="N2284" s="96">
        <v>438</v>
      </c>
      <c r="P2284" s="6">
        <f t="shared" si="695"/>
        <v>438</v>
      </c>
      <c r="Q2284" s="7">
        <f t="shared" si="703"/>
        <v>3813800.9500000025</v>
      </c>
      <c r="R2284" s="44" t="str">
        <f>VLOOKUP(F2284,'Set up'!$A$2:$E$55,5,FALSE)</f>
        <v>Trsf</v>
      </c>
    </row>
    <row r="2285" spans="1:19" ht="15" customHeight="1" x14ac:dyDescent="0.35">
      <c r="A2285" s="4">
        <v>45234</v>
      </c>
      <c r="B2285" s="5">
        <f t="shared" si="704"/>
        <v>11</v>
      </c>
      <c r="C2285" s="5">
        <f t="shared" si="705"/>
        <v>2023</v>
      </c>
      <c r="D2285" s="88" t="s">
        <v>2221</v>
      </c>
      <c r="E2285" s="5" t="str">
        <f>VLOOKUP(F2285,'Set up'!$A$2:$C$55,2,FALSE)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up'!$A$2:$C$55,3,FALSE)</f>
        <v>Cash</v>
      </c>
      <c r="J2285" s="5">
        <f>VLOOKUP(F2285,'Set up'!$A$2:$D$55,4,FALSE)</f>
        <v>0</v>
      </c>
      <c r="K2285" s="4">
        <f t="shared" si="690"/>
        <v>45234</v>
      </c>
      <c r="L2285" s="5">
        <f t="shared" si="691"/>
        <v>11</v>
      </c>
      <c r="M2285" s="5">
        <f t="shared" si="692"/>
        <v>2023</v>
      </c>
      <c r="N2285" s="96">
        <v>236</v>
      </c>
      <c r="P2285" s="6">
        <f t="shared" si="695"/>
        <v>236</v>
      </c>
      <c r="Q2285" s="7">
        <f t="shared" si="703"/>
        <v>3814036.9500000025</v>
      </c>
      <c r="R2285" s="44" t="str">
        <f>VLOOKUP(F2285,'Set up'!$A$2:$E$55,5,FALSE)</f>
        <v>Trsf</v>
      </c>
    </row>
    <row r="2286" spans="1:19" ht="15" customHeight="1" x14ac:dyDescent="0.35">
      <c r="A2286" s="4">
        <v>45234</v>
      </c>
      <c r="B2286" s="5">
        <f t="shared" si="704"/>
        <v>11</v>
      </c>
      <c r="C2286" s="5">
        <f t="shared" si="705"/>
        <v>2023</v>
      </c>
      <c r="D2286" s="88" t="s">
        <v>2221</v>
      </c>
      <c r="E2286" s="5" t="str">
        <f>VLOOKUP(F2286,'Set up'!$A$2:$C$55,2,FALSE)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up'!$A$2:$C$55,3,FALSE)</f>
        <v>Cash</v>
      </c>
      <c r="J2286" s="5">
        <f>VLOOKUP(F2286,'Set up'!$A$2:$D$55,4,FALSE)</f>
        <v>0</v>
      </c>
      <c r="K2286" s="4">
        <f t="shared" si="690"/>
        <v>45234</v>
      </c>
      <c r="L2286" s="5">
        <f t="shared" si="691"/>
        <v>11</v>
      </c>
      <c r="M2286" s="5">
        <f t="shared" si="692"/>
        <v>2023</v>
      </c>
      <c r="N2286" s="96">
        <v>95</v>
      </c>
      <c r="P2286" s="6">
        <f t="shared" si="695"/>
        <v>95</v>
      </c>
      <c r="Q2286" s="7">
        <f t="shared" si="703"/>
        <v>3814131.9500000025</v>
      </c>
      <c r="R2286" s="44" t="str">
        <f>VLOOKUP(F2286,'Set up'!$A$2:$E$55,5,FALSE)</f>
        <v>Trsf</v>
      </c>
    </row>
    <row r="2287" spans="1:19" ht="15" customHeight="1" x14ac:dyDescent="0.35">
      <c r="A2287" s="4">
        <v>45234</v>
      </c>
      <c r="B2287" s="5">
        <f t="shared" si="704"/>
        <v>11</v>
      </c>
      <c r="C2287" s="5">
        <f t="shared" si="705"/>
        <v>2023</v>
      </c>
      <c r="D2287" s="88" t="s">
        <v>2221</v>
      </c>
      <c r="E2287" s="5" t="str">
        <f>VLOOKUP(F2287,'Set up'!$A$2:$C$55,2,FALSE)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up'!$A$2:$C$55,3,FALSE)</f>
        <v>Cash</v>
      </c>
      <c r="J2287" s="5">
        <f>VLOOKUP(F2287,'Set up'!$A$2:$D$55,4,FALSE)</f>
        <v>0</v>
      </c>
      <c r="K2287" s="4">
        <f t="shared" si="690"/>
        <v>45234</v>
      </c>
      <c r="L2287" s="5">
        <f t="shared" si="691"/>
        <v>11</v>
      </c>
      <c r="M2287" s="5">
        <f t="shared" si="692"/>
        <v>2023</v>
      </c>
      <c r="N2287" s="96">
        <v>312.5</v>
      </c>
      <c r="P2287" s="6">
        <f t="shared" si="695"/>
        <v>312.5</v>
      </c>
      <c r="Q2287" s="7">
        <f t="shared" si="703"/>
        <v>3814444.4500000025</v>
      </c>
      <c r="R2287" s="44" t="str">
        <f>VLOOKUP(F2287,'Set up'!$A$2:$E$55,5,FALSE)</f>
        <v>Trsf</v>
      </c>
    </row>
    <row r="2288" spans="1:19" ht="15" customHeight="1" x14ac:dyDescent="0.35">
      <c r="A2288" s="4">
        <v>45236</v>
      </c>
      <c r="B2288" s="5">
        <f t="shared" si="704"/>
        <v>11</v>
      </c>
      <c r="C2288" s="5">
        <f t="shared" si="705"/>
        <v>2023</v>
      </c>
      <c r="D2288" s="88" t="s">
        <v>2222</v>
      </c>
      <c r="E2288" s="5" t="str">
        <f>VLOOKUP(F2288,'Set up'!$A$2:$C$55,2,FALSE)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up'!$A$2:$C$55,3,FALSE)</f>
        <v>Cash</v>
      </c>
      <c r="J2288" s="5">
        <f>VLOOKUP(F2288,'Set up'!$A$2:$D$55,4,FALSE)</f>
        <v>0</v>
      </c>
      <c r="K2288" s="4">
        <f t="shared" si="690"/>
        <v>45236</v>
      </c>
      <c r="L2288" s="5">
        <f t="shared" si="691"/>
        <v>11</v>
      </c>
      <c r="M2288" s="5">
        <f t="shared" si="692"/>
        <v>2023</v>
      </c>
      <c r="N2288" s="96">
        <v>437.5</v>
      </c>
      <c r="O2288" s="6">
        <f>-N2288</f>
        <v>-437.5</v>
      </c>
      <c r="P2288" s="6">
        <f t="shared" si="695"/>
        <v>0</v>
      </c>
      <c r="Q2288" s="7">
        <f t="shared" si="703"/>
        <v>3814881.9500000025</v>
      </c>
      <c r="R2288" s="44" t="str">
        <f>VLOOKUP(F2288,'Set up'!$A$2:$E$55,5,FALSE)</f>
        <v>Trsf</v>
      </c>
      <c r="S2288" s="1" t="s">
        <v>2755</v>
      </c>
    </row>
    <row r="2289" spans="1:19" ht="15" customHeight="1" x14ac:dyDescent="0.35">
      <c r="A2289" s="4">
        <v>45236</v>
      </c>
      <c r="B2289" s="5">
        <f t="shared" si="704"/>
        <v>11</v>
      </c>
      <c r="C2289" s="5">
        <f t="shared" si="705"/>
        <v>2023</v>
      </c>
      <c r="D2289" s="88" t="s">
        <v>2223</v>
      </c>
      <c r="E2289" s="5" t="str">
        <f>VLOOKUP(F2289,'Set up'!$A$2:$C$55,2,FALSE)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up'!$A$2:$C$55,3,FALSE)</f>
        <v>Cash</v>
      </c>
      <c r="J2289" s="5">
        <f>VLOOKUP(F2289,'Set up'!$A$2:$D$55,4,FALSE)</f>
        <v>0</v>
      </c>
      <c r="K2289" s="4">
        <f t="shared" si="690"/>
        <v>45236</v>
      </c>
      <c r="L2289" s="5">
        <f t="shared" si="691"/>
        <v>11</v>
      </c>
      <c r="M2289" s="5">
        <f t="shared" si="692"/>
        <v>2023</v>
      </c>
      <c r="N2289" s="96">
        <v>11242</v>
      </c>
      <c r="O2289" s="6">
        <f>-2251.2-6500-2490.8</f>
        <v>-11242</v>
      </c>
      <c r="P2289" s="6">
        <f t="shared" si="695"/>
        <v>0</v>
      </c>
      <c r="Q2289" s="7">
        <f t="shared" si="703"/>
        <v>3826123.9500000025</v>
      </c>
      <c r="R2289" s="44" t="str">
        <f>VLOOKUP(F2289,'Set up'!$A$2:$E$55,5,FALSE)</f>
        <v>Trsf</v>
      </c>
      <c r="S2289" s="1" t="s">
        <v>2782</v>
      </c>
    </row>
    <row r="2290" spans="1:19" ht="15" customHeight="1" x14ac:dyDescent="0.35">
      <c r="A2290" s="4">
        <v>45236</v>
      </c>
      <c r="B2290" s="5">
        <f t="shared" si="704"/>
        <v>11</v>
      </c>
      <c r="C2290" s="5">
        <f t="shared" si="705"/>
        <v>2023</v>
      </c>
      <c r="D2290" s="88" t="s">
        <v>2223</v>
      </c>
      <c r="E2290" s="5" t="str">
        <f>VLOOKUP(F2290,'Set up'!$A$2:$C$55,2,FALSE)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up'!$A$2:$C$55,3,FALSE)</f>
        <v>Cash</v>
      </c>
      <c r="J2290" s="5">
        <f>VLOOKUP(F2290,'Set up'!$A$2:$D$55,4,FALSE)</f>
        <v>0</v>
      </c>
      <c r="K2290" s="4">
        <f t="shared" si="690"/>
        <v>45236</v>
      </c>
      <c r="L2290" s="5">
        <f t="shared" si="691"/>
        <v>11</v>
      </c>
      <c r="M2290" s="5">
        <f t="shared" si="692"/>
        <v>2023</v>
      </c>
      <c r="N2290" s="96">
        <v>3828</v>
      </c>
      <c r="O2290" s="6">
        <f>-N2290</f>
        <v>-3828</v>
      </c>
      <c r="P2290" s="6">
        <f t="shared" si="695"/>
        <v>0</v>
      </c>
      <c r="Q2290" s="7">
        <f t="shared" si="703"/>
        <v>3829951.9500000025</v>
      </c>
      <c r="R2290" s="44" t="str">
        <f>VLOOKUP(F2290,'Set up'!$A$2:$E$55,5,FALSE)</f>
        <v>Trsf</v>
      </c>
      <c r="S2290" s="1" t="s">
        <v>2756</v>
      </c>
    </row>
    <row r="2291" spans="1:19" ht="15" customHeight="1" x14ac:dyDescent="0.35">
      <c r="A2291" s="4">
        <v>45236</v>
      </c>
      <c r="B2291" s="5">
        <f t="shared" si="704"/>
        <v>11</v>
      </c>
      <c r="C2291" s="5">
        <f t="shared" si="705"/>
        <v>2023</v>
      </c>
      <c r="D2291" s="88" t="s">
        <v>2223</v>
      </c>
      <c r="E2291" s="5" t="str">
        <f>VLOOKUP(F2291,'Set up'!$A$2:$C$55,2,FALSE)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up'!$A$2:$C$55,3,FALSE)</f>
        <v>Cash</v>
      </c>
      <c r="J2291" s="5">
        <f>VLOOKUP(F2291,'Set up'!$A$2:$D$55,4,FALSE)</f>
        <v>0</v>
      </c>
      <c r="K2291" s="4">
        <f t="shared" si="690"/>
        <v>45236</v>
      </c>
      <c r="L2291" s="5">
        <f t="shared" si="691"/>
        <v>11</v>
      </c>
      <c r="M2291" s="5">
        <f t="shared" si="692"/>
        <v>2023</v>
      </c>
      <c r="N2291" s="96">
        <v>2574</v>
      </c>
      <c r="O2291" s="6">
        <f>-N2291</f>
        <v>-2574</v>
      </c>
      <c r="P2291" s="6">
        <f t="shared" si="695"/>
        <v>0</v>
      </c>
      <c r="Q2291" s="7">
        <f t="shared" si="703"/>
        <v>3832525.9500000025</v>
      </c>
      <c r="R2291" s="44" t="str">
        <f>VLOOKUP(F2291,'Set up'!$A$2:$E$55,5,FALSE)</f>
        <v>Trsf</v>
      </c>
      <c r="S2291" s="1" t="s">
        <v>2757</v>
      </c>
    </row>
    <row r="2292" spans="1:19" ht="15" customHeight="1" x14ac:dyDescent="0.35">
      <c r="A2292" s="4">
        <v>45236</v>
      </c>
      <c r="B2292" s="5">
        <f t="shared" si="704"/>
        <v>11</v>
      </c>
      <c r="C2292" s="5">
        <f t="shared" si="705"/>
        <v>2023</v>
      </c>
      <c r="D2292" s="88" t="s">
        <v>2223</v>
      </c>
      <c r="E2292" s="5" t="str">
        <f>VLOOKUP(F2292,'Set up'!$A$2:$C$55,2,FALSE)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up'!$A$2:$C$55,3,FALSE)</f>
        <v>Cash</v>
      </c>
      <c r="J2292" s="5">
        <f>VLOOKUP(F2292,'Set up'!$A$2:$D$55,4,FALSE)</f>
        <v>0</v>
      </c>
      <c r="K2292" s="4">
        <f t="shared" si="690"/>
        <v>45236</v>
      </c>
      <c r="L2292" s="5">
        <f t="shared" si="691"/>
        <v>11</v>
      </c>
      <c r="M2292" s="5">
        <f t="shared" si="692"/>
        <v>2023</v>
      </c>
      <c r="N2292" s="96">
        <v>1000</v>
      </c>
      <c r="O2292" s="6">
        <f>-N2292</f>
        <v>-1000</v>
      </c>
      <c r="P2292" s="6">
        <f t="shared" si="695"/>
        <v>0</v>
      </c>
      <c r="Q2292" s="7">
        <f t="shared" si="703"/>
        <v>3833525.9500000025</v>
      </c>
      <c r="R2292" s="44" t="str">
        <f>VLOOKUP(F2292,'Set up'!$A$2:$E$55,5,FALSE)</f>
        <v>Trsf</v>
      </c>
      <c r="S2292" s="1" t="s">
        <v>2758</v>
      </c>
    </row>
    <row r="2293" spans="1:19" ht="15" customHeight="1" x14ac:dyDescent="0.35">
      <c r="A2293" s="4">
        <v>45236</v>
      </c>
      <c r="B2293" s="5">
        <f t="shared" si="704"/>
        <v>11</v>
      </c>
      <c r="C2293" s="5">
        <f t="shared" si="705"/>
        <v>2023</v>
      </c>
      <c r="D2293" s="88" t="s">
        <v>2223</v>
      </c>
      <c r="E2293" s="5" t="str">
        <f>VLOOKUP(F2293,'Set up'!$A$2:$C$55,2,FALSE)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up'!$A$2:$C$55,3,FALSE)</f>
        <v>Cash</v>
      </c>
      <c r="J2293" s="5">
        <f>VLOOKUP(F2293,'Set up'!$A$2:$D$55,4,FALSE)</f>
        <v>0</v>
      </c>
      <c r="K2293" s="4">
        <f t="shared" si="690"/>
        <v>45236</v>
      </c>
      <c r="L2293" s="5">
        <f t="shared" si="691"/>
        <v>11</v>
      </c>
      <c r="M2293" s="5">
        <f t="shared" si="692"/>
        <v>2023</v>
      </c>
      <c r="N2293" s="96">
        <v>380</v>
      </c>
      <c r="O2293" s="6">
        <f>-N2293</f>
        <v>-380</v>
      </c>
      <c r="P2293" s="6">
        <f t="shared" si="695"/>
        <v>0</v>
      </c>
      <c r="Q2293" s="7">
        <f t="shared" si="703"/>
        <v>3833905.9500000025</v>
      </c>
      <c r="R2293" s="44" t="str">
        <f>VLOOKUP(F2293,'Set up'!$A$2:$E$55,5,FALSE)</f>
        <v>Trsf</v>
      </c>
      <c r="S2293" s="1" t="s">
        <v>2759</v>
      </c>
    </row>
    <row r="2294" spans="1:19" ht="15" customHeight="1" x14ac:dyDescent="0.35">
      <c r="A2294" s="4">
        <v>45237</v>
      </c>
      <c r="B2294" s="5">
        <f t="shared" si="704"/>
        <v>11</v>
      </c>
      <c r="C2294" s="5">
        <f t="shared" si="705"/>
        <v>2023</v>
      </c>
      <c r="D2294" s="88" t="s">
        <v>2224</v>
      </c>
      <c r="E2294" s="5" t="str">
        <f>VLOOKUP(F2294,'Set up'!$A$2:$C$55,2,FALSE)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up'!$A$2:$C$55,3,FALSE)</f>
        <v>Cash</v>
      </c>
      <c r="J2294" s="5">
        <f>VLOOKUP(F2294,'Set up'!$A$2:$D$55,4,FALSE)</f>
        <v>0</v>
      </c>
      <c r="K2294" s="4">
        <f t="shared" si="690"/>
        <v>45237</v>
      </c>
      <c r="L2294" s="5">
        <f t="shared" si="691"/>
        <v>11</v>
      </c>
      <c r="M2294" s="5">
        <f t="shared" si="692"/>
        <v>2023</v>
      </c>
      <c r="N2294" s="96">
        <v>1738</v>
      </c>
      <c r="O2294" s="6">
        <f t="shared" ref="O2294:O2298" si="707">-N2294</f>
        <v>-1738</v>
      </c>
      <c r="P2294" s="6">
        <f t="shared" si="695"/>
        <v>0</v>
      </c>
      <c r="Q2294" s="7">
        <f t="shared" si="703"/>
        <v>3835643.9500000025</v>
      </c>
      <c r="R2294" s="44" t="str">
        <f>VLOOKUP(F2294,'Set up'!$A$2:$E$55,5,FALSE)</f>
        <v>PD Chq</v>
      </c>
      <c r="S2294" s="1" t="s">
        <v>2651</v>
      </c>
    </row>
    <row r="2295" spans="1:19" ht="15" customHeight="1" x14ac:dyDescent="0.35">
      <c r="A2295" s="4">
        <v>45237</v>
      </c>
      <c r="B2295" s="5">
        <f t="shared" si="704"/>
        <v>11</v>
      </c>
      <c r="C2295" s="5">
        <f t="shared" si="705"/>
        <v>2023</v>
      </c>
      <c r="D2295" s="88" t="s">
        <v>2224</v>
      </c>
      <c r="E2295" s="5" t="str">
        <f>VLOOKUP(F2295,'Set up'!$A$2:$C$55,2,FALSE)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up'!$A$2:$C$55,3,FALSE)</f>
        <v>Cash</v>
      </c>
      <c r="J2295" s="5">
        <f>VLOOKUP(F2295,'Set up'!$A$2:$D$55,4,FALSE)</f>
        <v>0</v>
      </c>
      <c r="K2295" s="4">
        <f t="shared" si="690"/>
        <v>45237</v>
      </c>
      <c r="L2295" s="5">
        <f t="shared" si="691"/>
        <v>11</v>
      </c>
      <c r="M2295" s="5">
        <f t="shared" si="692"/>
        <v>2023</v>
      </c>
      <c r="N2295" s="96">
        <v>450</v>
      </c>
      <c r="O2295" s="6">
        <f t="shared" si="707"/>
        <v>-450</v>
      </c>
      <c r="P2295" s="6">
        <f t="shared" si="695"/>
        <v>0</v>
      </c>
      <c r="Q2295" s="7">
        <f t="shared" si="703"/>
        <v>3836093.9500000025</v>
      </c>
      <c r="R2295" s="44" t="str">
        <f>VLOOKUP(F2295,'Set up'!$A$2:$E$55,5,FALSE)</f>
        <v>PD Chq</v>
      </c>
      <c r="S2295" s="1" t="s">
        <v>2651</v>
      </c>
    </row>
    <row r="2296" spans="1:19" ht="15" customHeight="1" x14ac:dyDescent="0.35">
      <c r="A2296" s="4">
        <v>45237</v>
      </c>
      <c r="B2296" s="5">
        <f t="shared" si="704"/>
        <v>11</v>
      </c>
      <c r="C2296" s="5">
        <f t="shared" si="705"/>
        <v>2023</v>
      </c>
      <c r="D2296" s="88" t="s">
        <v>2224</v>
      </c>
      <c r="E2296" s="5" t="str">
        <f>VLOOKUP(F2296,'Set up'!$A$2:$C$55,2,FALSE)</f>
        <v>C00000021</v>
      </c>
      <c r="F2296" s="1" t="s">
        <v>492</v>
      </c>
      <c r="G2296" s="99" t="s">
        <v>2101</v>
      </c>
      <c r="H2296" s="5">
        <v>1</v>
      </c>
      <c r="I2296" s="5" t="str">
        <f>VLOOKUP(F2296,'Set up'!$A$2:$C$55,3,FALSE)</f>
        <v>Cash</v>
      </c>
      <c r="J2296" s="5">
        <f>VLOOKUP(F2296,'Set up'!$A$2:$D$55,4,FALSE)</f>
        <v>0</v>
      </c>
      <c r="K2296" s="4">
        <f t="shared" si="690"/>
        <v>45237</v>
      </c>
      <c r="L2296" s="5">
        <f t="shared" si="691"/>
        <v>11</v>
      </c>
      <c r="M2296" s="5">
        <f t="shared" si="692"/>
        <v>2023</v>
      </c>
      <c r="N2296" s="96">
        <v>277.5</v>
      </c>
      <c r="O2296" s="6">
        <f t="shared" si="707"/>
        <v>-277.5</v>
      </c>
      <c r="P2296" s="6">
        <f t="shared" si="695"/>
        <v>0</v>
      </c>
      <c r="Q2296" s="7">
        <f t="shared" si="703"/>
        <v>3836371.4500000025</v>
      </c>
      <c r="R2296" s="44" t="str">
        <f>VLOOKUP(F2296,'Set up'!$A$2:$E$55,5,FALSE)</f>
        <v>PD Chq</v>
      </c>
      <c r="S2296" s="1" t="s">
        <v>2651</v>
      </c>
    </row>
    <row r="2297" spans="1:19" ht="15" customHeight="1" x14ac:dyDescent="0.35">
      <c r="A2297" s="4">
        <v>45237</v>
      </c>
      <c r="B2297" s="5">
        <f t="shared" si="704"/>
        <v>11</v>
      </c>
      <c r="C2297" s="5">
        <f t="shared" si="705"/>
        <v>2023</v>
      </c>
      <c r="D2297" s="88" t="s">
        <v>2224</v>
      </c>
      <c r="E2297" s="5" t="str">
        <f>VLOOKUP(F2297,'Set up'!$A$2:$C$55,2,FALSE)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up'!$A$2:$C$55,3,FALSE)</f>
        <v>Cash</v>
      </c>
      <c r="J2297" s="5">
        <f>VLOOKUP(F2297,'Set up'!$A$2:$D$55,4,FALSE)</f>
        <v>0</v>
      </c>
      <c r="K2297" s="4">
        <f t="shared" si="690"/>
        <v>45237</v>
      </c>
      <c r="L2297" s="5">
        <f t="shared" si="691"/>
        <v>11</v>
      </c>
      <c r="M2297" s="5">
        <f t="shared" si="692"/>
        <v>2023</v>
      </c>
      <c r="N2297" s="96">
        <v>95</v>
      </c>
      <c r="O2297" s="6">
        <f t="shared" si="707"/>
        <v>-95</v>
      </c>
      <c r="P2297" s="6">
        <f t="shared" si="695"/>
        <v>0</v>
      </c>
      <c r="Q2297" s="7">
        <f t="shared" si="703"/>
        <v>3836466.4500000025</v>
      </c>
      <c r="R2297" s="44" t="str">
        <f>VLOOKUP(F2297,'Set up'!$A$2:$E$55,5,FALSE)</f>
        <v>PD Chq</v>
      </c>
      <c r="S2297" s="1" t="s">
        <v>2651</v>
      </c>
    </row>
    <row r="2298" spans="1:19" ht="15" customHeight="1" x14ac:dyDescent="0.35">
      <c r="A2298" s="4">
        <v>45237</v>
      </c>
      <c r="B2298" s="5">
        <f t="shared" si="704"/>
        <v>11</v>
      </c>
      <c r="C2298" s="5">
        <f t="shared" si="705"/>
        <v>2023</v>
      </c>
      <c r="D2298" s="88" t="s">
        <v>2224</v>
      </c>
      <c r="E2298" s="5" t="str">
        <f>VLOOKUP(F2298,'Set up'!$A$2:$C$55,2,FALSE)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up'!$A$2:$C$55,3,FALSE)</f>
        <v>Cash</v>
      </c>
      <c r="J2298" s="5">
        <f>VLOOKUP(F2298,'Set up'!$A$2:$D$55,4,FALSE)</f>
        <v>0</v>
      </c>
      <c r="K2298" s="4">
        <f t="shared" si="690"/>
        <v>45237</v>
      </c>
      <c r="L2298" s="5">
        <f t="shared" si="691"/>
        <v>11</v>
      </c>
      <c r="M2298" s="5">
        <f t="shared" si="692"/>
        <v>2023</v>
      </c>
      <c r="N2298" s="96">
        <v>258</v>
      </c>
      <c r="O2298" s="6">
        <f t="shared" si="707"/>
        <v>-258</v>
      </c>
      <c r="P2298" s="6">
        <f t="shared" si="695"/>
        <v>0</v>
      </c>
      <c r="Q2298" s="7">
        <f t="shared" si="703"/>
        <v>3836724.4500000025</v>
      </c>
      <c r="R2298" s="44" t="str">
        <f>VLOOKUP(F2298,'Set up'!$A$2:$E$55,5,FALSE)</f>
        <v>PD Chq</v>
      </c>
      <c r="S2298" s="1" t="s">
        <v>2651</v>
      </c>
    </row>
    <row r="2299" spans="1:19" ht="15" customHeight="1" x14ac:dyDescent="0.35">
      <c r="A2299" s="4">
        <v>45239</v>
      </c>
      <c r="B2299" s="5">
        <f t="shared" si="704"/>
        <v>11</v>
      </c>
      <c r="C2299" s="5">
        <f t="shared" si="705"/>
        <v>2023</v>
      </c>
      <c r="D2299" s="88" t="s">
        <v>2225</v>
      </c>
      <c r="E2299" s="5" t="str">
        <f>VLOOKUP(F2299,'Set up'!$A$2:$C$55,2,FALSE)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up'!$A$2:$C$55,3,FALSE)</f>
        <v>Cash</v>
      </c>
      <c r="J2299" s="5">
        <f>VLOOKUP(F2299,'Set up'!$A$2:$D$55,4,FALSE)</f>
        <v>0</v>
      </c>
      <c r="K2299" s="4">
        <f t="shared" si="690"/>
        <v>45239</v>
      </c>
      <c r="L2299" s="5">
        <f t="shared" si="691"/>
        <v>11</v>
      </c>
      <c r="M2299" s="5">
        <f t="shared" si="692"/>
        <v>2023</v>
      </c>
      <c r="N2299" s="96">
        <v>3212</v>
      </c>
      <c r="O2299" s="6">
        <f t="shared" ref="O2299:O2305" si="708">-N2299</f>
        <v>-3212</v>
      </c>
      <c r="P2299" s="6">
        <f t="shared" si="695"/>
        <v>0</v>
      </c>
      <c r="Q2299" s="7">
        <f t="shared" si="703"/>
        <v>3839936.4500000025</v>
      </c>
      <c r="R2299" s="44" t="str">
        <f>VLOOKUP(F2299,'Set up'!$A$2:$E$55,5,FALSE)</f>
        <v>Cash</v>
      </c>
      <c r="S2299" s="1" t="s">
        <v>2146</v>
      </c>
    </row>
    <row r="2300" spans="1:19" ht="15" customHeight="1" x14ac:dyDescent="0.35">
      <c r="A2300" s="4">
        <v>45239</v>
      </c>
      <c r="B2300" s="5">
        <f t="shared" si="704"/>
        <v>11</v>
      </c>
      <c r="C2300" s="5">
        <f t="shared" si="705"/>
        <v>2023</v>
      </c>
      <c r="D2300" s="88" t="s">
        <v>2225</v>
      </c>
      <c r="E2300" s="5" t="str">
        <f>VLOOKUP(F2300,'Set up'!$A$2:$C$55,2,FALSE)</f>
        <v>C00000014</v>
      </c>
      <c r="F2300" s="1" t="s">
        <v>263</v>
      </c>
      <c r="G2300" s="99" t="s">
        <v>2103</v>
      </c>
      <c r="H2300" s="5">
        <v>5</v>
      </c>
      <c r="I2300" s="5" t="str">
        <f>VLOOKUP(F2300,'Set up'!$A$2:$C$55,3,FALSE)</f>
        <v>Cash</v>
      </c>
      <c r="J2300" s="5">
        <f>VLOOKUP(F2300,'Set up'!$A$2:$D$55,4,FALSE)</f>
        <v>0</v>
      </c>
      <c r="K2300" s="4">
        <f t="shared" si="690"/>
        <v>45239</v>
      </c>
      <c r="L2300" s="5">
        <f t="shared" si="691"/>
        <v>11</v>
      </c>
      <c r="M2300" s="5">
        <f t="shared" si="692"/>
        <v>2023</v>
      </c>
      <c r="N2300" s="96">
        <v>1295</v>
      </c>
      <c r="O2300" s="6">
        <f t="shared" si="708"/>
        <v>-1295</v>
      </c>
      <c r="P2300" s="6">
        <f t="shared" si="695"/>
        <v>0</v>
      </c>
      <c r="Q2300" s="7">
        <f t="shared" si="703"/>
        <v>3841231.4500000025</v>
      </c>
      <c r="R2300" s="44" t="str">
        <f>VLOOKUP(F2300,'Set up'!$A$2:$E$55,5,FALSE)</f>
        <v>Cash</v>
      </c>
      <c r="S2300" s="1" t="s">
        <v>2146</v>
      </c>
    </row>
    <row r="2301" spans="1:19" ht="15" customHeight="1" x14ac:dyDescent="0.35">
      <c r="A2301" s="4">
        <v>45239</v>
      </c>
      <c r="B2301" s="5">
        <f t="shared" si="704"/>
        <v>11</v>
      </c>
      <c r="C2301" s="5">
        <f t="shared" si="705"/>
        <v>2023</v>
      </c>
      <c r="D2301" s="88" t="s">
        <v>2225</v>
      </c>
      <c r="E2301" s="5" t="str">
        <f>VLOOKUP(F2301,'Set up'!$A$2:$C$55,2,FALSE)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up'!$A$2:$C$55,3,FALSE)</f>
        <v>Cash</v>
      </c>
      <c r="J2301" s="5">
        <f>VLOOKUP(F2301,'Set up'!$A$2:$D$55,4,FALSE)</f>
        <v>0</v>
      </c>
      <c r="K2301" s="4">
        <f t="shared" si="690"/>
        <v>45239</v>
      </c>
      <c r="L2301" s="5">
        <f t="shared" si="691"/>
        <v>11</v>
      </c>
      <c r="M2301" s="5">
        <f t="shared" si="692"/>
        <v>2023</v>
      </c>
      <c r="N2301" s="96">
        <v>516</v>
      </c>
      <c r="O2301" s="6">
        <f t="shared" si="708"/>
        <v>-516</v>
      </c>
      <c r="P2301" s="6">
        <f t="shared" si="695"/>
        <v>0</v>
      </c>
      <c r="Q2301" s="7">
        <f t="shared" si="703"/>
        <v>3841747.4500000025</v>
      </c>
      <c r="R2301" s="44" t="str">
        <f>VLOOKUP(F2301,'Set up'!$A$2:$E$55,5,FALSE)</f>
        <v>Cash</v>
      </c>
      <c r="S2301" s="1" t="s">
        <v>2146</v>
      </c>
    </row>
    <row r="2302" spans="1:19" ht="15" customHeight="1" x14ac:dyDescent="0.35">
      <c r="A2302" s="4">
        <v>45239</v>
      </c>
      <c r="B2302" s="5">
        <f t="shared" si="704"/>
        <v>11</v>
      </c>
      <c r="C2302" s="5">
        <f t="shared" si="705"/>
        <v>2023</v>
      </c>
      <c r="D2302" s="88" t="s">
        <v>2225</v>
      </c>
      <c r="E2302" s="5" t="str">
        <f>VLOOKUP(F2302,'Set up'!$A$2:$C$55,2,FALSE)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up'!$A$2:$C$55,3,FALSE)</f>
        <v>Cash</v>
      </c>
      <c r="J2302" s="5">
        <f>VLOOKUP(F2302,'Set up'!$A$2:$D$55,4,FALSE)</f>
        <v>0</v>
      </c>
      <c r="K2302" s="4">
        <f t="shared" si="690"/>
        <v>45239</v>
      </c>
      <c r="L2302" s="5">
        <f t="shared" si="691"/>
        <v>11</v>
      </c>
      <c r="M2302" s="5">
        <f t="shared" si="692"/>
        <v>2023</v>
      </c>
      <c r="N2302" s="96">
        <v>105</v>
      </c>
      <c r="O2302" s="6">
        <f t="shared" si="708"/>
        <v>-105</v>
      </c>
      <c r="P2302" s="6">
        <f t="shared" si="695"/>
        <v>0</v>
      </c>
      <c r="Q2302" s="7">
        <f t="shared" si="703"/>
        <v>3841852.4500000025</v>
      </c>
      <c r="R2302" s="44" t="str">
        <f>VLOOKUP(F2302,'Set up'!$A$2:$E$55,5,FALSE)</f>
        <v>Cash</v>
      </c>
      <c r="S2302" s="1" t="s">
        <v>2146</v>
      </c>
    </row>
    <row r="2303" spans="1:19" ht="15" customHeight="1" x14ac:dyDescent="0.35">
      <c r="A2303" s="4">
        <v>45239</v>
      </c>
      <c r="B2303" s="5">
        <f t="shared" si="704"/>
        <v>11</v>
      </c>
      <c r="C2303" s="5">
        <f t="shared" si="705"/>
        <v>2023</v>
      </c>
      <c r="D2303" s="88" t="s">
        <v>2225</v>
      </c>
      <c r="E2303" s="5" t="str">
        <f>VLOOKUP(F2303,'Set up'!$A$2:$C$55,2,FALSE)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up'!$A$2:$C$55,3,FALSE)</f>
        <v>Cash</v>
      </c>
      <c r="J2303" s="5">
        <f>VLOOKUP(F2303,'Set up'!$A$2:$D$55,4,FALSE)</f>
        <v>0</v>
      </c>
      <c r="K2303" s="4">
        <f t="shared" si="690"/>
        <v>45239</v>
      </c>
      <c r="L2303" s="5">
        <f t="shared" si="691"/>
        <v>11</v>
      </c>
      <c r="M2303" s="5">
        <f t="shared" si="692"/>
        <v>2023</v>
      </c>
      <c r="N2303" s="96">
        <v>320</v>
      </c>
      <c r="O2303" s="6">
        <f t="shared" si="708"/>
        <v>-320</v>
      </c>
      <c r="P2303" s="6">
        <f t="shared" si="695"/>
        <v>0</v>
      </c>
      <c r="Q2303" s="7">
        <f t="shared" si="703"/>
        <v>3842172.4500000025</v>
      </c>
      <c r="R2303" s="44" t="str">
        <f>VLOOKUP(F2303,'Set up'!$A$2:$E$55,5,FALSE)</f>
        <v>Cash</v>
      </c>
      <c r="S2303" s="1" t="s">
        <v>2146</v>
      </c>
    </row>
    <row r="2304" spans="1:19" ht="15" customHeight="1" x14ac:dyDescent="0.35">
      <c r="A2304" s="4">
        <v>45239</v>
      </c>
      <c r="B2304" s="5">
        <f t="shared" si="704"/>
        <v>11</v>
      </c>
      <c r="C2304" s="5">
        <f t="shared" si="705"/>
        <v>2023</v>
      </c>
      <c r="D2304" s="88" t="s">
        <v>2225</v>
      </c>
      <c r="E2304" s="5" t="str">
        <f>VLOOKUP(F2304,'Set up'!$A$2:$C$55,2,FALSE)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up'!$A$2:$C$55,3,FALSE)</f>
        <v>Cash</v>
      </c>
      <c r="J2304" s="5">
        <f>VLOOKUP(F2304,'Set up'!$A$2:$D$55,4,FALSE)</f>
        <v>0</v>
      </c>
      <c r="K2304" s="4">
        <f t="shared" si="690"/>
        <v>45239</v>
      </c>
      <c r="L2304" s="5">
        <f t="shared" si="691"/>
        <v>11</v>
      </c>
      <c r="M2304" s="5">
        <f t="shared" si="692"/>
        <v>2023</v>
      </c>
      <c r="N2304" s="96">
        <v>165</v>
      </c>
      <c r="O2304" s="6">
        <f t="shared" si="708"/>
        <v>-165</v>
      </c>
      <c r="P2304" s="6">
        <f t="shared" si="695"/>
        <v>0</v>
      </c>
      <c r="Q2304" s="7">
        <f t="shared" si="703"/>
        <v>3842337.4500000025</v>
      </c>
      <c r="R2304" s="44" t="str">
        <f>VLOOKUP(F2304,'Set up'!$A$2:$E$55,5,FALSE)</f>
        <v>Cash</v>
      </c>
      <c r="S2304" s="1" t="s">
        <v>2146</v>
      </c>
    </row>
    <row r="2305" spans="1:19" ht="15" customHeight="1" x14ac:dyDescent="0.35">
      <c r="A2305" s="4">
        <v>45239</v>
      </c>
      <c r="B2305" s="5">
        <f t="shared" si="704"/>
        <v>11</v>
      </c>
      <c r="C2305" s="5">
        <f t="shared" si="705"/>
        <v>2023</v>
      </c>
      <c r="D2305" s="88" t="s">
        <v>2225</v>
      </c>
      <c r="E2305" s="5" t="str">
        <f>VLOOKUP(F2305,'Set up'!$A$2:$C$55,2,FALSE)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up'!$A$2:$C$55,3,FALSE)</f>
        <v>Cash</v>
      </c>
      <c r="J2305" s="5">
        <f>VLOOKUP(F2305,'Set up'!$A$2:$D$55,4,FALSE)</f>
        <v>0</v>
      </c>
      <c r="K2305" s="4">
        <f t="shared" si="690"/>
        <v>45239</v>
      </c>
      <c r="L2305" s="5">
        <f t="shared" si="691"/>
        <v>11</v>
      </c>
      <c r="M2305" s="5">
        <f t="shared" si="692"/>
        <v>2023</v>
      </c>
      <c r="N2305" s="96">
        <v>192</v>
      </c>
      <c r="O2305" s="6">
        <f t="shared" si="708"/>
        <v>-192</v>
      </c>
      <c r="P2305" s="6">
        <f t="shared" si="695"/>
        <v>0</v>
      </c>
      <c r="Q2305" s="7">
        <f t="shared" si="703"/>
        <v>3842529.4500000025</v>
      </c>
      <c r="R2305" s="44" t="str">
        <f>VLOOKUP(F2305,'Set up'!$A$2:$E$55,5,FALSE)</f>
        <v>Cash</v>
      </c>
      <c r="S2305" s="1" t="s">
        <v>2146</v>
      </c>
    </row>
    <row r="2306" spans="1:19" ht="15" customHeight="1" x14ac:dyDescent="0.35">
      <c r="A2306" s="4">
        <v>45240</v>
      </c>
      <c r="B2306" s="5">
        <f t="shared" si="704"/>
        <v>11</v>
      </c>
      <c r="C2306" s="5">
        <f t="shared" si="705"/>
        <v>2023</v>
      </c>
      <c r="D2306" s="88" t="s">
        <v>2226</v>
      </c>
      <c r="E2306" s="5" t="str">
        <f>VLOOKUP(F2306,'Set up'!$A$2:$C$55,2,FALSE)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up'!$A$2:$C$55,3,FALSE)</f>
        <v>Cash</v>
      </c>
      <c r="J2306" s="5">
        <f>VLOOKUP(F2306,'Set up'!$A$2:$D$55,4,FALSE)</f>
        <v>0</v>
      </c>
      <c r="K2306" s="4">
        <f t="shared" si="690"/>
        <v>45240</v>
      </c>
      <c r="L2306" s="5">
        <f t="shared" si="691"/>
        <v>11</v>
      </c>
      <c r="M2306" s="5">
        <f t="shared" si="692"/>
        <v>2023</v>
      </c>
      <c r="N2306" s="96">
        <v>1000</v>
      </c>
      <c r="O2306" s="6">
        <f t="shared" ref="O2306:O2311" si="709">-N2306</f>
        <v>-1000</v>
      </c>
      <c r="P2306" s="6">
        <f t="shared" si="695"/>
        <v>0</v>
      </c>
      <c r="Q2306" s="7">
        <f t="shared" si="703"/>
        <v>3843529.4500000025</v>
      </c>
      <c r="R2306" s="44" t="str">
        <f>VLOOKUP(F2306,'Set up'!$A$2:$E$55,5,FALSE)</f>
        <v>Trsf</v>
      </c>
      <c r="S2306" s="1" t="s">
        <v>2758</v>
      </c>
    </row>
    <row r="2307" spans="1:19" ht="15" customHeight="1" x14ac:dyDescent="0.35">
      <c r="A2307" s="4">
        <v>45240</v>
      </c>
      <c r="B2307" s="5">
        <f t="shared" si="704"/>
        <v>11</v>
      </c>
      <c r="C2307" s="5">
        <f t="shared" si="705"/>
        <v>2023</v>
      </c>
      <c r="D2307" s="88" t="s">
        <v>2227</v>
      </c>
      <c r="E2307" s="5" t="str">
        <f>VLOOKUP(F2307,'Set up'!$A$2:$C$55,2,FALSE)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up'!$A$2:$C$55,3,FALSE)</f>
        <v>Cash</v>
      </c>
      <c r="J2307" s="5">
        <f>VLOOKUP(F2307,'Set up'!$A$2:$D$55,4,FALSE)</f>
        <v>0</v>
      </c>
      <c r="K2307" s="4">
        <f t="shared" ref="K2307:K2370" si="710">A2307+J2307</f>
        <v>45240</v>
      </c>
      <c r="L2307" s="5">
        <f t="shared" ref="L2307:L2370" si="711">MONTH(K2307)</f>
        <v>11</v>
      </c>
      <c r="M2307" s="5">
        <f t="shared" ref="M2307:M2370" si="712">YEAR(K2307)</f>
        <v>2023</v>
      </c>
      <c r="N2307" s="96">
        <v>125</v>
      </c>
      <c r="O2307" s="6">
        <f t="shared" si="709"/>
        <v>-125</v>
      </c>
      <c r="P2307" s="6">
        <f t="shared" si="695"/>
        <v>0</v>
      </c>
      <c r="Q2307" s="7">
        <f t="shared" si="703"/>
        <v>3843654.4500000025</v>
      </c>
      <c r="R2307" s="44" t="str">
        <f>VLOOKUP(F2307,'Set up'!$A$2:$E$55,5,FALSE)</f>
        <v>Trsf</v>
      </c>
      <c r="S2307" s="1" t="s">
        <v>2760</v>
      </c>
    </row>
    <row r="2308" spans="1:19" ht="15" customHeight="1" x14ac:dyDescent="0.35">
      <c r="A2308" s="4">
        <v>45245</v>
      </c>
      <c r="B2308" s="5">
        <f t="shared" si="704"/>
        <v>11</v>
      </c>
      <c r="C2308" s="5">
        <f t="shared" si="705"/>
        <v>2023</v>
      </c>
      <c r="D2308" s="88" t="s">
        <v>2228</v>
      </c>
      <c r="E2308" s="5" t="str">
        <f>VLOOKUP(F2308,'Set up'!$A$2:$C$55,2,FALSE)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up'!$A$2:$C$55,3,FALSE)</f>
        <v>Cash</v>
      </c>
      <c r="J2308" s="5">
        <f>VLOOKUP(F2308,'Set up'!$A$2:$D$55,4,FALSE)</f>
        <v>0</v>
      </c>
      <c r="K2308" s="4">
        <f t="shared" si="710"/>
        <v>45245</v>
      </c>
      <c r="L2308" s="5">
        <f t="shared" si="711"/>
        <v>11</v>
      </c>
      <c r="M2308" s="5">
        <f t="shared" si="712"/>
        <v>2023</v>
      </c>
      <c r="N2308" s="96">
        <v>3212</v>
      </c>
      <c r="O2308" s="6">
        <f t="shared" si="709"/>
        <v>-3212</v>
      </c>
      <c r="P2308" s="6">
        <f t="shared" si="695"/>
        <v>0</v>
      </c>
      <c r="Q2308" s="7">
        <f t="shared" si="703"/>
        <v>3846866.4500000025</v>
      </c>
      <c r="R2308" s="44" t="str">
        <f>VLOOKUP(F2308,'Set up'!$A$2:$E$55,5,FALSE)</f>
        <v>Trsf</v>
      </c>
      <c r="S2308" s="1" t="s">
        <v>2761</v>
      </c>
    </row>
    <row r="2309" spans="1:19" ht="15" customHeight="1" x14ac:dyDescent="0.35">
      <c r="A2309" s="4">
        <v>45245</v>
      </c>
      <c r="B2309" s="5">
        <f t="shared" si="704"/>
        <v>11</v>
      </c>
      <c r="C2309" s="5">
        <f t="shared" si="705"/>
        <v>2023</v>
      </c>
      <c r="D2309" s="88" t="s">
        <v>2228</v>
      </c>
      <c r="E2309" s="5" t="str">
        <f>VLOOKUP(F2309,'Set up'!$A$2:$C$55,2,FALSE)</f>
        <v>C00000042</v>
      </c>
      <c r="F2309" s="1" t="s">
        <v>2013</v>
      </c>
      <c r="G2309" s="99" t="s">
        <v>2107</v>
      </c>
      <c r="H2309" s="5">
        <v>6</v>
      </c>
      <c r="I2309" s="5" t="str">
        <f>VLOOKUP(F2309,'Set up'!$A$2:$C$55,3,FALSE)</f>
        <v>Cash</v>
      </c>
      <c r="J2309" s="5">
        <f>VLOOKUP(F2309,'Set up'!$A$2:$D$55,4,FALSE)</f>
        <v>0</v>
      </c>
      <c r="K2309" s="4">
        <f t="shared" si="710"/>
        <v>45245</v>
      </c>
      <c r="L2309" s="5">
        <f t="shared" si="711"/>
        <v>11</v>
      </c>
      <c r="M2309" s="5">
        <f t="shared" si="712"/>
        <v>2023</v>
      </c>
      <c r="N2309" s="96">
        <v>1287.5999999999999</v>
      </c>
      <c r="O2309" s="6">
        <f t="shared" si="709"/>
        <v>-1287.5999999999999</v>
      </c>
      <c r="P2309" s="6">
        <f t="shared" si="695"/>
        <v>0</v>
      </c>
      <c r="Q2309" s="7">
        <f t="shared" si="703"/>
        <v>3848154.0500000026</v>
      </c>
      <c r="R2309" s="44" t="str">
        <f>VLOOKUP(F2309,'Set up'!$A$2:$E$55,5,FALSE)</f>
        <v>Trsf</v>
      </c>
      <c r="S2309" s="1" t="s">
        <v>2762</v>
      </c>
    </row>
    <row r="2310" spans="1:19" ht="15" customHeight="1" x14ac:dyDescent="0.35">
      <c r="A2310" s="4">
        <v>45245</v>
      </c>
      <c r="B2310" s="5">
        <f t="shared" si="704"/>
        <v>11</v>
      </c>
      <c r="C2310" s="5">
        <f t="shared" si="705"/>
        <v>2023</v>
      </c>
      <c r="D2310" s="88" t="s">
        <v>2228</v>
      </c>
      <c r="E2310" s="5" t="str">
        <f>VLOOKUP(F2310,'Set up'!$A$2:$C$55,2,FALSE)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up'!$A$2:$C$55,3,FALSE)</f>
        <v>Cash</v>
      </c>
      <c r="J2310" s="5">
        <f>VLOOKUP(F2310,'Set up'!$A$2:$D$55,4,FALSE)</f>
        <v>0</v>
      </c>
      <c r="K2310" s="4">
        <f t="shared" si="710"/>
        <v>45245</v>
      </c>
      <c r="L2310" s="5">
        <f t="shared" si="711"/>
        <v>11</v>
      </c>
      <c r="M2310" s="5">
        <f t="shared" si="712"/>
        <v>2023</v>
      </c>
      <c r="N2310" s="96">
        <v>702</v>
      </c>
      <c r="O2310" s="6">
        <f t="shared" si="709"/>
        <v>-702</v>
      </c>
      <c r="P2310" s="6">
        <f t="shared" si="695"/>
        <v>0</v>
      </c>
      <c r="Q2310" s="7">
        <f t="shared" si="703"/>
        <v>3848856.0500000026</v>
      </c>
      <c r="R2310" s="44" t="str">
        <f>VLOOKUP(F2310,'Set up'!$A$2:$E$55,5,FALSE)</f>
        <v>Trsf</v>
      </c>
      <c r="S2310" s="1" t="s">
        <v>2763</v>
      </c>
    </row>
    <row r="2311" spans="1:19" ht="15" customHeight="1" x14ac:dyDescent="0.35">
      <c r="A2311" s="4">
        <v>45245</v>
      </c>
      <c r="B2311" s="5">
        <f t="shared" si="704"/>
        <v>11</v>
      </c>
      <c r="C2311" s="5">
        <f t="shared" si="705"/>
        <v>2023</v>
      </c>
      <c r="D2311" s="88" t="s">
        <v>2228</v>
      </c>
      <c r="E2311" s="5" t="str">
        <f>VLOOKUP(F2311,'Set up'!$A$2:$C$55,2,FALSE)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up'!$A$2:$C$55,3,FALSE)</f>
        <v>Cash</v>
      </c>
      <c r="J2311" s="5">
        <f>VLOOKUP(F2311,'Set up'!$A$2:$D$55,4,FALSE)</f>
        <v>0</v>
      </c>
      <c r="K2311" s="4">
        <f t="shared" si="710"/>
        <v>45245</v>
      </c>
      <c r="L2311" s="5">
        <f t="shared" si="711"/>
        <v>11</v>
      </c>
      <c r="M2311" s="5">
        <f t="shared" si="712"/>
        <v>2023</v>
      </c>
      <c r="N2311" s="96">
        <v>1000</v>
      </c>
      <c r="O2311" s="6">
        <f t="shared" si="709"/>
        <v>-1000</v>
      </c>
      <c r="P2311" s="6">
        <f t="shared" si="695"/>
        <v>0</v>
      </c>
      <c r="Q2311" s="7">
        <f t="shared" si="703"/>
        <v>3849856.0500000026</v>
      </c>
      <c r="R2311" s="44" t="str">
        <f>VLOOKUP(F2311,'Set up'!$A$2:$E$55,5,FALSE)</f>
        <v>Trsf</v>
      </c>
      <c r="S2311" s="1" t="s">
        <v>2758</v>
      </c>
    </row>
    <row r="2312" spans="1:19" ht="15" customHeight="1" x14ac:dyDescent="0.35">
      <c r="A2312" s="4">
        <v>45245</v>
      </c>
      <c r="B2312" s="5">
        <f t="shared" si="704"/>
        <v>11</v>
      </c>
      <c r="C2312" s="5">
        <f t="shared" si="705"/>
        <v>2023</v>
      </c>
      <c r="D2312" s="88" t="s">
        <v>2229</v>
      </c>
      <c r="E2312" s="5" t="str">
        <f>VLOOKUP(F2312,'Set up'!$A$2:$C$55,2,FALSE)</f>
        <v>C00000014</v>
      </c>
      <c r="F2312" s="1" t="s">
        <v>263</v>
      </c>
      <c r="G2312" s="99" t="s">
        <v>2109</v>
      </c>
      <c r="H2312" s="5">
        <v>2</v>
      </c>
      <c r="I2312" s="5" t="str">
        <f>VLOOKUP(F2312,'Set up'!$A$2:$C$55,3,FALSE)</f>
        <v>Cash</v>
      </c>
      <c r="J2312" s="5">
        <f>VLOOKUP(F2312,'Set up'!$A$2:$D$55,4,FALSE)</f>
        <v>0</v>
      </c>
      <c r="K2312" s="4">
        <f t="shared" si="710"/>
        <v>45245</v>
      </c>
      <c r="L2312" s="5">
        <f t="shared" si="711"/>
        <v>11</v>
      </c>
      <c r="M2312" s="5">
        <f t="shared" si="712"/>
        <v>2023</v>
      </c>
      <c r="N2312" s="96">
        <v>567.6</v>
      </c>
      <c r="O2312" s="6">
        <f t="shared" ref="O2312:O2319" si="713">-N2312</f>
        <v>-567.6</v>
      </c>
      <c r="P2312" s="6">
        <f t="shared" si="695"/>
        <v>0</v>
      </c>
      <c r="Q2312" s="7">
        <f t="shared" si="703"/>
        <v>3850423.6500000027</v>
      </c>
      <c r="R2312" s="44" t="str">
        <f>VLOOKUP(F2312,'Set up'!$A$2:$E$55,5,FALSE)</f>
        <v>Cash</v>
      </c>
      <c r="S2312" s="1" t="s">
        <v>2148</v>
      </c>
    </row>
    <row r="2313" spans="1:19" ht="15" customHeight="1" x14ac:dyDescent="0.35">
      <c r="A2313" s="4">
        <v>45245</v>
      </c>
      <c r="B2313" s="5">
        <f t="shared" si="704"/>
        <v>11</v>
      </c>
      <c r="C2313" s="5">
        <f t="shared" si="705"/>
        <v>2023</v>
      </c>
      <c r="D2313" s="88" t="s">
        <v>2230</v>
      </c>
      <c r="E2313" s="5" t="str">
        <f>VLOOKUP(F2313,'Set up'!$A$2:$C$55,2,FALSE)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up'!$A$2:$C$55,3,FALSE)</f>
        <v>120</v>
      </c>
      <c r="J2313" s="5">
        <f>VLOOKUP(F2313,'Set up'!$A$2:$D$55,4,FALSE)</f>
        <v>120</v>
      </c>
      <c r="K2313" s="4">
        <f t="shared" si="710"/>
        <v>45365</v>
      </c>
      <c r="L2313" s="5">
        <f t="shared" si="711"/>
        <v>3</v>
      </c>
      <c r="M2313" s="5">
        <f t="shared" si="712"/>
        <v>2024</v>
      </c>
      <c r="N2313" s="96">
        <v>8030</v>
      </c>
      <c r="O2313" s="6">
        <f t="shared" si="713"/>
        <v>-8030</v>
      </c>
      <c r="P2313" s="6">
        <f t="shared" si="695"/>
        <v>0</v>
      </c>
      <c r="Q2313" s="7">
        <f t="shared" si="703"/>
        <v>3858453.6500000027</v>
      </c>
      <c r="R2313" s="44" t="str">
        <f>VLOOKUP(F2313,'Set up'!$A$2:$E$55,5,FALSE)</f>
        <v>Trsf</v>
      </c>
      <c r="S2313" s="1" t="s">
        <v>2614</v>
      </c>
    </row>
    <row r="2314" spans="1:19" ht="15" customHeight="1" x14ac:dyDescent="0.35">
      <c r="A2314" s="4">
        <v>45245</v>
      </c>
      <c r="B2314" s="5">
        <f t="shared" si="704"/>
        <v>11</v>
      </c>
      <c r="C2314" s="5">
        <f t="shared" si="705"/>
        <v>2023</v>
      </c>
      <c r="D2314" s="88" t="s">
        <v>2230</v>
      </c>
      <c r="E2314" s="5" t="str">
        <f>VLOOKUP(F2314,'Set up'!$A$2:$C$55,2,FALSE)</f>
        <v>C00000010</v>
      </c>
      <c r="F2314" s="1" t="s">
        <v>62</v>
      </c>
      <c r="G2314" s="99" t="s">
        <v>2107</v>
      </c>
      <c r="H2314" s="5">
        <v>10</v>
      </c>
      <c r="I2314" s="5">
        <f>VLOOKUP(F2314,'Set up'!$A$2:$C$55,3,FALSE)</f>
        <v>120</v>
      </c>
      <c r="J2314" s="5">
        <f>VLOOKUP(F2314,'Set up'!$A$2:$D$55,4,FALSE)</f>
        <v>120</v>
      </c>
      <c r="K2314" s="4">
        <f t="shared" si="710"/>
        <v>45365</v>
      </c>
      <c r="L2314" s="5">
        <f t="shared" si="711"/>
        <v>3</v>
      </c>
      <c r="M2314" s="5">
        <f t="shared" si="712"/>
        <v>2024</v>
      </c>
      <c r="N2314" s="96">
        <v>2146</v>
      </c>
      <c r="O2314" s="6">
        <f t="shared" si="713"/>
        <v>-2146</v>
      </c>
      <c r="P2314" s="6">
        <f t="shared" si="695"/>
        <v>0</v>
      </c>
      <c r="Q2314" s="7">
        <f t="shared" si="703"/>
        <v>3860599.6500000027</v>
      </c>
      <c r="R2314" s="44" t="str">
        <f>VLOOKUP(F2314,'Set up'!$A$2:$E$55,5,FALSE)</f>
        <v>Trsf</v>
      </c>
      <c r="S2314" s="1" t="s">
        <v>2614</v>
      </c>
    </row>
    <row r="2315" spans="1:19" ht="15" customHeight="1" x14ac:dyDescent="0.35">
      <c r="A2315" s="4">
        <v>45245</v>
      </c>
      <c r="B2315" s="5">
        <f t="shared" si="704"/>
        <v>11</v>
      </c>
      <c r="C2315" s="5">
        <f t="shared" si="705"/>
        <v>2023</v>
      </c>
      <c r="D2315" s="88" t="s">
        <v>2230</v>
      </c>
      <c r="E2315" s="5" t="str">
        <f>VLOOKUP(F2315,'Set up'!$A$2:$C$55,2,FALSE)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up'!$A$2:$C$55,3,FALSE)</f>
        <v>120</v>
      </c>
      <c r="J2315" s="5">
        <f>VLOOKUP(F2315,'Set up'!$A$2:$D$55,4,FALSE)</f>
        <v>120</v>
      </c>
      <c r="K2315" s="4">
        <f t="shared" si="710"/>
        <v>45365</v>
      </c>
      <c r="L2315" s="5">
        <f t="shared" si="711"/>
        <v>3</v>
      </c>
      <c r="M2315" s="5">
        <f t="shared" si="712"/>
        <v>2024</v>
      </c>
      <c r="N2315" s="96">
        <v>575</v>
      </c>
      <c r="O2315" s="6">
        <f t="shared" si="713"/>
        <v>-575</v>
      </c>
      <c r="P2315" s="6">
        <f t="shared" si="695"/>
        <v>0</v>
      </c>
      <c r="Q2315" s="7">
        <f t="shared" si="703"/>
        <v>3861174.6500000027</v>
      </c>
      <c r="R2315" s="44" t="str">
        <f>VLOOKUP(F2315,'Set up'!$A$2:$E$55,5,FALSE)</f>
        <v>Trsf</v>
      </c>
      <c r="S2315" s="1" t="s">
        <v>2614</v>
      </c>
    </row>
    <row r="2316" spans="1:19" ht="15" customHeight="1" x14ac:dyDescent="0.35">
      <c r="A2316" s="4">
        <v>45245</v>
      </c>
      <c r="B2316" s="5">
        <f t="shared" si="704"/>
        <v>11</v>
      </c>
      <c r="C2316" s="5">
        <f t="shared" si="705"/>
        <v>2023</v>
      </c>
      <c r="D2316" s="88" t="s">
        <v>2230</v>
      </c>
      <c r="E2316" s="5" t="str">
        <f>VLOOKUP(F2316,'Set up'!$A$2:$C$55,2,FALSE)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up'!$A$2:$C$55,3,FALSE)</f>
        <v>120</v>
      </c>
      <c r="J2316" s="5">
        <f>VLOOKUP(F2316,'Set up'!$A$2:$D$55,4,FALSE)</f>
        <v>120</v>
      </c>
      <c r="K2316" s="4">
        <f t="shared" si="710"/>
        <v>45365</v>
      </c>
      <c r="L2316" s="5">
        <f t="shared" si="711"/>
        <v>3</v>
      </c>
      <c r="M2316" s="5">
        <f t="shared" si="712"/>
        <v>2024</v>
      </c>
      <c r="N2316" s="96">
        <v>840</v>
      </c>
      <c r="O2316" s="6">
        <f t="shared" si="713"/>
        <v>-840</v>
      </c>
      <c r="P2316" s="6">
        <f t="shared" si="695"/>
        <v>0</v>
      </c>
      <c r="Q2316" s="7">
        <f t="shared" si="703"/>
        <v>3862014.6500000027</v>
      </c>
      <c r="R2316" s="44" t="str">
        <f>VLOOKUP(F2316,'Set up'!$A$2:$E$55,5,FALSE)</f>
        <v>Trsf</v>
      </c>
      <c r="S2316" s="1" t="s">
        <v>2614</v>
      </c>
    </row>
    <row r="2317" spans="1:19" ht="15" customHeight="1" x14ac:dyDescent="0.35">
      <c r="A2317" s="4">
        <v>45245</v>
      </c>
      <c r="B2317" s="5">
        <f t="shared" si="704"/>
        <v>11</v>
      </c>
      <c r="C2317" s="5">
        <f t="shared" si="705"/>
        <v>2023</v>
      </c>
      <c r="D2317" s="88" t="s">
        <v>2230</v>
      </c>
      <c r="E2317" s="5" t="str">
        <f>VLOOKUP(F2317,'Set up'!$A$2:$C$55,2,FALSE)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up'!$A$2:$C$55,3,FALSE)</f>
        <v>120</v>
      </c>
      <c r="J2317" s="5">
        <f>VLOOKUP(F2317,'Set up'!$A$2:$D$55,4,FALSE)</f>
        <v>120</v>
      </c>
      <c r="K2317" s="4">
        <f t="shared" si="710"/>
        <v>45365</v>
      </c>
      <c r="L2317" s="5">
        <f t="shared" si="711"/>
        <v>3</v>
      </c>
      <c r="M2317" s="5">
        <f t="shared" si="712"/>
        <v>2024</v>
      </c>
      <c r="N2317" s="96">
        <v>420</v>
      </c>
      <c r="O2317" s="6">
        <f t="shared" si="713"/>
        <v>-420</v>
      </c>
      <c r="P2317" s="6">
        <f t="shared" si="695"/>
        <v>0</v>
      </c>
      <c r="Q2317" s="7">
        <f t="shared" si="703"/>
        <v>3862434.6500000027</v>
      </c>
      <c r="R2317" s="44" t="str">
        <f>VLOOKUP(F2317,'Set up'!$A$2:$E$55,5,FALSE)</f>
        <v>Trsf</v>
      </c>
      <c r="S2317" s="1" t="s">
        <v>2614</v>
      </c>
    </row>
    <row r="2318" spans="1:19" ht="15" customHeight="1" x14ac:dyDescent="0.35">
      <c r="A2318" s="4">
        <v>45245</v>
      </c>
      <c r="B2318" s="5">
        <f t="shared" si="704"/>
        <v>11</v>
      </c>
      <c r="C2318" s="5">
        <f t="shared" si="705"/>
        <v>2023</v>
      </c>
      <c r="D2318" s="88" t="s">
        <v>2230</v>
      </c>
      <c r="E2318" s="5" t="str">
        <f>VLOOKUP(F2318,'Set up'!$A$2:$C$55,2,FALSE)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up'!$A$2:$C$55,3,FALSE)</f>
        <v>120</v>
      </c>
      <c r="J2318" s="5">
        <f>VLOOKUP(F2318,'Set up'!$A$2:$D$55,4,FALSE)</f>
        <v>120</v>
      </c>
      <c r="K2318" s="4">
        <f t="shared" si="710"/>
        <v>45365</v>
      </c>
      <c r="L2318" s="5">
        <f t="shared" si="711"/>
        <v>3</v>
      </c>
      <c r="M2318" s="5">
        <f t="shared" si="712"/>
        <v>2024</v>
      </c>
      <c r="N2318" s="96">
        <v>395</v>
      </c>
      <c r="O2318" s="6">
        <f t="shared" si="713"/>
        <v>-395</v>
      </c>
      <c r="P2318" s="6">
        <f t="shared" si="695"/>
        <v>0</v>
      </c>
      <c r="Q2318" s="7">
        <f t="shared" si="703"/>
        <v>3862829.6500000027</v>
      </c>
      <c r="R2318" s="44" t="str">
        <f>VLOOKUP(F2318,'Set up'!$A$2:$E$55,5,FALSE)</f>
        <v>Trsf</v>
      </c>
      <c r="S2318" s="1" t="s">
        <v>2614</v>
      </c>
    </row>
    <row r="2319" spans="1:19" ht="15" customHeight="1" x14ac:dyDescent="0.35">
      <c r="A2319" s="4">
        <v>45245</v>
      </c>
      <c r="B2319" s="5">
        <f t="shared" si="704"/>
        <v>11</v>
      </c>
      <c r="C2319" s="5">
        <f t="shared" si="705"/>
        <v>2023</v>
      </c>
      <c r="D2319" s="88" t="s">
        <v>2231</v>
      </c>
      <c r="E2319" s="5" t="str">
        <f>VLOOKUP(F2319,'Set up'!$A$2:$C$55,2,FALSE)</f>
        <v>C00000010</v>
      </c>
      <c r="F2319" s="1" t="s">
        <v>62</v>
      </c>
      <c r="G2319" s="99" t="s">
        <v>2112</v>
      </c>
      <c r="H2319" s="5">
        <v>1</v>
      </c>
      <c r="I2319" s="5">
        <f>VLOOKUP(F2319,'Set up'!$A$2:$C$55,3,FALSE)</f>
        <v>120</v>
      </c>
      <c r="J2319" s="5">
        <f>VLOOKUP(F2319,'Set up'!$A$2:$D$55,4,FALSE)</f>
        <v>120</v>
      </c>
      <c r="K2319" s="4">
        <f t="shared" si="710"/>
        <v>45365</v>
      </c>
      <c r="L2319" s="5">
        <f t="shared" si="711"/>
        <v>3</v>
      </c>
      <c r="M2319" s="5">
        <f t="shared" si="712"/>
        <v>2024</v>
      </c>
      <c r="N2319" s="96">
        <v>1597.5</v>
      </c>
      <c r="O2319" s="6">
        <f t="shared" si="713"/>
        <v>-1597.5</v>
      </c>
      <c r="P2319" s="6">
        <f t="shared" si="695"/>
        <v>0</v>
      </c>
      <c r="Q2319" s="7">
        <f t="shared" si="703"/>
        <v>3864427.1500000027</v>
      </c>
      <c r="R2319" s="44" t="str">
        <f>VLOOKUP(F2319,'Set up'!$A$2:$E$55,5,FALSE)</f>
        <v>Trsf</v>
      </c>
      <c r="S2319" s="1" t="s">
        <v>2614</v>
      </c>
    </row>
    <row r="2320" spans="1:19" ht="15" customHeight="1" x14ac:dyDescent="0.35">
      <c r="A2320" s="4">
        <v>45245</v>
      </c>
      <c r="B2320" s="5">
        <f t="shared" si="704"/>
        <v>11</v>
      </c>
      <c r="C2320" s="5">
        <f t="shared" si="705"/>
        <v>2023</v>
      </c>
      <c r="D2320" s="88" t="s">
        <v>2232</v>
      </c>
      <c r="E2320" s="5" t="str">
        <f>VLOOKUP(F2320,'Set up'!$A$2:$C$55,2,FALSE)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up'!$A$2:$C$55,3,FALSE)</f>
        <v>Cash</v>
      </c>
      <c r="J2320" s="5">
        <f>VLOOKUP(F2320,'Set up'!$A$2:$D$55,4,FALSE)</f>
        <v>0</v>
      </c>
      <c r="K2320" s="4">
        <f t="shared" si="710"/>
        <v>45245</v>
      </c>
      <c r="L2320" s="5">
        <f t="shared" si="711"/>
        <v>11</v>
      </c>
      <c r="M2320" s="5">
        <f t="shared" si="712"/>
        <v>2023</v>
      </c>
      <c r="N2320" s="96">
        <v>1738</v>
      </c>
      <c r="P2320" s="6">
        <f t="shared" si="695"/>
        <v>1738</v>
      </c>
      <c r="Q2320" s="7">
        <f t="shared" si="703"/>
        <v>3866165.1500000027</v>
      </c>
      <c r="R2320" s="44" t="str">
        <f>VLOOKUP(F2320,'Set up'!$A$2:$E$55,5,FALSE)</f>
        <v>Trsf</v>
      </c>
    </row>
    <row r="2321" spans="1:19" ht="15" customHeight="1" x14ac:dyDescent="0.35">
      <c r="A2321" s="4">
        <v>45245</v>
      </c>
      <c r="B2321" s="5">
        <f t="shared" si="704"/>
        <v>11</v>
      </c>
      <c r="C2321" s="5">
        <f t="shared" si="705"/>
        <v>2023</v>
      </c>
      <c r="D2321" s="88" t="s">
        <v>2232</v>
      </c>
      <c r="E2321" s="5" t="str">
        <f>VLOOKUP(F2321,'Set up'!$A$2:$C$55,2,FALSE)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up'!$A$2:$C$55,3,FALSE)</f>
        <v>Cash</v>
      </c>
      <c r="J2321" s="5">
        <f>VLOOKUP(F2321,'Set up'!$A$2:$D$55,4,FALSE)</f>
        <v>0</v>
      </c>
      <c r="K2321" s="4">
        <f t="shared" si="710"/>
        <v>45245</v>
      </c>
      <c r="L2321" s="5">
        <f t="shared" si="711"/>
        <v>11</v>
      </c>
      <c r="M2321" s="5">
        <f t="shared" si="712"/>
        <v>2023</v>
      </c>
      <c r="N2321" s="96">
        <v>405</v>
      </c>
      <c r="P2321" s="6">
        <f t="shared" si="695"/>
        <v>405</v>
      </c>
      <c r="Q2321" s="7">
        <f t="shared" si="703"/>
        <v>3866570.1500000027</v>
      </c>
      <c r="R2321" s="44" t="str">
        <f>VLOOKUP(F2321,'Set up'!$A$2:$E$55,5,FALSE)</f>
        <v>Trsf</v>
      </c>
    </row>
    <row r="2322" spans="1:19" ht="15" customHeight="1" x14ac:dyDescent="0.35">
      <c r="A2322" s="4">
        <v>45245</v>
      </c>
      <c r="B2322" s="5">
        <f t="shared" si="704"/>
        <v>11</v>
      </c>
      <c r="C2322" s="5">
        <f t="shared" si="705"/>
        <v>2023</v>
      </c>
      <c r="D2322" s="88" t="s">
        <v>2232</v>
      </c>
      <c r="E2322" s="5" t="str">
        <f>VLOOKUP(F2322,'Set up'!$A$2:$C$55,2,FALSE)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up'!$A$2:$C$55,3,FALSE)</f>
        <v>Cash</v>
      </c>
      <c r="J2322" s="5">
        <f>VLOOKUP(F2322,'Set up'!$A$2:$D$55,4,FALSE)</f>
        <v>0</v>
      </c>
      <c r="K2322" s="4">
        <f t="shared" si="710"/>
        <v>45245</v>
      </c>
      <c r="L2322" s="5">
        <f t="shared" si="711"/>
        <v>11</v>
      </c>
      <c r="M2322" s="5">
        <f t="shared" si="712"/>
        <v>2023</v>
      </c>
      <c r="N2322" s="96">
        <v>187.5</v>
      </c>
      <c r="P2322" s="6">
        <f t="shared" si="695"/>
        <v>187.5</v>
      </c>
      <c r="Q2322" s="7">
        <f t="shared" si="703"/>
        <v>3866757.6500000027</v>
      </c>
      <c r="R2322" s="44" t="str">
        <f>VLOOKUP(F2322,'Set up'!$A$2:$E$55,5,FALSE)</f>
        <v>Trsf</v>
      </c>
    </row>
    <row r="2323" spans="1:19" ht="15" customHeight="1" x14ac:dyDescent="0.35">
      <c r="A2323" s="4">
        <v>45245</v>
      </c>
      <c r="B2323" s="5">
        <f t="shared" si="704"/>
        <v>11</v>
      </c>
      <c r="C2323" s="5">
        <f t="shared" si="705"/>
        <v>2023</v>
      </c>
      <c r="D2323" s="88" t="s">
        <v>2232</v>
      </c>
      <c r="E2323" s="5" t="str">
        <f>VLOOKUP(F2323,'Set up'!$A$2:$C$55,2,FALSE)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up'!$A$2:$C$55,3,FALSE)</f>
        <v>Cash</v>
      </c>
      <c r="J2323" s="5">
        <f>VLOOKUP(F2323,'Set up'!$A$2:$D$55,4,FALSE)</f>
        <v>0</v>
      </c>
      <c r="K2323" s="4">
        <f t="shared" si="710"/>
        <v>45245</v>
      </c>
      <c r="L2323" s="5">
        <f t="shared" si="711"/>
        <v>11</v>
      </c>
      <c r="M2323" s="5">
        <f t="shared" si="712"/>
        <v>2023</v>
      </c>
      <c r="N2323" s="96">
        <v>105</v>
      </c>
      <c r="P2323" s="6">
        <f t="shared" ref="P2323:P2386" si="714">SUM(N2323+O2323)</f>
        <v>105</v>
      </c>
      <c r="Q2323" s="7">
        <f t="shared" si="703"/>
        <v>3866862.6500000027</v>
      </c>
      <c r="R2323" s="44" t="str">
        <f>VLOOKUP(F2323,'Set up'!$A$2:$E$55,5,FALSE)</f>
        <v>Trsf</v>
      </c>
    </row>
    <row r="2324" spans="1:19" ht="15" customHeight="1" x14ac:dyDescent="0.35">
      <c r="A2324" s="4">
        <v>45245</v>
      </c>
      <c r="B2324" s="5">
        <f t="shared" si="704"/>
        <v>11</v>
      </c>
      <c r="C2324" s="5">
        <f t="shared" si="705"/>
        <v>2023</v>
      </c>
      <c r="D2324" s="88" t="s">
        <v>2232</v>
      </c>
      <c r="E2324" s="5" t="str">
        <f>VLOOKUP(F2324,'Set up'!$A$2:$C$55,2,FALSE)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up'!$A$2:$C$55,3,FALSE)</f>
        <v>Cash</v>
      </c>
      <c r="J2324" s="5">
        <f>VLOOKUP(F2324,'Set up'!$A$2:$D$55,4,FALSE)</f>
        <v>0</v>
      </c>
      <c r="K2324" s="4">
        <f t="shared" si="710"/>
        <v>45245</v>
      </c>
      <c r="L2324" s="5">
        <f t="shared" si="711"/>
        <v>11</v>
      </c>
      <c r="M2324" s="5">
        <f t="shared" si="712"/>
        <v>2023</v>
      </c>
      <c r="N2324" s="96">
        <v>390</v>
      </c>
      <c r="P2324" s="6">
        <f t="shared" si="714"/>
        <v>390</v>
      </c>
      <c r="Q2324" s="7">
        <f t="shared" si="703"/>
        <v>3867252.6500000027</v>
      </c>
      <c r="R2324" s="44" t="str">
        <f>VLOOKUP(F2324,'Set up'!$A$2:$E$55,5,FALSE)</f>
        <v>Trsf</v>
      </c>
    </row>
    <row r="2325" spans="1:19" ht="15" customHeight="1" x14ac:dyDescent="0.35">
      <c r="A2325" s="4">
        <v>45245</v>
      </c>
      <c r="B2325" s="5">
        <f t="shared" si="704"/>
        <v>11</v>
      </c>
      <c r="C2325" s="5">
        <f t="shared" si="705"/>
        <v>2023</v>
      </c>
      <c r="D2325" s="88" t="s">
        <v>2232</v>
      </c>
      <c r="E2325" s="5" t="str">
        <f>VLOOKUP(F2325,'Set up'!$A$2:$C$55,2,FALSE)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up'!$A$2:$C$55,3,FALSE)</f>
        <v>Cash</v>
      </c>
      <c r="J2325" s="5">
        <f>VLOOKUP(F2325,'Set up'!$A$2:$D$55,4,FALSE)</f>
        <v>0</v>
      </c>
      <c r="K2325" s="4">
        <f t="shared" si="710"/>
        <v>45245</v>
      </c>
      <c r="L2325" s="5">
        <f t="shared" si="711"/>
        <v>11</v>
      </c>
      <c r="M2325" s="5">
        <f t="shared" si="712"/>
        <v>2023</v>
      </c>
      <c r="N2325" s="96">
        <v>260</v>
      </c>
      <c r="P2325" s="6">
        <f t="shared" si="714"/>
        <v>260</v>
      </c>
      <c r="Q2325" s="7">
        <f t="shared" si="703"/>
        <v>3867512.6500000027</v>
      </c>
      <c r="R2325" s="44" t="str">
        <f>VLOOKUP(F2325,'Set up'!$A$2:$E$55,5,FALSE)</f>
        <v>Trsf</v>
      </c>
    </row>
    <row r="2326" spans="1:19" ht="15" customHeight="1" x14ac:dyDescent="0.35">
      <c r="A2326" s="4">
        <v>45247</v>
      </c>
      <c r="B2326" s="5">
        <f t="shared" si="704"/>
        <v>11</v>
      </c>
      <c r="C2326" s="5">
        <f t="shared" si="705"/>
        <v>2023</v>
      </c>
      <c r="D2326" s="88" t="s">
        <v>2233</v>
      </c>
      <c r="E2326" s="5" t="str">
        <f>VLOOKUP(F2326,'Set up'!$A$2:$C$55,2,FALSE)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up'!$A$2:$C$55,3,FALSE)</f>
        <v>Cash</v>
      </c>
      <c r="J2326" s="5">
        <f>VLOOKUP(F2326,'Set up'!$A$2:$D$55,4,FALSE)</f>
        <v>0</v>
      </c>
      <c r="K2326" s="4">
        <f t="shared" si="710"/>
        <v>45247</v>
      </c>
      <c r="L2326" s="5">
        <f t="shared" si="711"/>
        <v>11</v>
      </c>
      <c r="M2326" s="5">
        <f t="shared" si="712"/>
        <v>2023</v>
      </c>
      <c r="N2326" s="96">
        <v>62.5</v>
      </c>
      <c r="O2326" s="6">
        <f>-N2326</f>
        <v>-62.5</v>
      </c>
      <c r="P2326" s="6">
        <f t="shared" si="714"/>
        <v>0</v>
      </c>
      <c r="Q2326" s="7">
        <f t="shared" si="703"/>
        <v>3867575.1500000027</v>
      </c>
      <c r="R2326" s="44" t="str">
        <f>VLOOKUP(F2326,'Set up'!$A$2:$E$55,5,FALSE)</f>
        <v>Trsf</v>
      </c>
      <c r="S2326" s="1" t="s">
        <v>2764</v>
      </c>
    </row>
    <row r="2327" spans="1:19" ht="15" customHeight="1" x14ac:dyDescent="0.35">
      <c r="A2327" s="4">
        <v>45247</v>
      </c>
      <c r="B2327" s="5">
        <f t="shared" si="704"/>
        <v>11</v>
      </c>
      <c r="C2327" s="5">
        <f t="shared" si="705"/>
        <v>2023</v>
      </c>
      <c r="D2327" s="88" t="s">
        <v>2234</v>
      </c>
      <c r="E2327" s="5" t="str">
        <f>VLOOKUP(F2327,'Set up'!$A$2:$C$55,2,FALSE)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up'!$A$2:$C$55,3,FALSE)</f>
        <v>Cash</v>
      </c>
      <c r="J2327" s="5">
        <f>VLOOKUP(F2327,'Set up'!$A$2:$D$55,4,FALSE)</f>
        <v>0</v>
      </c>
      <c r="K2327" s="4">
        <f t="shared" si="710"/>
        <v>45247</v>
      </c>
      <c r="L2327" s="5">
        <f t="shared" si="711"/>
        <v>11</v>
      </c>
      <c r="M2327" s="5">
        <f t="shared" si="712"/>
        <v>2023</v>
      </c>
      <c r="N2327" s="96">
        <v>1606</v>
      </c>
      <c r="O2327" s="6">
        <f>-N2327</f>
        <v>-1606</v>
      </c>
      <c r="P2327" s="6">
        <f t="shared" si="714"/>
        <v>0</v>
      </c>
      <c r="Q2327" s="7">
        <f t="shared" si="703"/>
        <v>3869181.1500000027</v>
      </c>
      <c r="R2327" s="44" t="str">
        <f>VLOOKUP(F2327,'Set up'!$A$2:$E$55,5,FALSE)</f>
        <v>Trsf</v>
      </c>
      <c r="S2327" s="1" t="s">
        <v>2765</v>
      </c>
    </row>
    <row r="2328" spans="1:19" ht="15" customHeight="1" x14ac:dyDescent="0.35">
      <c r="A2328" s="4">
        <v>45247</v>
      </c>
      <c r="B2328" s="5">
        <f t="shared" si="704"/>
        <v>11</v>
      </c>
      <c r="C2328" s="5">
        <f t="shared" si="705"/>
        <v>2023</v>
      </c>
      <c r="D2328" s="88" t="s">
        <v>2234</v>
      </c>
      <c r="E2328" s="5" t="str">
        <f>VLOOKUP(F2328,'Set up'!$A$2:$C$55,2,FALSE)</f>
        <v>C00000042</v>
      </c>
      <c r="F2328" s="1" t="s">
        <v>2013</v>
      </c>
      <c r="G2328" s="99" t="s">
        <v>2107</v>
      </c>
      <c r="H2328" s="5">
        <v>3</v>
      </c>
      <c r="I2328" s="5" t="str">
        <f>VLOOKUP(F2328,'Set up'!$A$2:$C$55,3,FALSE)</f>
        <v>Cash</v>
      </c>
      <c r="J2328" s="5">
        <f>VLOOKUP(F2328,'Set up'!$A$2:$D$55,4,FALSE)</f>
        <v>0</v>
      </c>
      <c r="K2328" s="4">
        <f t="shared" si="710"/>
        <v>45247</v>
      </c>
      <c r="L2328" s="5">
        <f t="shared" si="711"/>
        <v>11</v>
      </c>
      <c r="M2328" s="5">
        <f t="shared" si="712"/>
        <v>2023</v>
      </c>
      <c r="N2328" s="96">
        <v>643.79999999999995</v>
      </c>
      <c r="O2328" s="6">
        <f>-N2328</f>
        <v>-643.79999999999995</v>
      </c>
      <c r="P2328" s="6">
        <f t="shared" si="714"/>
        <v>0</v>
      </c>
      <c r="Q2328" s="7">
        <f t="shared" si="703"/>
        <v>3869824.9500000025</v>
      </c>
      <c r="R2328" s="44" t="str">
        <f>VLOOKUP(F2328,'Set up'!$A$2:$E$55,5,FALSE)</f>
        <v>Trsf</v>
      </c>
      <c r="S2328" s="1" t="s">
        <v>2766</v>
      </c>
    </row>
    <row r="2329" spans="1:19" ht="15" customHeight="1" x14ac:dyDescent="0.35">
      <c r="A2329" s="4">
        <v>45247</v>
      </c>
      <c r="B2329" s="5">
        <f t="shared" si="704"/>
        <v>11</v>
      </c>
      <c r="C2329" s="5">
        <f t="shared" si="705"/>
        <v>2023</v>
      </c>
      <c r="D2329" s="88" t="s">
        <v>2234</v>
      </c>
      <c r="E2329" s="5" t="str">
        <f>VLOOKUP(F2329,'Set up'!$A$2:$C$55,2,FALSE)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up'!$A$2:$C$55,3,FALSE)</f>
        <v>Cash</v>
      </c>
      <c r="J2329" s="5">
        <f>VLOOKUP(F2329,'Set up'!$A$2:$D$55,4,FALSE)</f>
        <v>0</v>
      </c>
      <c r="K2329" s="4">
        <f t="shared" si="710"/>
        <v>45247</v>
      </c>
      <c r="L2329" s="5">
        <f t="shared" si="711"/>
        <v>11</v>
      </c>
      <c r="M2329" s="5">
        <f t="shared" si="712"/>
        <v>2023</v>
      </c>
      <c r="N2329" s="96">
        <v>468</v>
      </c>
      <c r="O2329" s="6">
        <f>-N2329</f>
        <v>-468</v>
      </c>
      <c r="P2329" s="6">
        <f t="shared" si="714"/>
        <v>0</v>
      </c>
      <c r="Q2329" s="7">
        <f t="shared" si="703"/>
        <v>3870292.9500000025</v>
      </c>
      <c r="R2329" s="44" t="str">
        <f>VLOOKUP(F2329,'Set up'!$A$2:$E$55,5,FALSE)</f>
        <v>Trsf</v>
      </c>
      <c r="S2329" s="1" t="s">
        <v>2767</v>
      </c>
    </row>
    <row r="2330" spans="1:19" ht="15" customHeight="1" x14ac:dyDescent="0.35">
      <c r="A2330" s="4">
        <v>45251</v>
      </c>
      <c r="B2330" s="5">
        <f t="shared" si="704"/>
        <v>11</v>
      </c>
      <c r="C2330" s="5">
        <f t="shared" si="705"/>
        <v>2023</v>
      </c>
      <c r="D2330" s="88" t="s">
        <v>2235</v>
      </c>
      <c r="E2330" s="5" t="str">
        <f>VLOOKUP(F2330,'Set up'!$A$2:$C$55,2,FALSE)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up'!$A$2:$C$55,3,FALSE)</f>
        <v>Cash</v>
      </c>
      <c r="J2330" s="5">
        <f>VLOOKUP(F2330,'Set up'!$A$2:$D$55,4,FALSE)</f>
        <v>0</v>
      </c>
      <c r="K2330" s="4">
        <f t="shared" si="710"/>
        <v>45251</v>
      </c>
      <c r="L2330" s="5">
        <f t="shared" si="711"/>
        <v>11</v>
      </c>
      <c r="M2330" s="5">
        <f t="shared" si="712"/>
        <v>2023</v>
      </c>
      <c r="N2330" s="96">
        <v>3212</v>
      </c>
      <c r="O2330" s="6">
        <f t="shared" ref="O2330:O2334" si="715">-N2330</f>
        <v>-3212</v>
      </c>
      <c r="P2330" s="6">
        <f t="shared" si="714"/>
        <v>0</v>
      </c>
      <c r="Q2330" s="7">
        <f t="shared" si="703"/>
        <v>3873504.9500000025</v>
      </c>
      <c r="R2330" s="44" t="str">
        <f>VLOOKUP(F2330,'Set up'!$A$2:$E$55,5,FALSE)</f>
        <v>Cash</v>
      </c>
      <c r="S2330" s="1" t="s">
        <v>2149</v>
      </c>
    </row>
    <row r="2331" spans="1:19" ht="15" customHeight="1" x14ac:dyDescent="0.35">
      <c r="A2331" s="4">
        <v>45251</v>
      </c>
      <c r="B2331" s="5">
        <f t="shared" si="704"/>
        <v>11</v>
      </c>
      <c r="C2331" s="5">
        <f t="shared" si="705"/>
        <v>2023</v>
      </c>
      <c r="D2331" s="88" t="s">
        <v>2235</v>
      </c>
      <c r="E2331" s="5" t="str">
        <f>VLOOKUP(F2331,'Set up'!$A$2:$C$55,2,FALSE)</f>
        <v>C00000014</v>
      </c>
      <c r="F2331" s="1" t="s">
        <v>263</v>
      </c>
      <c r="G2331" s="99" t="s">
        <v>2103</v>
      </c>
      <c r="H2331" s="5">
        <v>4</v>
      </c>
      <c r="I2331" s="5" t="str">
        <f>VLOOKUP(F2331,'Set up'!$A$2:$C$55,3,FALSE)</f>
        <v>Cash</v>
      </c>
      <c r="J2331" s="5">
        <f>VLOOKUP(F2331,'Set up'!$A$2:$D$55,4,FALSE)</f>
        <v>0</v>
      </c>
      <c r="K2331" s="4">
        <f t="shared" si="710"/>
        <v>45251</v>
      </c>
      <c r="L2331" s="5">
        <f t="shared" si="711"/>
        <v>11</v>
      </c>
      <c r="M2331" s="5">
        <f t="shared" si="712"/>
        <v>2023</v>
      </c>
      <c r="N2331" s="96">
        <v>1036</v>
      </c>
      <c r="O2331" s="6">
        <f t="shared" si="715"/>
        <v>-1036</v>
      </c>
      <c r="P2331" s="6">
        <f t="shared" si="714"/>
        <v>0</v>
      </c>
      <c r="Q2331" s="7">
        <f t="shared" si="703"/>
        <v>3874540.9500000025</v>
      </c>
      <c r="R2331" s="44" t="str">
        <f>VLOOKUP(F2331,'Set up'!$A$2:$E$55,5,FALSE)</f>
        <v>Cash</v>
      </c>
      <c r="S2331" s="1" t="s">
        <v>2149</v>
      </c>
    </row>
    <row r="2332" spans="1:19" ht="15" customHeight="1" x14ac:dyDescent="0.35">
      <c r="A2332" s="4">
        <v>45251</v>
      </c>
      <c r="B2332" s="5">
        <f t="shared" si="704"/>
        <v>11</v>
      </c>
      <c r="C2332" s="5">
        <f t="shared" si="705"/>
        <v>2023</v>
      </c>
      <c r="D2332" s="88" t="s">
        <v>2235</v>
      </c>
      <c r="E2332" s="5" t="str">
        <f>VLOOKUP(F2332,'Set up'!$A$2:$C$55,2,FALSE)</f>
        <v>C00000014</v>
      </c>
      <c r="F2332" s="1" t="s">
        <v>263</v>
      </c>
      <c r="G2332" s="99" t="s">
        <v>2109</v>
      </c>
      <c r="H2332" s="5">
        <v>3</v>
      </c>
      <c r="I2332" s="5" t="str">
        <f>VLOOKUP(F2332,'Set up'!$A$2:$C$55,3,FALSE)</f>
        <v>Cash</v>
      </c>
      <c r="J2332" s="5">
        <f>VLOOKUP(F2332,'Set up'!$A$2:$D$55,4,FALSE)</f>
        <v>0</v>
      </c>
      <c r="K2332" s="4">
        <f t="shared" si="710"/>
        <v>45251</v>
      </c>
      <c r="L2332" s="5">
        <f t="shared" si="711"/>
        <v>11</v>
      </c>
      <c r="M2332" s="5">
        <f t="shared" si="712"/>
        <v>2023</v>
      </c>
      <c r="N2332" s="96">
        <v>851.4</v>
      </c>
      <c r="O2332" s="6">
        <f t="shared" si="715"/>
        <v>-851.4</v>
      </c>
      <c r="P2332" s="6">
        <f t="shared" si="714"/>
        <v>0</v>
      </c>
      <c r="Q2332" s="7">
        <f t="shared" si="703"/>
        <v>3875392.3500000024</v>
      </c>
      <c r="R2332" s="44" t="str">
        <f>VLOOKUP(F2332,'Set up'!$A$2:$E$55,5,FALSE)</f>
        <v>Cash</v>
      </c>
      <c r="S2332" s="1" t="s">
        <v>2149</v>
      </c>
    </row>
    <row r="2333" spans="1:19" ht="15" customHeight="1" x14ac:dyDescent="0.35">
      <c r="A2333" s="4">
        <v>45251</v>
      </c>
      <c r="B2333" s="5">
        <f t="shared" si="704"/>
        <v>11</v>
      </c>
      <c r="C2333" s="5">
        <f t="shared" si="705"/>
        <v>2023</v>
      </c>
      <c r="D2333" s="88" t="s">
        <v>2235</v>
      </c>
      <c r="E2333" s="5" t="str">
        <f>VLOOKUP(F2333,'Set up'!$A$2:$C$55,2,FALSE)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up'!$A$2:$C$55,3,FALSE)</f>
        <v>Cash</v>
      </c>
      <c r="J2333" s="5">
        <f>VLOOKUP(F2333,'Set up'!$A$2:$D$55,4,FALSE)</f>
        <v>0</v>
      </c>
      <c r="K2333" s="4">
        <f t="shared" si="710"/>
        <v>45251</v>
      </c>
      <c r="L2333" s="5">
        <f t="shared" si="711"/>
        <v>11</v>
      </c>
      <c r="M2333" s="5">
        <f t="shared" si="712"/>
        <v>2023</v>
      </c>
      <c r="N2333" s="96">
        <v>105</v>
      </c>
      <c r="O2333" s="6">
        <f t="shared" si="715"/>
        <v>-105</v>
      </c>
      <c r="P2333" s="6">
        <f t="shared" si="714"/>
        <v>0</v>
      </c>
      <c r="Q2333" s="7">
        <f t="shared" ref="Q2333:Q2396" si="716">SUM(Q2332+N2333)</f>
        <v>3875497.3500000024</v>
      </c>
      <c r="R2333" s="44" t="str">
        <f>VLOOKUP(F2333,'Set up'!$A$2:$E$55,5,FALSE)</f>
        <v>Cash</v>
      </c>
      <c r="S2333" s="1" t="s">
        <v>2149</v>
      </c>
    </row>
    <row r="2334" spans="1:19" ht="15" customHeight="1" x14ac:dyDescent="0.35">
      <c r="A2334" s="4">
        <v>45251</v>
      </c>
      <c r="B2334" s="5">
        <f t="shared" ref="B2334:B2362" si="717">MONTH(A2334)</f>
        <v>11</v>
      </c>
      <c r="C2334" s="5">
        <f t="shared" ref="C2334:C2362" si="718">YEAR(A2334)</f>
        <v>2023</v>
      </c>
      <c r="D2334" s="88" t="s">
        <v>2235</v>
      </c>
      <c r="E2334" s="5" t="str">
        <f>VLOOKUP(F2334,'Set up'!$A$2:$C$55,2,FALSE)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up'!$A$2:$C$55,3,FALSE)</f>
        <v>Cash</v>
      </c>
      <c r="J2334" s="5">
        <f>VLOOKUP(F2334,'Set up'!$A$2:$D$55,4,FALSE)</f>
        <v>0</v>
      </c>
      <c r="K2334" s="4">
        <f t="shared" si="710"/>
        <v>45251</v>
      </c>
      <c r="L2334" s="5">
        <f t="shared" si="711"/>
        <v>11</v>
      </c>
      <c r="M2334" s="5">
        <f t="shared" si="712"/>
        <v>2023</v>
      </c>
      <c r="N2334" s="96">
        <v>640</v>
      </c>
      <c r="O2334" s="6">
        <f t="shared" si="715"/>
        <v>-640</v>
      </c>
      <c r="P2334" s="6">
        <f t="shared" si="714"/>
        <v>0</v>
      </c>
      <c r="Q2334" s="7">
        <f t="shared" si="716"/>
        <v>3876137.3500000024</v>
      </c>
      <c r="R2334" s="44" t="str">
        <f>VLOOKUP(F2334,'Set up'!$A$2:$E$55,5,FALSE)</f>
        <v>Cash</v>
      </c>
      <c r="S2334" s="1" t="s">
        <v>2149</v>
      </c>
    </row>
    <row r="2335" spans="1:19" ht="15" customHeight="1" x14ac:dyDescent="0.35">
      <c r="A2335" s="4">
        <v>45251</v>
      </c>
      <c r="B2335" s="5">
        <f t="shared" si="717"/>
        <v>11</v>
      </c>
      <c r="C2335" s="5">
        <f t="shared" si="718"/>
        <v>2023</v>
      </c>
      <c r="D2335" s="88" t="s">
        <v>2236</v>
      </c>
      <c r="E2335" s="5" t="str">
        <f>VLOOKUP(F2335,'Set up'!$A$2:$C$55,2,FALSE)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up'!$A$2:$C$55,3,FALSE)</f>
        <v>Cash</v>
      </c>
      <c r="J2335" s="5">
        <f>VLOOKUP(F2335,'Set up'!$A$2:$D$55,4,FALSE)</f>
        <v>0</v>
      </c>
      <c r="K2335" s="4">
        <f t="shared" si="710"/>
        <v>45251</v>
      </c>
      <c r="L2335" s="5">
        <f t="shared" si="711"/>
        <v>11</v>
      </c>
      <c r="M2335" s="5">
        <f t="shared" si="712"/>
        <v>2023</v>
      </c>
      <c r="N2335" s="96">
        <v>125</v>
      </c>
      <c r="O2335" s="6">
        <f>-N2335</f>
        <v>-125</v>
      </c>
      <c r="P2335" s="6">
        <f t="shared" si="714"/>
        <v>0</v>
      </c>
      <c r="Q2335" s="7">
        <f t="shared" si="716"/>
        <v>3876262.3500000024</v>
      </c>
      <c r="R2335" s="44" t="str">
        <f>VLOOKUP(F2335,'Set up'!$A$2:$E$55,5,FALSE)</f>
        <v>Trsf</v>
      </c>
      <c r="S2335" s="1" t="s">
        <v>2760</v>
      </c>
    </row>
    <row r="2336" spans="1:19" ht="15" customHeight="1" x14ac:dyDescent="0.35">
      <c r="A2336" s="4">
        <v>45251</v>
      </c>
      <c r="B2336" s="5">
        <f t="shared" si="717"/>
        <v>11</v>
      </c>
      <c r="C2336" s="5">
        <f t="shared" si="718"/>
        <v>2023</v>
      </c>
      <c r="D2336" s="88" t="s">
        <v>2237</v>
      </c>
      <c r="E2336" s="5" t="str">
        <f>VLOOKUP(F2336,'Set up'!$A$2:$C$55,2,FALSE)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up'!$A$2:$C$55,3,FALSE)</f>
        <v>Cash</v>
      </c>
      <c r="J2336" s="5">
        <f>VLOOKUP(F2336,'Set up'!$A$2:$D$55,4,FALSE)</f>
        <v>0</v>
      </c>
      <c r="K2336" s="4">
        <f t="shared" si="710"/>
        <v>45251</v>
      </c>
      <c r="L2336" s="5">
        <f t="shared" si="711"/>
        <v>11</v>
      </c>
      <c r="M2336" s="5">
        <f t="shared" si="712"/>
        <v>2023</v>
      </c>
      <c r="N2336" s="96">
        <v>3212</v>
      </c>
      <c r="O2336" s="6">
        <f>-N2336</f>
        <v>-3212</v>
      </c>
      <c r="P2336" s="6">
        <f t="shared" si="714"/>
        <v>0</v>
      </c>
      <c r="Q2336" s="7">
        <f t="shared" si="716"/>
        <v>3879474.3500000024</v>
      </c>
      <c r="R2336" s="44" t="str">
        <f>VLOOKUP(F2336,'Set up'!$A$2:$E$55,5,FALSE)</f>
        <v>Trsf</v>
      </c>
      <c r="S2336" s="1" t="s">
        <v>2761</v>
      </c>
    </row>
    <row r="2337" spans="1:19" ht="15" customHeight="1" x14ac:dyDescent="0.35">
      <c r="A2337" s="4">
        <v>45252</v>
      </c>
      <c r="B2337" s="5">
        <f t="shared" si="717"/>
        <v>11</v>
      </c>
      <c r="C2337" s="5">
        <f t="shared" si="718"/>
        <v>2023</v>
      </c>
      <c r="D2337" s="88" t="s">
        <v>2238</v>
      </c>
      <c r="E2337" s="5" t="str">
        <f>VLOOKUP(F2337,'Set up'!$A$2:$C$55,2,FALSE)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up'!$A$2:$C$55,3,FALSE)</f>
        <v>Cash</v>
      </c>
      <c r="J2337" s="5">
        <f>VLOOKUP(F2337,'Set up'!$A$2:$D$55,4,FALSE)</f>
        <v>0</v>
      </c>
      <c r="K2337" s="4">
        <f t="shared" si="710"/>
        <v>45252</v>
      </c>
      <c r="L2337" s="5">
        <f t="shared" si="711"/>
        <v>11</v>
      </c>
      <c r="M2337" s="5">
        <f t="shared" si="712"/>
        <v>2023</v>
      </c>
      <c r="N2337" s="96">
        <v>1738</v>
      </c>
      <c r="O2337" s="6">
        <f>-N2337</f>
        <v>-1738</v>
      </c>
      <c r="P2337" s="6">
        <f t="shared" si="714"/>
        <v>0</v>
      </c>
      <c r="Q2337" s="7">
        <f t="shared" si="716"/>
        <v>3881212.3500000024</v>
      </c>
      <c r="R2337" s="44" t="str">
        <f>VLOOKUP(F2337,'Set up'!$A$2:$E$55,5,FALSE)</f>
        <v>Chq</v>
      </c>
      <c r="S2337" s="1" t="s">
        <v>2477</v>
      </c>
    </row>
    <row r="2338" spans="1:19" ht="15" customHeight="1" x14ac:dyDescent="0.35">
      <c r="A2338" s="4">
        <v>45252</v>
      </c>
      <c r="B2338" s="5">
        <f t="shared" si="717"/>
        <v>11</v>
      </c>
      <c r="C2338" s="5">
        <f t="shared" si="718"/>
        <v>2023</v>
      </c>
      <c r="D2338" s="88" t="s">
        <v>2238</v>
      </c>
      <c r="E2338" s="5" t="str">
        <f>VLOOKUP(F2338,'Set up'!$A$2:$C$55,2,FALSE)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up'!$A$2:$C$55,3,FALSE)</f>
        <v>Cash</v>
      </c>
      <c r="J2338" s="5">
        <f>VLOOKUP(F2338,'Set up'!$A$2:$D$55,4,FALSE)</f>
        <v>0</v>
      </c>
      <c r="K2338" s="4">
        <f t="shared" si="710"/>
        <v>45252</v>
      </c>
      <c r="L2338" s="5">
        <f t="shared" si="711"/>
        <v>11</v>
      </c>
      <c r="M2338" s="5">
        <f t="shared" si="712"/>
        <v>2023</v>
      </c>
      <c r="N2338" s="96">
        <v>675</v>
      </c>
      <c r="O2338" s="6">
        <f>-N2338</f>
        <v>-675</v>
      </c>
      <c r="P2338" s="6">
        <f t="shared" si="714"/>
        <v>0</v>
      </c>
      <c r="Q2338" s="7">
        <f t="shared" si="716"/>
        <v>3881887.3500000024</v>
      </c>
      <c r="R2338" s="44" t="str">
        <f>VLOOKUP(F2338,'Set up'!$A$2:$E$55,5,FALSE)</f>
        <v>Chq</v>
      </c>
      <c r="S2338" s="1" t="s">
        <v>2477</v>
      </c>
    </row>
    <row r="2339" spans="1:19" ht="15" customHeight="1" x14ac:dyDescent="0.35">
      <c r="A2339" s="4">
        <v>45254</v>
      </c>
      <c r="B2339" s="5">
        <f t="shared" si="717"/>
        <v>11</v>
      </c>
      <c r="C2339" s="5">
        <f t="shared" si="718"/>
        <v>2023</v>
      </c>
      <c r="D2339" s="88" t="s">
        <v>2239</v>
      </c>
      <c r="E2339" s="5" t="str">
        <f>VLOOKUP(F2339,'Set up'!$A$2:$C$55,2,FALSE)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up'!$A$2:$C$55,3,FALSE)</f>
        <v>Cash</v>
      </c>
      <c r="J2339" s="5">
        <f>VLOOKUP(F2339,'Set up'!$A$2:$D$55,4,FALSE)</f>
        <v>0</v>
      </c>
      <c r="K2339" s="4">
        <f t="shared" si="710"/>
        <v>45254</v>
      </c>
      <c r="L2339" s="5">
        <f t="shared" si="711"/>
        <v>11</v>
      </c>
      <c r="M2339" s="5">
        <f t="shared" si="712"/>
        <v>2023</v>
      </c>
      <c r="N2339" s="96">
        <v>187.5</v>
      </c>
      <c r="O2339" s="6">
        <f>-N2339</f>
        <v>-187.5</v>
      </c>
      <c r="P2339" s="6">
        <f t="shared" si="714"/>
        <v>0</v>
      </c>
      <c r="Q2339" s="7">
        <f t="shared" si="716"/>
        <v>3882074.8500000024</v>
      </c>
      <c r="R2339" s="44" t="str">
        <f>VLOOKUP(F2339,'Set up'!$A$2:$E$55,5,FALSE)</f>
        <v>Trsf</v>
      </c>
      <c r="S2339" s="1" t="s">
        <v>2783</v>
      </c>
    </row>
    <row r="2340" spans="1:19" ht="15" customHeight="1" x14ac:dyDescent="0.35">
      <c r="A2340" s="4">
        <v>45254</v>
      </c>
      <c r="B2340" s="5">
        <f t="shared" si="717"/>
        <v>11</v>
      </c>
      <c r="C2340" s="5">
        <f t="shared" si="718"/>
        <v>2023</v>
      </c>
      <c r="D2340" s="88" t="s">
        <v>2240</v>
      </c>
      <c r="E2340" s="5" t="str">
        <f>VLOOKUP(F2340,'Set up'!$A$2:$C$55,2,FALSE)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up'!$A$2:$C$55,3,FALSE)</f>
        <v>Cash</v>
      </c>
      <c r="J2340" s="5">
        <f>VLOOKUP(F2340,'Set up'!$A$2:$D$55,4,FALSE)</f>
        <v>0</v>
      </c>
      <c r="K2340" s="4">
        <f t="shared" si="710"/>
        <v>45254</v>
      </c>
      <c r="L2340" s="5">
        <f t="shared" si="711"/>
        <v>11</v>
      </c>
      <c r="M2340" s="5">
        <f t="shared" si="712"/>
        <v>2023</v>
      </c>
      <c r="N2340" s="96">
        <v>4818</v>
      </c>
      <c r="O2340" s="6">
        <f>-3095.8-1722.2</f>
        <v>-4818</v>
      </c>
      <c r="P2340" s="6">
        <f t="shared" si="714"/>
        <v>0</v>
      </c>
      <c r="Q2340" s="7">
        <f t="shared" si="716"/>
        <v>3886892.8500000024</v>
      </c>
      <c r="R2340" s="44" t="str">
        <f>VLOOKUP(F2340,'Set up'!$A$2:$E$55,5,FALSE)</f>
        <v>Trsf</v>
      </c>
      <c r="S2340" s="1" t="s">
        <v>2784</v>
      </c>
    </row>
    <row r="2341" spans="1:19" ht="15" customHeight="1" x14ac:dyDescent="0.35">
      <c r="A2341" s="4">
        <v>45254</v>
      </c>
      <c r="B2341" s="5">
        <f t="shared" si="717"/>
        <v>11</v>
      </c>
      <c r="C2341" s="5">
        <f t="shared" si="718"/>
        <v>2023</v>
      </c>
      <c r="D2341" s="88" t="s">
        <v>2240</v>
      </c>
      <c r="E2341" s="5" t="str">
        <f>VLOOKUP(F2341,'Set up'!$A$2:$C$55,2,FALSE)</f>
        <v>C00000042</v>
      </c>
      <c r="F2341" s="1" t="s">
        <v>2013</v>
      </c>
      <c r="G2341" s="99" t="s">
        <v>2107</v>
      </c>
      <c r="H2341" s="5">
        <v>9</v>
      </c>
      <c r="I2341" s="5" t="str">
        <f>VLOOKUP(F2341,'Set up'!$A$2:$C$55,3,FALSE)</f>
        <v>Cash</v>
      </c>
      <c r="J2341" s="5">
        <f>VLOOKUP(F2341,'Set up'!$A$2:$D$55,4,FALSE)</f>
        <v>0</v>
      </c>
      <c r="K2341" s="4">
        <f t="shared" si="710"/>
        <v>45254</v>
      </c>
      <c r="L2341" s="5">
        <f t="shared" si="711"/>
        <v>11</v>
      </c>
      <c r="M2341" s="5">
        <f t="shared" si="712"/>
        <v>2023</v>
      </c>
      <c r="N2341" s="96">
        <v>1931.4</v>
      </c>
      <c r="O2341" s="6">
        <f>-N2341</f>
        <v>-1931.4</v>
      </c>
      <c r="P2341" s="6">
        <f t="shared" si="714"/>
        <v>0</v>
      </c>
      <c r="Q2341" s="7">
        <f t="shared" si="716"/>
        <v>3888824.2500000023</v>
      </c>
      <c r="R2341" s="44" t="str">
        <f>VLOOKUP(F2341,'Set up'!$A$2:$E$55,5,FALSE)</f>
        <v>Trsf</v>
      </c>
      <c r="S2341" s="1" t="s">
        <v>2770</v>
      </c>
    </row>
    <row r="2342" spans="1:19" ht="15" customHeight="1" x14ac:dyDescent="0.35">
      <c r="A2342" s="4">
        <v>45254</v>
      </c>
      <c r="B2342" s="5">
        <f t="shared" si="717"/>
        <v>11</v>
      </c>
      <c r="C2342" s="5">
        <f t="shared" si="718"/>
        <v>2023</v>
      </c>
      <c r="D2342" s="88" t="s">
        <v>2240</v>
      </c>
      <c r="E2342" s="5" t="str">
        <f>VLOOKUP(F2342,'Set up'!$A$2:$C$55,2,FALSE)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up'!$A$2:$C$55,3,FALSE)</f>
        <v>Cash</v>
      </c>
      <c r="J2342" s="5">
        <f>VLOOKUP(F2342,'Set up'!$A$2:$D$55,4,FALSE)</f>
        <v>0</v>
      </c>
      <c r="K2342" s="4">
        <f t="shared" si="710"/>
        <v>45254</v>
      </c>
      <c r="L2342" s="5">
        <f t="shared" si="711"/>
        <v>11</v>
      </c>
      <c r="M2342" s="5">
        <f t="shared" si="712"/>
        <v>2023</v>
      </c>
      <c r="N2342" s="96">
        <v>936</v>
      </c>
      <c r="O2342" s="6">
        <f>-N2342</f>
        <v>-936</v>
      </c>
      <c r="P2342" s="6">
        <f t="shared" si="714"/>
        <v>0</v>
      </c>
      <c r="Q2342" s="7">
        <f t="shared" si="716"/>
        <v>3889760.2500000023</v>
      </c>
      <c r="R2342" s="44" t="str">
        <f>VLOOKUP(F2342,'Set up'!$A$2:$E$55,5,FALSE)</f>
        <v>Trsf</v>
      </c>
      <c r="S2342" s="1" t="s">
        <v>2771</v>
      </c>
    </row>
    <row r="2343" spans="1:19" ht="15" customHeight="1" x14ac:dyDescent="0.35">
      <c r="A2343" s="4">
        <v>45254</v>
      </c>
      <c r="B2343" s="5">
        <f t="shared" si="717"/>
        <v>11</v>
      </c>
      <c r="C2343" s="5">
        <f t="shared" si="718"/>
        <v>2023</v>
      </c>
      <c r="D2343" s="88" t="s">
        <v>2240</v>
      </c>
      <c r="E2343" s="5" t="str">
        <f>VLOOKUP(F2343,'Set up'!$A$2:$C$55,2,FALSE)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up'!$A$2:$C$55,3,FALSE)</f>
        <v>Cash</v>
      </c>
      <c r="J2343" s="5">
        <f>VLOOKUP(F2343,'Set up'!$A$2:$D$55,4,FALSE)</f>
        <v>0</v>
      </c>
      <c r="K2343" s="4">
        <f t="shared" si="710"/>
        <v>45254</v>
      </c>
      <c r="L2343" s="5">
        <f t="shared" si="711"/>
        <v>11</v>
      </c>
      <c r="M2343" s="5">
        <f t="shared" si="712"/>
        <v>2023</v>
      </c>
      <c r="N2343" s="96">
        <v>1000</v>
      </c>
      <c r="O2343" s="6">
        <f>-N2343</f>
        <v>-1000</v>
      </c>
      <c r="P2343" s="6">
        <f t="shared" si="714"/>
        <v>0</v>
      </c>
      <c r="Q2343" s="7">
        <f t="shared" si="716"/>
        <v>3890760.2500000023</v>
      </c>
      <c r="R2343" s="44" t="str">
        <f>VLOOKUP(F2343,'Set up'!$A$2:$E$55,5,FALSE)</f>
        <v>Trsf</v>
      </c>
      <c r="S2343" s="1" t="s">
        <v>2772</v>
      </c>
    </row>
    <row r="2344" spans="1:19" ht="15" customHeight="1" x14ac:dyDescent="0.35">
      <c r="A2344" s="4">
        <v>45255</v>
      </c>
      <c r="B2344" s="5">
        <f t="shared" si="717"/>
        <v>11</v>
      </c>
      <c r="C2344" s="5">
        <f t="shared" si="718"/>
        <v>2023</v>
      </c>
      <c r="D2344" s="88" t="s">
        <v>2241</v>
      </c>
      <c r="E2344" s="5" t="str">
        <f>VLOOKUP(F2344,'Set up'!$A$2:$C$55,2,FALSE)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up'!$A$2:$C$55,3,FALSE)</f>
        <v>Cash</v>
      </c>
      <c r="J2344" s="5">
        <f>VLOOKUP(F2344,'Set up'!$A$2:$D$55,4,FALSE)</f>
        <v>0</v>
      </c>
      <c r="K2344" s="4">
        <f t="shared" si="710"/>
        <v>45255</v>
      </c>
      <c r="L2344" s="5">
        <f t="shared" si="711"/>
        <v>11</v>
      </c>
      <c r="M2344" s="5">
        <f t="shared" si="712"/>
        <v>2023</v>
      </c>
      <c r="N2344" s="96">
        <v>1738</v>
      </c>
      <c r="O2344" s="6">
        <f t="shared" ref="O2344:O2347" si="719">-N2344</f>
        <v>-1738</v>
      </c>
      <c r="P2344" s="6">
        <f t="shared" si="714"/>
        <v>0</v>
      </c>
      <c r="Q2344" s="7">
        <f t="shared" si="716"/>
        <v>3892498.2500000023</v>
      </c>
      <c r="R2344" s="44" t="str">
        <f>VLOOKUP(F2344,'Set up'!$A$2:$E$55,5,FALSE)</f>
        <v>PD Chq</v>
      </c>
      <c r="S2344" s="1" t="s">
        <v>2703</v>
      </c>
    </row>
    <row r="2345" spans="1:19" ht="15" customHeight="1" x14ac:dyDescent="0.35">
      <c r="A2345" s="4">
        <v>45255</v>
      </c>
      <c r="B2345" s="5">
        <f t="shared" si="717"/>
        <v>11</v>
      </c>
      <c r="C2345" s="5">
        <f t="shared" si="718"/>
        <v>2023</v>
      </c>
      <c r="D2345" s="88" t="s">
        <v>2241</v>
      </c>
      <c r="E2345" s="5" t="str">
        <f>VLOOKUP(F2345,'Set up'!$A$2:$C$55,2,FALSE)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up'!$A$2:$C$55,3,FALSE)</f>
        <v>Cash</v>
      </c>
      <c r="J2345" s="5">
        <f>VLOOKUP(F2345,'Set up'!$A$2:$D$55,4,FALSE)</f>
        <v>0</v>
      </c>
      <c r="K2345" s="4">
        <f t="shared" si="710"/>
        <v>45255</v>
      </c>
      <c r="L2345" s="5">
        <f t="shared" si="711"/>
        <v>11</v>
      </c>
      <c r="M2345" s="5">
        <f t="shared" si="712"/>
        <v>2023</v>
      </c>
      <c r="N2345" s="96">
        <v>450</v>
      </c>
      <c r="O2345" s="6">
        <f t="shared" si="719"/>
        <v>-450</v>
      </c>
      <c r="P2345" s="6">
        <f t="shared" si="714"/>
        <v>0</v>
      </c>
      <c r="Q2345" s="7">
        <f t="shared" si="716"/>
        <v>3892948.2500000023</v>
      </c>
      <c r="R2345" s="44" t="str">
        <f>VLOOKUP(F2345,'Set up'!$A$2:$E$55,5,FALSE)</f>
        <v>PD Chq</v>
      </c>
      <c r="S2345" s="1" t="s">
        <v>2703</v>
      </c>
    </row>
    <row r="2346" spans="1:19" ht="15" customHeight="1" x14ac:dyDescent="0.35">
      <c r="A2346" s="4">
        <v>45255</v>
      </c>
      <c r="B2346" s="5">
        <f t="shared" si="717"/>
        <v>11</v>
      </c>
      <c r="C2346" s="5">
        <f t="shared" si="718"/>
        <v>2023</v>
      </c>
      <c r="D2346" s="88" t="s">
        <v>2241</v>
      </c>
      <c r="E2346" s="5" t="str">
        <f>VLOOKUP(F2346,'Set up'!$A$2:$C$55,2,FALSE)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up'!$A$2:$C$55,3,FALSE)</f>
        <v>Cash</v>
      </c>
      <c r="J2346" s="5">
        <f>VLOOKUP(F2346,'Set up'!$A$2:$D$55,4,FALSE)</f>
        <v>0</v>
      </c>
      <c r="K2346" s="4">
        <f t="shared" si="710"/>
        <v>45255</v>
      </c>
      <c r="L2346" s="5">
        <f t="shared" si="711"/>
        <v>11</v>
      </c>
      <c r="M2346" s="5">
        <f t="shared" si="712"/>
        <v>2023</v>
      </c>
      <c r="N2346" s="96">
        <v>225</v>
      </c>
      <c r="O2346" s="6">
        <f t="shared" si="719"/>
        <v>-225</v>
      </c>
      <c r="P2346" s="6">
        <f t="shared" si="714"/>
        <v>0</v>
      </c>
      <c r="Q2346" s="7">
        <f t="shared" si="716"/>
        <v>3893173.2500000023</v>
      </c>
      <c r="R2346" s="44" t="str">
        <f>VLOOKUP(F2346,'Set up'!$A$2:$E$55,5,FALSE)</f>
        <v>PD Chq</v>
      </c>
      <c r="S2346" s="1" t="s">
        <v>2703</v>
      </c>
    </row>
    <row r="2347" spans="1:19" ht="15" customHeight="1" x14ac:dyDescent="0.35">
      <c r="A2347" s="4">
        <v>45255</v>
      </c>
      <c r="B2347" s="5">
        <f t="shared" si="717"/>
        <v>11</v>
      </c>
      <c r="C2347" s="5">
        <f t="shared" si="718"/>
        <v>2023</v>
      </c>
      <c r="D2347" s="88" t="s">
        <v>2241</v>
      </c>
      <c r="E2347" s="5" t="str">
        <f>VLOOKUP(F2347,'Set up'!$A$2:$C$55,2,FALSE)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up'!$A$2:$C$55,3,FALSE)</f>
        <v>Cash</v>
      </c>
      <c r="J2347" s="5">
        <f>VLOOKUP(F2347,'Set up'!$A$2:$D$55,4,FALSE)</f>
        <v>0</v>
      </c>
      <c r="K2347" s="4">
        <f t="shared" si="710"/>
        <v>45255</v>
      </c>
      <c r="L2347" s="5">
        <f t="shared" si="711"/>
        <v>11</v>
      </c>
      <c r="M2347" s="5">
        <f t="shared" si="712"/>
        <v>2023</v>
      </c>
      <c r="N2347" s="96">
        <v>95</v>
      </c>
      <c r="O2347" s="6">
        <f t="shared" si="719"/>
        <v>-95</v>
      </c>
      <c r="P2347" s="6">
        <f t="shared" si="714"/>
        <v>0</v>
      </c>
      <c r="Q2347" s="7">
        <f t="shared" si="716"/>
        <v>3893268.2500000023</v>
      </c>
      <c r="R2347" s="44" t="str">
        <f>VLOOKUP(F2347,'Set up'!$A$2:$E$55,5,FALSE)</f>
        <v>PD Chq</v>
      </c>
      <c r="S2347" s="1" t="s">
        <v>2703</v>
      </c>
    </row>
    <row r="2348" spans="1:19" ht="15" customHeight="1" x14ac:dyDescent="0.35">
      <c r="A2348" s="4">
        <v>45257</v>
      </c>
      <c r="B2348" s="5">
        <f t="shared" si="717"/>
        <v>11</v>
      </c>
      <c r="C2348" s="5">
        <f t="shared" si="718"/>
        <v>2023</v>
      </c>
      <c r="D2348" s="88" t="s">
        <v>2242</v>
      </c>
      <c r="E2348" s="5" t="str">
        <f>VLOOKUP(F2348,'Set up'!$A$2:$C$55,2,FALSE)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up'!$A$2:$C$55,3,FALSE)</f>
        <v>Cash</v>
      </c>
      <c r="J2348" s="5">
        <f>VLOOKUP(F2348,'Set up'!$A$2:$D$55,4,FALSE)</f>
        <v>0</v>
      </c>
      <c r="K2348" s="4">
        <f t="shared" si="710"/>
        <v>45257</v>
      </c>
      <c r="L2348" s="5">
        <f t="shared" si="711"/>
        <v>11</v>
      </c>
      <c r="M2348" s="5">
        <f t="shared" si="712"/>
        <v>2023</v>
      </c>
      <c r="N2348" s="96">
        <v>3476</v>
      </c>
      <c r="P2348" s="6">
        <f t="shared" si="714"/>
        <v>3476</v>
      </c>
      <c r="Q2348" s="7">
        <f t="shared" si="716"/>
        <v>3896744.2500000023</v>
      </c>
      <c r="R2348" s="44" t="str">
        <f>VLOOKUP(F2348,'Set up'!$A$2:$E$55,5,FALSE)</f>
        <v>Trsf</v>
      </c>
    </row>
    <row r="2349" spans="1:19" ht="15" customHeight="1" x14ac:dyDescent="0.35">
      <c r="A2349" s="4">
        <v>45257</v>
      </c>
      <c r="B2349" s="5">
        <f t="shared" si="717"/>
        <v>11</v>
      </c>
      <c r="C2349" s="5">
        <f t="shared" si="718"/>
        <v>2023</v>
      </c>
      <c r="D2349" s="88" t="s">
        <v>2242</v>
      </c>
      <c r="E2349" s="5" t="str">
        <f>VLOOKUP(F2349,'Set up'!$A$2:$C$55,2,FALSE)</f>
        <v>C00000027</v>
      </c>
      <c r="F2349" s="1" t="s">
        <v>860</v>
      </c>
      <c r="G2349" s="99" t="s">
        <v>2109</v>
      </c>
      <c r="H2349" s="5">
        <v>1</v>
      </c>
      <c r="I2349" s="5" t="str">
        <f>VLOOKUP(F2349,'Set up'!$A$2:$C$55,3,FALSE)</f>
        <v>Cash</v>
      </c>
      <c r="J2349" s="5">
        <f>VLOOKUP(F2349,'Set up'!$A$2:$D$55,4,FALSE)</f>
        <v>0</v>
      </c>
      <c r="K2349" s="4">
        <f t="shared" si="710"/>
        <v>45257</v>
      </c>
      <c r="L2349" s="5">
        <f t="shared" si="711"/>
        <v>11</v>
      </c>
      <c r="M2349" s="5">
        <f t="shared" si="712"/>
        <v>2023</v>
      </c>
      <c r="N2349" s="96">
        <v>281.60000000000002</v>
      </c>
      <c r="P2349" s="6">
        <f t="shared" si="714"/>
        <v>281.60000000000002</v>
      </c>
      <c r="Q2349" s="7">
        <f t="shared" si="716"/>
        <v>3897025.8500000024</v>
      </c>
      <c r="R2349" s="44" t="str">
        <f>VLOOKUP(F2349,'Set up'!$A$2:$E$55,5,FALSE)</f>
        <v>Trsf</v>
      </c>
    </row>
    <row r="2350" spans="1:19" ht="15" customHeight="1" x14ac:dyDescent="0.35">
      <c r="A2350" s="4">
        <v>45257</v>
      </c>
      <c r="B2350" s="5">
        <f t="shared" si="717"/>
        <v>11</v>
      </c>
      <c r="C2350" s="5">
        <f t="shared" si="718"/>
        <v>2023</v>
      </c>
      <c r="D2350" s="88" t="s">
        <v>2242</v>
      </c>
      <c r="E2350" s="5" t="str">
        <f>VLOOKUP(F2350,'Set up'!$A$2:$C$55,2,FALSE)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up'!$A$2:$C$55,3,FALSE)</f>
        <v>Cash</v>
      </c>
      <c r="J2350" s="5">
        <f>VLOOKUP(F2350,'Set up'!$A$2:$D$55,4,FALSE)</f>
        <v>0</v>
      </c>
      <c r="K2350" s="4">
        <f t="shared" si="710"/>
        <v>45257</v>
      </c>
      <c r="L2350" s="5">
        <f t="shared" si="711"/>
        <v>11</v>
      </c>
      <c r="M2350" s="5">
        <f t="shared" si="712"/>
        <v>2023</v>
      </c>
      <c r="N2350" s="96">
        <v>170</v>
      </c>
      <c r="P2350" s="6">
        <f t="shared" si="714"/>
        <v>170</v>
      </c>
      <c r="Q2350" s="7">
        <f t="shared" si="716"/>
        <v>3897195.8500000024</v>
      </c>
      <c r="R2350" s="44" t="str">
        <f>VLOOKUP(F2350,'Set up'!$A$2:$E$55,5,FALSE)</f>
        <v>Trsf</v>
      </c>
    </row>
    <row r="2351" spans="1:19" ht="15" customHeight="1" x14ac:dyDescent="0.35">
      <c r="A2351" s="4">
        <v>45257</v>
      </c>
      <c r="B2351" s="5">
        <f t="shared" si="717"/>
        <v>11</v>
      </c>
      <c r="C2351" s="5">
        <f t="shared" si="718"/>
        <v>2023</v>
      </c>
      <c r="D2351" s="88" t="s">
        <v>2242</v>
      </c>
      <c r="E2351" s="5" t="str">
        <f>VLOOKUP(F2351,'Set up'!$A$2:$C$55,2,FALSE)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up'!$A$2:$C$55,3,FALSE)</f>
        <v>Cash</v>
      </c>
      <c r="J2351" s="5">
        <f>VLOOKUP(F2351,'Set up'!$A$2:$D$55,4,FALSE)</f>
        <v>0</v>
      </c>
      <c r="K2351" s="4">
        <f t="shared" si="710"/>
        <v>45257</v>
      </c>
      <c r="L2351" s="5">
        <f t="shared" si="711"/>
        <v>11</v>
      </c>
      <c r="M2351" s="5">
        <f t="shared" si="712"/>
        <v>2023</v>
      </c>
      <c r="N2351" s="96">
        <v>1059.5</v>
      </c>
      <c r="P2351" s="6">
        <f t="shared" si="714"/>
        <v>1059.5</v>
      </c>
      <c r="Q2351" s="7">
        <f t="shared" si="716"/>
        <v>3898255.3500000024</v>
      </c>
      <c r="R2351" s="44" t="str">
        <f>VLOOKUP(F2351,'Set up'!$A$2:$E$55,5,FALSE)</f>
        <v>Trsf</v>
      </c>
    </row>
    <row r="2352" spans="1:19" ht="15" customHeight="1" x14ac:dyDescent="0.35">
      <c r="A2352" s="4">
        <v>45258</v>
      </c>
      <c r="B2352" s="5">
        <f t="shared" si="717"/>
        <v>11</v>
      </c>
      <c r="C2352" s="5">
        <f t="shared" si="718"/>
        <v>2023</v>
      </c>
      <c r="D2352" s="88" t="s">
        <v>2243</v>
      </c>
      <c r="E2352" s="5" t="str">
        <f>VLOOKUP(F2352,'Set up'!$A$2:$C$55,2,FALSE)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up'!$A$2:$C$55,3,FALSE)</f>
        <v>Cash</v>
      </c>
      <c r="J2352" s="5">
        <f>VLOOKUP(F2352,'Set up'!$A$2:$D$55,4,FALSE)</f>
        <v>0</v>
      </c>
      <c r="K2352" s="4">
        <f t="shared" si="710"/>
        <v>45258</v>
      </c>
      <c r="L2352" s="5">
        <f t="shared" si="711"/>
        <v>11</v>
      </c>
      <c r="M2352" s="5">
        <f t="shared" si="712"/>
        <v>2023</v>
      </c>
      <c r="N2352" s="96">
        <v>187.5</v>
      </c>
      <c r="O2352" s="6">
        <f>-N2352</f>
        <v>-187.5</v>
      </c>
      <c r="P2352" s="6">
        <f t="shared" si="714"/>
        <v>0</v>
      </c>
      <c r="Q2352" s="7">
        <f t="shared" si="716"/>
        <v>3898442.8500000024</v>
      </c>
      <c r="R2352" s="44" t="str">
        <f>VLOOKUP(F2352,'Set up'!$A$2:$E$55,5,FALSE)</f>
        <v>Trsf</v>
      </c>
      <c r="S2352" s="1" t="s">
        <v>2785</v>
      </c>
    </row>
    <row r="2353" spans="1:19" ht="15" customHeight="1" x14ac:dyDescent="0.35">
      <c r="A2353" s="4">
        <v>45258</v>
      </c>
      <c r="B2353" s="5">
        <f t="shared" si="717"/>
        <v>11</v>
      </c>
      <c r="C2353" s="5">
        <f t="shared" si="718"/>
        <v>2023</v>
      </c>
      <c r="D2353" s="88" t="s">
        <v>2244</v>
      </c>
      <c r="E2353" s="5" t="str">
        <f>VLOOKUP(F2353,'Set up'!$A$2:$C$55,2,FALSE)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up'!$A$2:$C$55,3,FALSE)</f>
        <v>Cash</v>
      </c>
      <c r="J2353" s="5">
        <f>VLOOKUP(F2353,'Set up'!$A$2:$D$55,4,FALSE)</f>
        <v>0</v>
      </c>
      <c r="K2353" s="4">
        <f t="shared" si="710"/>
        <v>45258</v>
      </c>
      <c r="L2353" s="5">
        <f t="shared" si="711"/>
        <v>11</v>
      </c>
      <c r="M2353" s="5">
        <f t="shared" si="712"/>
        <v>2023</v>
      </c>
      <c r="N2353" s="96">
        <v>4818</v>
      </c>
      <c r="O2353" s="6">
        <f>-N2353</f>
        <v>-4818</v>
      </c>
      <c r="P2353" s="6">
        <f t="shared" si="714"/>
        <v>0</v>
      </c>
      <c r="Q2353" s="7">
        <f t="shared" si="716"/>
        <v>3903260.8500000024</v>
      </c>
      <c r="R2353" s="44" t="str">
        <f>VLOOKUP(F2353,'Set up'!$A$2:$E$55,5,FALSE)</f>
        <v>Trsf</v>
      </c>
      <c r="S2353" s="1" t="s">
        <v>2769</v>
      </c>
    </row>
    <row r="2354" spans="1:19" ht="15" customHeight="1" x14ac:dyDescent="0.35">
      <c r="A2354" s="4">
        <v>45258</v>
      </c>
      <c r="B2354" s="5">
        <f t="shared" si="717"/>
        <v>11</v>
      </c>
      <c r="C2354" s="5">
        <f t="shared" si="718"/>
        <v>2023</v>
      </c>
      <c r="D2354" s="88" t="s">
        <v>2244</v>
      </c>
      <c r="E2354" s="5" t="str">
        <f>VLOOKUP(F2354,'Set up'!$A$2:$C$55,2,FALSE)</f>
        <v>C00000042</v>
      </c>
      <c r="F2354" s="1" t="s">
        <v>2013</v>
      </c>
      <c r="G2354" s="99" t="s">
        <v>2107</v>
      </c>
      <c r="H2354" s="5">
        <v>9</v>
      </c>
      <c r="I2354" s="5" t="str">
        <f>VLOOKUP(F2354,'Set up'!$A$2:$C$55,3,FALSE)</f>
        <v>Cash</v>
      </c>
      <c r="J2354" s="5">
        <f>VLOOKUP(F2354,'Set up'!$A$2:$D$55,4,FALSE)</f>
        <v>0</v>
      </c>
      <c r="K2354" s="4">
        <f t="shared" si="710"/>
        <v>45258</v>
      </c>
      <c r="L2354" s="5">
        <f t="shared" si="711"/>
        <v>11</v>
      </c>
      <c r="M2354" s="5">
        <f t="shared" si="712"/>
        <v>2023</v>
      </c>
      <c r="N2354" s="96">
        <v>1931.4</v>
      </c>
      <c r="O2354" s="6">
        <f>-N2354</f>
        <v>-1931.4</v>
      </c>
      <c r="P2354" s="6">
        <f t="shared" si="714"/>
        <v>0</v>
      </c>
      <c r="Q2354" s="7">
        <f t="shared" si="716"/>
        <v>3905192.2500000023</v>
      </c>
      <c r="R2354" s="44" t="str">
        <f>VLOOKUP(F2354,'Set up'!$A$2:$E$55,5,FALSE)</f>
        <v>Trsf</v>
      </c>
      <c r="S2354" s="1" t="s">
        <v>2770</v>
      </c>
    </row>
    <row r="2355" spans="1:19" ht="15" customHeight="1" x14ac:dyDescent="0.35">
      <c r="A2355" s="4">
        <v>45258</v>
      </c>
      <c r="B2355" s="5">
        <f t="shared" si="717"/>
        <v>11</v>
      </c>
      <c r="C2355" s="5">
        <f t="shared" si="718"/>
        <v>2023</v>
      </c>
      <c r="D2355" s="88" t="s">
        <v>2244</v>
      </c>
      <c r="E2355" s="5" t="str">
        <f>VLOOKUP(F2355,'Set up'!$A$2:$C$55,2,FALSE)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up'!$A$2:$C$55,3,FALSE)</f>
        <v>Cash</v>
      </c>
      <c r="J2355" s="5">
        <f>VLOOKUP(F2355,'Set up'!$A$2:$D$55,4,FALSE)</f>
        <v>0</v>
      </c>
      <c r="K2355" s="4">
        <f t="shared" si="710"/>
        <v>45258</v>
      </c>
      <c r="L2355" s="5">
        <f t="shared" si="711"/>
        <v>11</v>
      </c>
      <c r="M2355" s="5">
        <f t="shared" si="712"/>
        <v>2023</v>
      </c>
      <c r="N2355" s="96">
        <v>936</v>
      </c>
      <c r="O2355" s="6">
        <f>-N2355</f>
        <v>-936</v>
      </c>
      <c r="P2355" s="6">
        <f t="shared" si="714"/>
        <v>0</v>
      </c>
      <c r="Q2355" s="7">
        <f t="shared" si="716"/>
        <v>3906128.2500000023</v>
      </c>
      <c r="R2355" s="44" t="str">
        <f>VLOOKUP(F2355,'Set up'!$A$2:$E$55,5,FALSE)</f>
        <v>Trsf</v>
      </c>
      <c r="S2355" s="1" t="s">
        <v>2771</v>
      </c>
    </row>
    <row r="2356" spans="1:19" ht="15" customHeight="1" x14ac:dyDescent="0.35">
      <c r="A2356" s="4">
        <v>45258</v>
      </c>
      <c r="B2356" s="5">
        <f t="shared" si="717"/>
        <v>11</v>
      </c>
      <c r="C2356" s="5">
        <f t="shared" si="718"/>
        <v>2023</v>
      </c>
      <c r="D2356" s="88" t="s">
        <v>2244</v>
      </c>
      <c r="E2356" s="5" t="str">
        <f>VLOOKUP(F2356,'Set up'!$A$2:$C$55,2,FALSE)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up'!$A$2:$C$55,3,FALSE)</f>
        <v>Cash</v>
      </c>
      <c r="J2356" s="5">
        <f>VLOOKUP(F2356,'Set up'!$A$2:$D$55,4,FALSE)</f>
        <v>0</v>
      </c>
      <c r="K2356" s="4">
        <f t="shared" si="710"/>
        <v>45258</v>
      </c>
      <c r="L2356" s="5">
        <f t="shared" si="711"/>
        <v>11</v>
      </c>
      <c r="M2356" s="5">
        <f t="shared" si="712"/>
        <v>2023</v>
      </c>
      <c r="N2356" s="96">
        <v>380</v>
      </c>
      <c r="O2356" s="6">
        <f>-N2356</f>
        <v>-380</v>
      </c>
      <c r="P2356" s="6">
        <f t="shared" si="714"/>
        <v>0</v>
      </c>
      <c r="Q2356" s="7">
        <f t="shared" si="716"/>
        <v>3906508.2500000023</v>
      </c>
      <c r="R2356" s="44" t="str">
        <f>VLOOKUP(F2356,'Set up'!$A$2:$E$55,5,FALSE)</f>
        <v>Trsf</v>
      </c>
      <c r="S2356" s="1" t="s">
        <v>2773</v>
      </c>
    </row>
    <row r="2357" spans="1:19" ht="15" customHeight="1" x14ac:dyDescent="0.35">
      <c r="A2357" s="4">
        <v>45259</v>
      </c>
      <c r="B2357" s="5">
        <f t="shared" si="717"/>
        <v>11</v>
      </c>
      <c r="C2357" s="5">
        <f t="shared" si="718"/>
        <v>2023</v>
      </c>
      <c r="D2357" s="88" t="s">
        <v>2245</v>
      </c>
      <c r="E2357" s="5" t="str">
        <f>VLOOKUP(F2357,'Set up'!$A$2:$C$55,2,FALSE)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up'!$A$2:$C$55,3,FALSE)</f>
        <v>Cash</v>
      </c>
      <c r="J2357" s="5">
        <f>VLOOKUP(F2357,'Set up'!$A$2:$D$55,4,FALSE)</f>
        <v>0</v>
      </c>
      <c r="K2357" s="4">
        <f t="shared" si="710"/>
        <v>45259</v>
      </c>
      <c r="L2357" s="5">
        <f t="shared" si="711"/>
        <v>11</v>
      </c>
      <c r="M2357" s="5">
        <f t="shared" si="712"/>
        <v>2023</v>
      </c>
      <c r="N2357" s="96">
        <v>1738</v>
      </c>
      <c r="P2357" s="6">
        <f t="shared" si="714"/>
        <v>1738</v>
      </c>
      <c r="Q2357" s="7">
        <f t="shared" si="716"/>
        <v>3908246.2500000023</v>
      </c>
      <c r="R2357" s="44" t="str">
        <f>VLOOKUP(F2357,'Set up'!$A$2:$E$55,5,FALSE)</f>
        <v>Trsf</v>
      </c>
    </row>
    <row r="2358" spans="1:19" ht="15" customHeight="1" x14ac:dyDescent="0.35">
      <c r="A2358" s="4">
        <v>45259</v>
      </c>
      <c r="B2358" s="5">
        <f t="shared" si="717"/>
        <v>11</v>
      </c>
      <c r="C2358" s="5">
        <f t="shared" si="718"/>
        <v>2023</v>
      </c>
      <c r="D2358" s="88" t="s">
        <v>2245</v>
      </c>
      <c r="E2358" s="5" t="str">
        <f>VLOOKUP(F2358,'Set up'!$A$2:$C$55,2,FALSE)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up'!$A$2:$C$55,3,FALSE)</f>
        <v>Cash</v>
      </c>
      <c r="J2358" s="5">
        <f>VLOOKUP(F2358,'Set up'!$A$2:$D$55,4,FALSE)</f>
        <v>0</v>
      </c>
      <c r="K2358" s="4">
        <f t="shared" si="710"/>
        <v>45259</v>
      </c>
      <c r="L2358" s="5">
        <f t="shared" si="711"/>
        <v>11</v>
      </c>
      <c r="M2358" s="5">
        <f t="shared" si="712"/>
        <v>2023</v>
      </c>
      <c r="N2358" s="96">
        <v>405</v>
      </c>
      <c r="P2358" s="6">
        <f t="shared" si="714"/>
        <v>405</v>
      </c>
      <c r="Q2358" s="7">
        <f t="shared" si="716"/>
        <v>3908651.2500000023</v>
      </c>
      <c r="R2358" s="44" t="str">
        <f>VLOOKUP(F2358,'Set up'!$A$2:$E$55,5,FALSE)</f>
        <v>Trsf</v>
      </c>
    </row>
    <row r="2359" spans="1:19" ht="15" customHeight="1" x14ac:dyDescent="0.35">
      <c r="A2359" s="4">
        <v>45259</v>
      </c>
      <c r="B2359" s="5">
        <f t="shared" si="717"/>
        <v>11</v>
      </c>
      <c r="C2359" s="5">
        <f t="shared" si="718"/>
        <v>2023</v>
      </c>
      <c r="D2359" s="88" t="s">
        <v>2245</v>
      </c>
      <c r="E2359" s="5" t="str">
        <f>VLOOKUP(F2359,'Set up'!$A$2:$C$55,2,FALSE)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up'!$A$2:$C$55,3,FALSE)</f>
        <v>Cash</v>
      </c>
      <c r="J2359" s="5">
        <f>VLOOKUP(F2359,'Set up'!$A$2:$D$55,4,FALSE)</f>
        <v>0</v>
      </c>
      <c r="K2359" s="4">
        <f t="shared" si="710"/>
        <v>45259</v>
      </c>
      <c r="L2359" s="5">
        <f t="shared" si="711"/>
        <v>11</v>
      </c>
      <c r="M2359" s="5">
        <f t="shared" si="712"/>
        <v>2023</v>
      </c>
      <c r="N2359" s="96">
        <v>187.5</v>
      </c>
      <c r="P2359" s="6">
        <f t="shared" si="714"/>
        <v>187.5</v>
      </c>
      <c r="Q2359" s="7">
        <f t="shared" si="716"/>
        <v>3908838.7500000023</v>
      </c>
      <c r="R2359" s="44" t="str">
        <f>VLOOKUP(F2359,'Set up'!$A$2:$E$55,5,FALSE)</f>
        <v>Trsf</v>
      </c>
    </row>
    <row r="2360" spans="1:19" ht="15" customHeight="1" x14ac:dyDescent="0.35">
      <c r="A2360" s="4">
        <v>45259</v>
      </c>
      <c r="B2360" s="5">
        <f t="shared" si="717"/>
        <v>11</v>
      </c>
      <c r="C2360" s="5">
        <f t="shared" si="718"/>
        <v>2023</v>
      </c>
      <c r="D2360" s="88" t="s">
        <v>2245</v>
      </c>
      <c r="E2360" s="5" t="str">
        <f>VLOOKUP(F2360,'Set up'!$A$2:$C$55,2,FALSE)</f>
        <v>C00000019</v>
      </c>
      <c r="F2360" s="1" t="s">
        <v>401</v>
      </c>
      <c r="G2360" s="99" t="s">
        <v>2127</v>
      </c>
      <c r="H2360" s="5">
        <v>1</v>
      </c>
      <c r="I2360" s="5" t="str">
        <f>VLOOKUP(F2360,'Set up'!$A$2:$C$55,3,FALSE)</f>
        <v>Cash</v>
      </c>
      <c r="J2360" s="5">
        <f>VLOOKUP(F2360,'Set up'!$A$2:$D$55,4,FALSE)</f>
        <v>0</v>
      </c>
      <c r="K2360" s="4">
        <f t="shared" si="710"/>
        <v>45259</v>
      </c>
      <c r="L2360" s="5">
        <f t="shared" si="711"/>
        <v>11</v>
      </c>
      <c r="M2360" s="5">
        <f t="shared" si="712"/>
        <v>2023</v>
      </c>
      <c r="N2360" s="96">
        <v>283.8</v>
      </c>
      <c r="P2360" s="6">
        <f t="shared" si="714"/>
        <v>283.8</v>
      </c>
      <c r="Q2360" s="7">
        <f t="shared" si="716"/>
        <v>3909122.5500000021</v>
      </c>
      <c r="R2360" s="44" t="str">
        <f>VLOOKUP(F2360,'Set up'!$A$2:$E$55,5,FALSE)</f>
        <v>Trsf</v>
      </c>
    </row>
    <row r="2361" spans="1:19" ht="15" customHeight="1" x14ac:dyDescent="0.35">
      <c r="A2361" s="4">
        <v>45259</v>
      </c>
      <c r="B2361" s="5">
        <f t="shared" si="717"/>
        <v>11</v>
      </c>
      <c r="C2361" s="5">
        <f t="shared" si="718"/>
        <v>2023</v>
      </c>
      <c r="D2361" s="88" t="s">
        <v>2245</v>
      </c>
      <c r="E2361" s="5" t="str">
        <f>VLOOKUP(F2361,'Set up'!$A$2:$C$55,2,FALSE)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up'!$A$2:$C$55,3,FALSE)</f>
        <v>Cash</v>
      </c>
      <c r="J2361" s="5">
        <f>VLOOKUP(F2361,'Set up'!$A$2:$D$55,4,FALSE)</f>
        <v>0</v>
      </c>
      <c r="K2361" s="4">
        <f t="shared" si="710"/>
        <v>45259</v>
      </c>
      <c r="L2361" s="5">
        <f t="shared" si="711"/>
        <v>11</v>
      </c>
      <c r="M2361" s="5">
        <f t="shared" si="712"/>
        <v>2023</v>
      </c>
      <c r="N2361" s="96">
        <v>390</v>
      </c>
      <c r="P2361" s="6">
        <f t="shared" si="714"/>
        <v>390</v>
      </c>
      <c r="Q2361" s="7">
        <f t="shared" si="716"/>
        <v>3909512.5500000021</v>
      </c>
      <c r="R2361" s="44" t="str">
        <f>VLOOKUP(F2361,'Set up'!$A$2:$E$55,5,FALSE)</f>
        <v>Trsf</v>
      </c>
    </row>
    <row r="2362" spans="1:19" ht="15" customHeight="1" x14ac:dyDescent="0.35">
      <c r="A2362" s="4">
        <v>45259</v>
      </c>
      <c r="B2362" s="5">
        <f t="shared" si="717"/>
        <v>11</v>
      </c>
      <c r="C2362" s="5">
        <f t="shared" si="718"/>
        <v>2023</v>
      </c>
      <c r="D2362" s="88" t="s">
        <v>2245</v>
      </c>
      <c r="E2362" s="5" t="str">
        <f>VLOOKUP(F2362,'Set up'!$A$2:$C$55,2,FALSE)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up'!$A$2:$C$55,3,FALSE)</f>
        <v>Cash</v>
      </c>
      <c r="J2362" s="5">
        <f>VLOOKUP(F2362,'Set up'!$A$2:$D$55,4,FALSE)</f>
        <v>0</v>
      </c>
      <c r="K2362" s="4">
        <f t="shared" si="710"/>
        <v>45259</v>
      </c>
      <c r="L2362" s="5">
        <f t="shared" si="711"/>
        <v>11</v>
      </c>
      <c r="M2362" s="5">
        <f t="shared" si="712"/>
        <v>2023</v>
      </c>
      <c r="N2362" s="96">
        <v>420</v>
      </c>
      <c r="P2362" s="6">
        <f t="shared" si="714"/>
        <v>420</v>
      </c>
      <c r="Q2362" s="7">
        <f t="shared" si="716"/>
        <v>3909932.5500000021</v>
      </c>
      <c r="R2362" s="44" t="str">
        <f>VLOOKUP(F2362,'Set up'!$A$2:$E$55,5,FALSE)</f>
        <v>Trsf</v>
      </c>
    </row>
    <row r="2363" spans="1:19" ht="15" customHeight="1" x14ac:dyDescent="0.35">
      <c r="A2363" s="4">
        <v>45261</v>
      </c>
      <c r="B2363" s="5">
        <f t="shared" ref="B2363:B2426" si="720">MONTH(A2363)</f>
        <v>12</v>
      </c>
      <c r="C2363" s="5">
        <f t="shared" ref="C2363:C2426" si="721">YEAR(A2363)</f>
        <v>2023</v>
      </c>
      <c r="D2363" s="88" t="s">
        <v>2246</v>
      </c>
      <c r="E2363" s="5" t="str">
        <f>VLOOKUP(F2363,'Set up'!$A$2:$C$55,2,FALSE)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up'!$A$2:$C$55,3,FALSE)</f>
        <v>120</v>
      </c>
      <c r="J2363" s="5">
        <f>VLOOKUP(F2363,'Set up'!$A$2:$D$55,4,FALSE)</f>
        <v>120</v>
      </c>
      <c r="K2363" s="4">
        <f t="shared" si="710"/>
        <v>45381</v>
      </c>
      <c r="L2363" s="5">
        <f t="shared" si="711"/>
        <v>3</v>
      </c>
      <c r="M2363" s="5">
        <f t="shared" si="712"/>
        <v>2024</v>
      </c>
      <c r="N2363" s="96">
        <v>9636</v>
      </c>
      <c r="O2363" s="6">
        <f t="shared" ref="O2363:O2368" si="722">-N2363</f>
        <v>-9636</v>
      </c>
      <c r="P2363" s="6">
        <f t="shared" si="714"/>
        <v>0</v>
      </c>
      <c r="Q2363" s="7">
        <f t="shared" si="716"/>
        <v>3919568.5500000021</v>
      </c>
      <c r="R2363" s="44" t="str">
        <f>VLOOKUP(F2363,'Set up'!$A$2:$E$55,5,FALSE)</f>
        <v>Trsf</v>
      </c>
      <c r="S2363" s="1" t="s">
        <v>2695</v>
      </c>
    </row>
    <row r="2364" spans="1:19" ht="15" customHeight="1" x14ac:dyDescent="0.35">
      <c r="A2364" s="4">
        <v>45261</v>
      </c>
      <c r="B2364" s="5">
        <f t="shared" si="720"/>
        <v>12</v>
      </c>
      <c r="C2364" s="5">
        <f t="shared" si="721"/>
        <v>2023</v>
      </c>
      <c r="D2364" s="88" t="s">
        <v>2246</v>
      </c>
      <c r="E2364" s="5" t="str">
        <f>VLOOKUP(F2364,'Set up'!$A$2:$C$55,2,FALSE)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up'!$A$2:$C$55,3,FALSE)</f>
        <v>120</v>
      </c>
      <c r="J2364" s="5">
        <f>VLOOKUP(F2364,'Set up'!$A$2:$D$55,4,FALSE)</f>
        <v>120</v>
      </c>
      <c r="K2364" s="4">
        <f t="shared" si="710"/>
        <v>45381</v>
      </c>
      <c r="L2364" s="5">
        <f t="shared" si="711"/>
        <v>3</v>
      </c>
      <c r="M2364" s="5">
        <f t="shared" si="712"/>
        <v>2024</v>
      </c>
      <c r="N2364" s="96">
        <v>1740</v>
      </c>
      <c r="O2364" s="6">
        <f t="shared" si="722"/>
        <v>-1740</v>
      </c>
      <c r="P2364" s="6">
        <f t="shared" si="714"/>
        <v>0</v>
      </c>
      <c r="Q2364" s="7">
        <f t="shared" si="716"/>
        <v>3921308.5500000021</v>
      </c>
      <c r="R2364" s="44" t="str">
        <f>VLOOKUP(F2364,'Set up'!$A$2:$E$55,5,FALSE)</f>
        <v>Trsf</v>
      </c>
      <c r="S2364" s="1" t="s">
        <v>2695</v>
      </c>
    </row>
    <row r="2365" spans="1:19" ht="15" customHeight="1" x14ac:dyDescent="0.35">
      <c r="A2365" s="4">
        <v>45261</v>
      </c>
      <c r="B2365" s="5">
        <f t="shared" si="720"/>
        <v>12</v>
      </c>
      <c r="C2365" s="5">
        <f t="shared" si="721"/>
        <v>2023</v>
      </c>
      <c r="D2365" s="88" t="s">
        <v>2246</v>
      </c>
      <c r="E2365" s="5" t="str">
        <f>VLOOKUP(F2365,'Set up'!$A$2:$C$55,2,FALSE)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up'!$A$2:$C$55,3,FALSE)</f>
        <v>120</v>
      </c>
      <c r="J2365" s="5">
        <f>VLOOKUP(F2365,'Set up'!$A$2:$D$55,4,FALSE)</f>
        <v>120</v>
      </c>
      <c r="K2365" s="4">
        <f t="shared" si="710"/>
        <v>45381</v>
      </c>
      <c r="L2365" s="5">
        <f t="shared" si="711"/>
        <v>3</v>
      </c>
      <c r="M2365" s="5">
        <f t="shared" si="712"/>
        <v>2024</v>
      </c>
      <c r="N2365" s="96">
        <v>575</v>
      </c>
      <c r="O2365" s="6">
        <f t="shared" si="722"/>
        <v>-575</v>
      </c>
      <c r="P2365" s="6">
        <f t="shared" si="714"/>
        <v>0</v>
      </c>
      <c r="Q2365" s="7">
        <f t="shared" si="716"/>
        <v>3921883.5500000021</v>
      </c>
      <c r="R2365" s="44" t="str">
        <f>VLOOKUP(F2365,'Set up'!$A$2:$E$55,5,FALSE)</f>
        <v>Trsf</v>
      </c>
      <c r="S2365" s="1" t="s">
        <v>2695</v>
      </c>
    </row>
    <row r="2366" spans="1:19" ht="15" customHeight="1" x14ac:dyDescent="0.35">
      <c r="A2366" s="4">
        <v>45261</v>
      </c>
      <c r="B2366" s="5">
        <f t="shared" si="720"/>
        <v>12</v>
      </c>
      <c r="C2366" s="5">
        <f t="shared" si="721"/>
        <v>2023</v>
      </c>
      <c r="D2366" s="88" t="s">
        <v>2246</v>
      </c>
      <c r="E2366" s="5" t="str">
        <f>VLOOKUP(F2366,'Set up'!$A$2:$C$55,2,FALSE)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up'!$A$2:$C$55,3,FALSE)</f>
        <v>120</v>
      </c>
      <c r="J2366" s="5">
        <f>VLOOKUP(F2366,'Set up'!$A$2:$D$55,4,FALSE)</f>
        <v>120</v>
      </c>
      <c r="K2366" s="4">
        <f t="shared" si="710"/>
        <v>45381</v>
      </c>
      <c r="L2366" s="5">
        <f t="shared" si="711"/>
        <v>3</v>
      </c>
      <c r="M2366" s="5">
        <f t="shared" si="712"/>
        <v>2024</v>
      </c>
      <c r="N2366" s="96">
        <v>420</v>
      </c>
      <c r="O2366" s="6">
        <f t="shared" si="722"/>
        <v>-420</v>
      </c>
      <c r="P2366" s="6">
        <f t="shared" si="714"/>
        <v>0</v>
      </c>
      <c r="Q2366" s="7">
        <f t="shared" si="716"/>
        <v>3922303.5500000021</v>
      </c>
      <c r="R2366" s="44" t="str">
        <f>VLOOKUP(F2366,'Set up'!$A$2:$E$55,5,FALSE)</f>
        <v>Trsf</v>
      </c>
      <c r="S2366" s="1" t="s">
        <v>2695</v>
      </c>
    </row>
    <row r="2367" spans="1:19" ht="15" customHeight="1" x14ac:dyDescent="0.35">
      <c r="A2367" s="4">
        <v>45261</v>
      </c>
      <c r="B2367" s="5">
        <f t="shared" si="720"/>
        <v>12</v>
      </c>
      <c r="C2367" s="5">
        <f t="shared" si="721"/>
        <v>2023</v>
      </c>
      <c r="D2367" s="88" t="s">
        <v>2246</v>
      </c>
      <c r="E2367" s="5" t="str">
        <f>VLOOKUP(F2367,'Set up'!$A$2:$C$55,2,FALSE)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up'!$A$2:$C$55,3,FALSE)</f>
        <v>120</v>
      </c>
      <c r="J2367" s="5">
        <f>VLOOKUP(F2367,'Set up'!$A$2:$D$55,4,FALSE)</f>
        <v>120</v>
      </c>
      <c r="K2367" s="4">
        <f t="shared" si="710"/>
        <v>45381</v>
      </c>
      <c r="L2367" s="5">
        <f t="shared" si="711"/>
        <v>3</v>
      </c>
      <c r="M2367" s="5">
        <f t="shared" si="712"/>
        <v>2024</v>
      </c>
      <c r="N2367" s="96">
        <v>230.4</v>
      </c>
      <c r="O2367" s="6">
        <f t="shared" si="722"/>
        <v>-230.4</v>
      </c>
      <c r="P2367" s="6">
        <f t="shared" si="714"/>
        <v>0</v>
      </c>
      <c r="Q2367" s="7">
        <f t="shared" si="716"/>
        <v>3922533.950000002</v>
      </c>
      <c r="R2367" s="44" t="str">
        <f>VLOOKUP(F2367,'Set up'!$A$2:$E$55,5,FALSE)</f>
        <v>Trsf</v>
      </c>
      <c r="S2367" s="1" t="s">
        <v>2695</v>
      </c>
    </row>
    <row r="2368" spans="1:19" ht="15" customHeight="1" x14ac:dyDescent="0.35">
      <c r="A2368" s="4">
        <v>45261</v>
      </c>
      <c r="B2368" s="5">
        <f t="shared" si="720"/>
        <v>12</v>
      </c>
      <c r="C2368" s="5">
        <f t="shared" si="721"/>
        <v>2023</v>
      </c>
      <c r="D2368" s="88" t="s">
        <v>2246</v>
      </c>
      <c r="E2368" s="5" t="str">
        <f>VLOOKUP(F2368,'Set up'!$A$2:$C$55,2,FALSE)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up'!$A$2:$C$55,3,FALSE)</f>
        <v>120</v>
      </c>
      <c r="J2368" s="5">
        <f>VLOOKUP(F2368,'Set up'!$A$2:$D$55,4,FALSE)</f>
        <v>120</v>
      </c>
      <c r="K2368" s="4">
        <f t="shared" si="710"/>
        <v>45381</v>
      </c>
      <c r="L2368" s="5">
        <f t="shared" si="711"/>
        <v>3</v>
      </c>
      <c r="M2368" s="5">
        <f t="shared" si="712"/>
        <v>2024</v>
      </c>
      <c r="N2368" s="96">
        <v>395</v>
      </c>
      <c r="O2368" s="6">
        <f t="shared" si="722"/>
        <v>-395</v>
      </c>
      <c r="P2368" s="6">
        <f t="shared" si="714"/>
        <v>0</v>
      </c>
      <c r="Q2368" s="7">
        <f t="shared" si="716"/>
        <v>3922928.950000002</v>
      </c>
      <c r="R2368" s="44" t="str">
        <f>VLOOKUP(F2368,'Set up'!$A$2:$E$55,5,FALSE)</f>
        <v>Trsf</v>
      </c>
      <c r="S2368" s="1" t="s">
        <v>2695</v>
      </c>
    </row>
    <row r="2369" spans="1:19" ht="15" customHeight="1" x14ac:dyDescent="0.35">
      <c r="A2369" s="4">
        <v>45261</v>
      </c>
      <c r="B2369" s="5">
        <f t="shared" si="720"/>
        <v>12</v>
      </c>
      <c r="C2369" s="5">
        <f t="shared" si="721"/>
        <v>2023</v>
      </c>
      <c r="D2369" s="88" t="s">
        <v>2247</v>
      </c>
      <c r="E2369" s="5" t="str">
        <f>VLOOKUP(F2369,'Set up'!$A$2:$C$55,2,FALSE)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up'!$A$2:$C$55,3,FALSE)</f>
        <v>Cash</v>
      </c>
      <c r="J2369" s="5">
        <f>VLOOKUP(F2369,'Set up'!$A$2:$D$55,4,FALSE)</f>
        <v>0</v>
      </c>
      <c r="K2369" s="4">
        <f t="shared" si="710"/>
        <v>45261</v>
      </c>
      <c r="L2369" s="5">
        <f t="shared" si="711"/>
        <v>12</v>
      </c>
      <c r="M2369" s="5">
        <f t="shared" si="712"/>
        <v>2023</v>
      </c>
      <c r="N2369" s="96">
        <v>125</v>
      </c>
      <c r="O2369" s="6">
        <f>-N2369</f>
        <v>-125</v>
      </c>
      <c r="P2369" s="6">
        <f t="shared" si="714"/>
        <v>0</v>
      </c>
      <c r="Q2369" s="7">
        <f t="shared" si="716"/>
        <v>3923053.950000002</v>
      </c>
      <c r="R2369" s="44" t="str">
        <f>VLOOKUP(F2369,'Set up'!$A$2:$E$55,5,FALSE)</f>
        <v>Trsf</v>
      </c>
      <c r="S2369" s="1" t="s">
        <v>2774</v>
      </c>
    </row>
    <row r="2370" spans="1:19" ht="15" customHeight="1" x14ac:dyDescent="0.35">
      <c r="A2370" s="4">
        <v>45261</v>
      </c>
      <c r="B2370" s="5">
        <f t="shared" si="720"/>
        <v>12</v>
      </c>
      <c r="C2370" s="5">
        <f t="shared" si="721"/>
        <v>2023</v>
      </c>
      <c r="D2370" s="88" t="s">
        <v>2248</v>
      </c>
      <c r="E2370" s="5" t="str">
        <f>VLOOKUP(F2370,'Set up'!$A$2:$C$55,2,FALSE)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up'!$A$2:$C$55,3,FALSE)</f>
        <v>Cash</v>
      </c>
      <c r="J2370" s="5">
        <f>VLOOKUP(F2370,'Set up'!$A$2:$D$55,4,FALSE)</f>
        <v>0</v>
      </c>
      <c r="K2370" s="4">
        <f t="shared" si="710"/>
        <v>45261</v>
      </c>
      <c r="L2370" s="5">
        <f t="shared" si="711"/>
        <v>12</v>
      </c>
      <c r="M2370" s="5">
        <f t="shared" si="712"/>
        <v>2023</v>
      </c>
      <c r="N2370" s="96">
        <v>3212</v>
      </c>
      <c r="O2370" s="6">
        <f>-N2370</f>
        <v>-3212</v>
      </c>
      <c r="P2370" s="6">
        <f t="shared" si="714"/>
        <v>0</v>
      </c>
      <c r="Q2370" s="7">
        <f t="shared" si="716"/>
        <v>3926265.950000002</v>
      </c>
      <c r="R2370" s="44" t="str">
        <f>VLOOKUP(F2370,'Set up'!$A$2:$E$55,5,FALSE)</f>
        <v>Trsf</v>
      </c>
      <c r="S2370" s="1" t="s">
        <v>2768</v>
      </c>
    </row>
    <row r="2371" spans="1:19" ht="15" customHeight="1" x14ac:dyDescent="0.35">
      <c r="A2371" s="4">
        <v>45261</v>
      </c>
      <c r="B2371" s="5">
        <f t="shared" si="720"/>
        <v>12</v>
      </c>
      <c r="C2371" s="5">
        <f t="shared" si="721"/>
        <v>2023</v>
      </c>
      <c r="D2371" s="88" t="s">
        <v>2248</v>
      </c>
      <c r="E2371" s="5" t="str">
        <f>VLOOKUP(F2371,'Set up'!$A$2:$C$55,2,FALSE)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up'!$A$2:$C$55,3,FALSE)</f>
        <v>Cash</v>
      </c>
      <c r="J2371" s="5">
        <f>VLOOKUP(F2371,'Set up'!$A$2:$D$55,4,FALSE)</f>
        <v>0</v>
      </c>
      <c r="K2371" s="4">
        <f t="shared" ref="K2371:K2434" si="723">A2371+J2371</f>
        <v>45261</v>
      </c>
      <c r="L2371" s="5">
        <f t="shared" ref="L2371:L2434" si="724">MONTH(K2371)</f>
        <v>12</v>
      </c>
      <c r="M2371" s="5">
        <f t="shared" ref="M2371:M2434" si="725">YEAR(K2371)</f>
        <v>2023</v>
      </c>
      <c r="N2371" s="96">
        <v>870</v>
      </c>
      <c r="O2371" s="6">
        <f>-N2371</f>
        <v>-870</v>
      </c>
      <c r="P2371" s="6">
        <f t="shared" si="714"/>
        <v>0</v>
      </c>
      <c r="Q2371" s="7">
        <f t="shared" si="716"/>
        <v>3927135.950000002</v>
      </c>
      <c r="R2371" s="44" t="str">
        <f>VLOOKUP(F2371,'Set up'!$A$2:$E$55,5,FALSE)</f>
        <v>Trsf</v>
      </c>
      <c r="S2371" s="1" t="s">
        <v>2786</v>
      </c>
    </row>
    <row r="2372" spans="1:19" ht="15" customHeight="1" x14ac:dyDescent="0.35">
      <c r="A2372" s="4">
        <v>45261</v>
      </c>
      <c r="B2372" s="5">
        <f t="shared" si="720"/>
        <v>12</v>
      </c>
      <c r="C2372" s="5">
        <f t="shared" si="721"/>
        <v>2023</v>
      </c>
      <c r="D2372" s="88" t="s">
        <v>2248</v>
      </c>
      <c r="E2372" s="5" t="str">
        <f>VLOOKUP(F2372,'Set up'!$A$2:$C$55,2,FALSE)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up'!$A$2:$C$55,3,FALSE)</f>
        <v>Cash</v>
      </c>
      <c r="J2372" s="5">
        <f>VLOOKUP(F2372,'Set up'!$A$2:$D$55,4,FALSE)</f>
        <v>0</v>
      </c>
      <c r="K2372" s="4">
        <f t="shared" si="723"/>
        <v>45261</v>
      </c>
      <c r="L2372" s="5">
        <f t="shared" si="724"/>
        <v>12</v>
      </c>
      <c r="M2372" s="5">
        <f t="shared" si="725"/>
        <v>2023</v>
      </c>
      <c r="N2372" s="96">
        <v>702</v>
      </c>
      <c r="O2372" s="6">
        <f>-N2372</f>
        <v>-702</v>
      </c>
      <c r="P2372" s="6">
        <f t="shared" si="714"/>
        <v>0</v>
      </c>
      <c r="Q2372" s="7">
        <f t="shared" si="716"/>
        <v>3927837.950000002</v>
      </c>
      <c r="R2372" s="44" t="str">
        <f>VLOOKUP(F2372,'Set up'!$A$2:$E$55,5,FALSE)</f>
        <v>Trsf</v>
      </c>
      <c r="S2372" s="1" t="s">
        <v>2787</v>
      </c>
    </row>
    <row r="2373" spans="1:19" ht="15" customHeight="1" x14ac:dyDescent="0.35">
      <c r="A2373" s="4">
        <v>45261</v>
      </c>
      <c r="B2373" s="5">
        <f t="shared" si="720"/>
        <v>12</v>
      </c>
      <c r="C2373" s="5">
        <f t="shared" si="721"/>
        <v>2023</v>
      </c>
      <c r="D2373" s="88" t="s">
        <v>2249</v>
      </c>
      <c r="E2373" s="5" t="str">
        <f>VLOOKUP(F2373,'Set up'!$A$2:$C$55,2,FALSE)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up'!$A$2:$C$55,3,FALSE)</f>
        <v>Cash</v>
      </c>
      <c r="J2373" s="5">
        <f>VLOOKUP(F2373,'Set up'!$A$2:$D$55,4,FALSE)</f>
        <v>0</v>
      </c>
      <c r="K2373" s="4">
        <f t="shared" si="723"/>
        <v>45261</v>
      </c>
      <c r="L2373" s="5">
        <f t="shared" si="724"/>
        <v>12</v>
      </c>
      <c r="M2373" s="5">
        <f t="shared" si="725"/>
        <v>2023</v>
      </c>
      <c r="N2373" s="96">
        <v>237</v>
      </c>
      <c r="O2373" s="6">
        <f t="shared" ref="O2373:O2385" si="726">-N2373</f>
        <v>-237</v>
      </c>
      <c r="P2373" s="6">
        <f t="shared" si="714"/>
        <v>0</v>
      </c>
      <c r="Q2373" s="7">
        <f t="shared" si="716"/>
        <v>3928074.950000002</v>
      </c>
      <c r="R2373" s="44" t="str">
        <f>VLOOKUP(F2373,'Set up'!$A$2:$E$55,5,FALSE)</f>
        <v>Trsf</v>
      </c>
      <c r="S2373" s="1" t="s">
        <v>2286</v>
      </c>
    </row>
    <row r="2374" spans="1:19" ht="15" customHeight="1" x14ac:dyDescent="0.35">
      <c r="A2374" s="4">
        <v>45262</v>
      </c>
      <c r="B2374" s="5">
        <f t="shared" si="720"/>
        <v>12</v>
      </c>
      <c r="C2374" s="5">
        <f t="shared" si="721"/>
        <v>2023</v>
      </c>
      <c r="D2374" s="88" t="s">
        <v>2250</v>
      </c>
      <c r="E2374" s="5" t="str">
        <f>VLOOKUP(F2374,'Set up'!$A$2:$C$55,2,FALSE)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up'!$A$2:$C$55,3,FALSE)</f>
        <v>Cash</v>
      </c>
      <c r="J2374" s="5">
        <f>VLOOKUP(F2374,'Set up'!$A$2:$D$55,4,FALSE)</f>
        <v>0</v>
      </c>
      <c r="K2374" s="4">
        <f t="shared" si="723"/>
        <v>45262</v>
      </c>
      <c r="L2374" s="5">
        <f t="shared" si="724"/>
        <v>12</v>
      </c>
      <c r="M2374" s="5">
        <f t="shared" si="725"/>
        <v>2023</v>
      </c>
      <c r="N2374" s="96">
        <v>1606</v>
      </c>
      <c r="O2374" s="6">
        <f t="shared" si="726"/>
        <v>-1606</v>
      </c>
      <c r="P2374" s="6">
        <f t="shared" si="714"/>
        <v>0</v>
      </c>
      <c r="Q2374" s="7">
        <f t="shared" si="716"/>
        <v>3929680.950000002</v>
      </c>
      <c r="R2374" s="44" t="str">
        <f>VLOOKUP(F2374,'Set up'!$A$2:$E$55,5,FALSE)</f>
        <v>Cash</v>
      </c>
      <c r="S2374" s="1" t="s">
        <v>2287</v>
      </c>
    </row>
    <row r="2375" spans="1:19" ht="15" customHeight="1" x14ac:dyDescent="0.35">
      <c r="A2375" s="4">
        <v>45262</v>
      </c>
      <c r="B2375" s="5">
        <f t="shared" si="720"/>
        <v>12</v>
      </c>
      <c r="C2375" s="5">
        <f t="shared" si="721"/>
        <v>2023</v>
      </c>
      <c r="D2375" s="88" t="s">
        <v>2250</v>
      </c>
      <c r="E2375" s="5" t="str">
        <f>VLOOKUP(F2375,'Set up'!$A$2:$C$55,2,FALSE)</f>
        <v>C00000014</v>
      </c>
      <c r="F2375" s="1" t="s">
        <v>263</v>
      </c>
      <c r="G2375" s="99" t="s">
        <v>2112</v>
      </c>
      <c r="H2375" s="5">
        <v>1</v>
      </c>
      <c r="I2375" s="5" t="str">
        <f>VLOOKUP(F2375,'Set up'!$A$2:$C$55,3,FALSE)</f>
        <v>Cash</v>
      </c>
      <c r="J2375" s="5">
        <f>VLOOKUP(F2375,'Set up'!$A$2:$D$55,4,FALSE)</f>
        <v>0</v>
      </c>
      <c r="K2375" s="4">
        <f t="shared" si="723"/>
        <v>45262</v>
      </c>
      <c r="L2375" s="5">
        <f t="shared" si="724"/>
        <v>12</v>
      </c>
      <c r="M2375" s="5">
        <f t="shared" si="725"/>
        <v>2023</v>
      </c>
      <c r="N2375" s="96">
        <v>1597.5</v>
      </c>
      <c r="O2375" s="6">
        <f t="shared" si="726"/>
        <v>-1597.5</v>
      </c>
      <c r="P2375" s="6">
        <f t="shared" si="714"/>
        <v>0</v>
      </c>
      <c r="Q2375" s="7">
        <f t="shared" si="716"/>
        <v>3931278.450000002</v>
      </c>
      <c r="R2375" s="44" t="str">
        <f>VLOOKUP(F2375,'Set up'!$A$2:$E$55,5,FALSE)</f>
        <v>Cash</v>
      </c>
      <c r="S2375" s="1" t="s">
        <v>2287</v>
      </c>
    </row>
    <row r="2376" spans="1:19" ht="15" customHeight="1" x14ac:dyDescent="0.35">
      <c r="A2376" s="4">
        <v>45262</v>
      </c>
      <c r="B2376" s="5">
        <f t="shared" si="720"/>
        <v>12</v>
      </c>
      <c r="C2376" s="5">
        <f t="shared" si="721"/>
        <v>2023</v>
      </c>
      <c r="D2376" s="88" t="s">
        <v>2250</v>
      </c>
      <c r="E2376" s="5" t="str">
        <f>VLOOKUP(F2376,'Set up'!$A$2:$C$55,2,FALSE)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up'!$A$2:$C$55,3,FALSE)</f>
        <v>Cash</v>
      </c>
      <c r="J2376" s="5">
        <f>VLOOKUP(F2376,'Set up'!$A$2:$D$55,4,FALSE)</f>
        <v>0</v>
      </c>
      <c r="K2376" s="4">
        <f t="shared" si="723"/>
        <v>45262</v>
      </c>
      <c r="L2376" s="5">
        <f t="shared" si="724"/>
        <v>12</v>
      </c>
      <c r="M2376" s="5">
        <f t="shared" si="725"/>
        <v>2023</v>
      </c>
      <c r="N2376" s="96">
        <v>840</v>
      </c>
      <c r="O2376" s="6">
        <f t="shared" si="726"/>
        <v>-840</v>
      </c>
      <c r="P2376" s="6">
        <f t="shared" si="714"/>
        <v>0</v>
      </c>
      <c r="Q2376" s="7">
        <f t="shared" si="716"/>
        <v>3932118.450000002</v>
      </c>
      <c r="R2376" s="44" t="str">
        <f>VLOOKUP(F2376,'Set up'!$A$2:$E$55,5,FALSE)</f>
        <v>Cash</v>
      </c>
      <c r="S2376" s="1" t="s">
        <v>2287</v>
      </c>
    </row>
    <row r="2377" spans="1:19" ht="15" customHeight="1" x14ac:dyDescent="0.35">
      <c r="A2377" s="4">
        <v>45262</v>
      </c>
      <c r="B2377" s="5">
        <f t="shared" si="720"/>
        <v>12</v>
      </c>
      <c r="C2377" s="5">
        <f t="shared" si="721"/>
        <v>2023</v>
      </c>
      <c r="D2377" s="88" t="s">
        <v>2250</v>
      </c>
      <c r="E2377" s="5" t="str">
        <f>VLOOKUP(F2377,'Set up'!$A$2:$C$55,2,FALSE)</f>
        <v>C00000014</v>
      </c>
      <c r="F2377" s="1" t="s">
        <v>263</v>
      </c>
      <c r="G2377" s="99" t="s">
        <v>2109</v>
      </c>
      <c r="H2377" s="5">
        <v>3</v>
      </c>
      <c r="I2377" s="5" t="str">
        <f>VLOOKUP(F2377,'Set up'!$A$2:$C$55,3,FALSE)</f>
        <v>Cash</v>
      </c>
      <c r="J2377" s="5">
        <f>VLOOKUP(F2377,'Set up'!$A$2:$D$55,4,FALSE)</f>
        <v>0</v>
      </c>
      <c r="K2377" s="4">
        <f t="shared" si="723"/>
        <v>45262</v>
      </c>
      <c r="L2377" s="5">
        <f t="shared" si="724"/>
        <v>12</v>
      </c>
      <c r="M2377" s="5">
        <f t="shared" si="725"/>
        <v>2023</v>
      </c>
      <c r="N2377" s="96">
        <v>851.4</v>
      </c>
      <c r="O2377" s="6">
        <f t="shared" si="726"/>
        <v>-851.4</v>
      </c>
      <c r="P2377" s="6">
        <f t="shared" si="714"/>
        <v>0</v>
      </c>
      <c r="Q2377" s="7">
        <f t="shared" si="716"/>
        <v>3932969.850000002</v>
      </c>
      <c r="R2377" s="44" t="str">
        <f>VLOOKUP(F2377,'Set up'!$A$2:$E$55,5,FALSE)</f>
        <v>Cash</v>
      </c>
      <c r="S2377" s="1" t="s">
        <v>2287</v>
      </c>
    </row>
    <row r="2378" spans="1:19" ht="15" customHeight="1" x14ac:dyDescent="0.35">
      <c r="A2378" s="4">
        <v>45262</v>
      </c>
      <c r="B2378" s="5">
        <f t="shared" si="720"/>
        <v>12</v>
      </c>
      <c r="C2378" s="5">
        <f t="shared" si="721"/>
        <v>2023</v>
      </c>
      <c r="D2378" s="88" t="s">
        <v>2250</v>
      </c>
      <c r="E2378" s="5" t="str">
        <f>VLOOKUP(F2378,'Set up'!$A$2:$C$55,2,FALSE)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up'!$A$2:$C$55,3,FALSE)</f>
        <v>Cash</v>
      </c>
      <c r="J2378" s="5">
        <f>VLOOKUP(F2378,'Set up'!$A$2:$D$55,4,FALSE)</f>
        <v>0</v>
      </c>
      <c r="K2378" s="4">
        <f t="shared" si="723"/>
        <v>45262</v>
      </c>
      <c r="L2378" s="5">
        <f t="shared" si="724"/>
        <v>12</v>
      </c>
      <c r="M2378" s="5">
        <f t="shared" si="725"/>
        <v>2023</v>
      </c>
      <c r="N2378" s="96">
        <v>105</v>
      </c>
      <c r="O2378" s="6">
        <f t="shared" si="726"/>
        <v>-105</v>
      </c>
      <c r="P2378" s="6">
        <f t="shared" si="714"/>
        <v>0</v>
      </c>
      <c r="Q2378" s="7">
        <f t="shared" si="716"/>
        <v>3933074.850000002</v>
      </c>
      <c r="R2378" s="44" t="str">
        <f>VLOOKUP(F2378,'Set up'!$A$2:$E$55,5,FALSE)</f>
        <v>Cash</v>
      </c>
      <c r="S2378" s="1" t="s">
        <v>2287</v>
      </c>
    </row>
    <row r="2379" spans="1:19" ht="15" customHeight="1" x14ac:dyDescent="0.35">
      <c r="A2379" s="4">
        <v>45262</v>
      </c>
      <c r="B2379" s="5">
        <f t="shared" si="720"/>
        <v>12</v>
      </c>
      <c r="C2379" s="5">
        <f t="shared" si="721"/>
        <v>2023</v>
      </c>
      <c r="D2379" s="88" t="s">
        <v>2250</v>
      </c>
      <c r="E2379" s="5" t="str">
        <f>VLOOKUP(F2379,'Set up'!$A$2:$C$55,2,FALSE)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up'!$A$2:$C$55,3,FALSE)</f>
        <v>Cash</v>
      </c>
      <c r="J2379" s="5">
        <f>VLOOKUP(F2379,'Set up'!$A$2:$D$55,4,FALSE)</f>
        <v>0</v>
      </c>
      <c r="K2379" s="4">
        <f t="shared" si="723"/>
        <v>45262</v>
      </c>
      <c r="L2379" s="5">
        <f t="shared" si="724"/>
        <v>12</v>
      </c>
      <c r="M2379" s="5">
        <f t="shared" si="725"/>
        <v>2023</v>
      </c>
      <c r="N2379" s="96">
        <v>480</v>
      </c>
      <c r="O2379" s="6">
        <f t="shared" si="726"/>
        <v>-480</v>
      </c>
      <c r="P2379" s="6">
        <f t="shared" si="714"/>
        <v>0</v>
      </c>
      <c r="Q2379" s="7">
        <f t="shared" si="716"/>
        <v>3933554.850000002</v>
      </c>
      <c r="R2379" s="44" t="str">
        <f>VLOOKUP(F2379,'Set up'!$A$2:$E$55,5,FALSE)</f>
        <v>Cash</v>
      </c>
      <c r="S2379" s="1" t="s">
        <v>2287</v>
      </c>
    </row>
    <row r="2380" spans="1:19" ht="15" customHeight="1" x14ac:dyDescent="0.35">
      <c r="A2380" s="4">
        <v>45262</v>
      </c>
      <c r="B2380" s="5">
        <f t="shared" si="720"/>
        <v>12</v>
      </c>
      <c r="C2380" s="5">
        <f t="shared" si="721"/>
        <v>2023</v>
      </c>
      <c r="D2380" s="88" t="s">
        <v>2251</v>
      </c>
      <c r="E2380" s="5" t="str">
        <f>VLOOKUP(F2380,'Set up'!$A$2:$C$55,2,FALSE)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up'!$A$2:$C$55,3,FALSE)</f>
        <v>Cash</v>
      </c>
      <c r="J2380" s="5">
        <f>VLOOKUP(F2380,'Set up'!$A$2:$D$55,4,FALSE)</f>
        <v>0</v>
      </c>
      <c r="K2380" s="4">
        <f t="shared" si="723"/>
        <v>45262</v>
      </c>
      <c r="L2380" s="5">
        <f t="shared" si="724"/>
        <v>12</v>
      </c>
      <c r="M2380" s="5">
        <f t="shared" si="725"/>
        <v>2023</v>
      </c>
      <c r="N2380" s="96">
        <v>1738</v>
      </c>
      <c r="O2380" s="6">
        <f t="shared" si="726"/>
        <v>-1738</v>
      </c>
      <c r="P2380" s="6">
        <f t="shared" si="714"/>
        <v>0</v>
      </c>
      <c r="Q2380" s="7">
        <f t="shared" si="716"/>
        <v>3935292.850000002</v>
      </c>
      <c r="R2380" s="44" t="str">
        <f>VLOOKUP(F2380,'Set up'!$A$2:$E$55,5,FALSE)</f>
        <v>PD Chq</v>
      </c>
      <c r="S2380" s="1" t="s">
        <v>2742</v>
      </c>
    </row>
    <row r="2381" spans="1:19" ht="15" customHeight="1" x14ac:dyDescent="0.35">
      <c r="A2381" s="4">
        <v>45262</v>
      </c>
      <c r="B2381" s="5">
        <f t="shared" si="720"/>
        <v>12</v>
      </c>
      <c r="C2381" s="5">
        <f t="shared" si="721"/>
        <v>2023</v>
      </c>
      <c r="D2381" s="88" t="s">
        <v>2251</v>
      </c>
      <c r="E2381" s="5" t="str">
        <f>VLOOKUP(F2381,'Set up'!$A$2:$C$55,2,FALSE)</f>
        <v>C00000021</v>
      </c>
      <c r="F2381" s="1" t="s">
        <v>492</v>
      </c>
      <c r="G2381" s="99" t="s">
        <v>2198</v>
      </c>
      <c r="H2381" s="5">
        <v>1</v>
      </c>
      <c r="I2381" s="5" t="str">
        <f>VLOOKUP(F2381,'Set up'!$A$2:$C$55,3,FALSE)</f>
        <v>Cash</v>
      </c>
      <c r="J2381" s="5">
        <f>VLOOKUP(F2381,'Set up'!$A$2:$D$55,4,FALSE)</f>
        <v>0</v>
      </c>
      <c r="K2381" s="4">
        <f t="shared" si="723"/>
        <v>45262</v>
      </c>
      <c r="L2381" s="5">
        <f t="shared" si="724"/>
        <v>12</v>
      </c>
      <c r="M2381" s="5">
        <f t="shared" si="725"/>
        <v>2023</v>
      </c>
      <c r="N2381" s="96">
        <v>277.5</v>
      </c>
      <c r="O2381" s="6">
        <f t="shared" si="726"/>
        <v>-277.5</v>
      </c>
      <c r="P2381" s="6">
        <f t="shared" si="714"/>
        <v>0</v>
      </c>
      <c r="Q2381" s="7">
        <f t="shared" si="716"/>
        <v>3935570.350000002</v>
      </c>
      <c r="R2381" s="44" t="str">
        <f>VLOOKUP(F2381,'Set up'!$A$2:$E$55,5,FALSE)</f>
        <v>PD Chq</v>
      </c>
      <c r="S2381" s="1" t="s">
        <v>2742</v>
      </c>
    </row>
    <row r="2382" spans="1:19" ht="15" customHeight="1" x14ac:dyDescent="0.35">
      <c r="A2382" s="4">
        <v>45262</v>
      </c>
      <c r="B2382" s="5">
        <f t="shared" si="720"/>
        <v>12</v>
      </c>
      <c r="C2382" s="5">
        <f t="shared" si="721"/>
        <v>2023</v>
      </c>
      <c r="D2382" s="88" t="s">
        <v>2251</v>
      </c>
      <c r="E2382" s="5" t="str">
        <f>VLOOKUP(F2382,'Set up'!$A$2:$C$55,2,FALSE)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up'!$A$2:$C$55,3,FALSE)</f>
        <v>Cash</v>
      </c>
      <c r="J2382" s="5">
        <f>VLOOKUP(F2382,'Set up'!$A$2:$D$55,4,FALSE)</f>
        <v>0</v>
      </c>
      <c r="K2382" s="4">
        <f t="shared" si="723"/>
        <v>45262</v>
      </c>
      <c r="L2382" s="5">
        <f t="shared" si="724"/>
        <v>12</v>
      </c>
      <c r="M2382" s="5">
        <f t="shared" si="725"/>
        <v>2023</v>
      </c>
      <c r="N2382" s="96">
        <v>450</v>
      </c>
      <c r="O2382" s="6">
        <f t="shared" si="726"/>
        <v>-450</v>
      </c>
      <c r="P2382" s="6">
        <f t="shared" si="714"/>
        <v>0</v>
      </c>
      <c r="Q2382" s="7">
        <f t="shared" si="716"/>
        <v>3936020.350000002</v>
      </c>
      <c r="R2382" s="44" t="str">
        <f>VLOOKUP(F2382,'Set up'!$A$2:$E$55,5,FALSE)</f>
        <v>PD Chq</v>
      </c>
      <c r="S2382" s="1" t="s">
        <v>2742</v>
      </c>
    </row>
    <row r="2383" spans="1:19" ht="15" customHeight="1" x14ac:dyDescent="0.35">
      <c r="A2383" s="4">
        <v>45262</v>
      </c>
      <c r="B2383" s="5">
        <f t="shared" si="720"/>
        <v>12</v>
      </c>
      <c r="C2383" s="5">
        <f t="shared" si="721"/>
        <v>2023</v>
      </c>
      <c r="D2383" s="88" t="s">
        <v>2251</v>
      </c>
      <c r="E2383" s="5" t="str">
        <f>VLOOKUP(F2383,'Set up'!$A$2:$C$55,2,FALSE)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up'!$A$2:$C$55,3,FALSE)</f>
        <v>Cash</v>
      </c>
      <c r="J2383" s="5">
        <f>VLOOKUP(F2383,'Set up'!$A$2:$D$55,4,FALSE)</f>
        <v>0</v>
      </c>
      <c r="K2383" s="4">
        <f t="shared" si="723"/>
        <v>45262</v>
      </c>
      <c r="L2383" s="5">
        <f t="shared" si="724"/>
        <v>12</v>
      </c>
      <c r="M2383" s="5">
        <f t="shared" si="725"/>
        <v>2023</v>
      </c>
      <c r="N2383" s="96">
        <v>95</v>
      </c>
      <c r="O2383" s="6">
        <f t="shared" si="726"/>
        <v>-95</v>
      </c>
      <c r="P2383" s="6">
        <f t="shared" si="714"/>
        <v>0</v>
      </c>
      <c r="Q2383" s="7">
        <f t="shared" si="716"/>
        <v>3936115.350000002</v>
      </c>
      <c r="R2383" s="44" t="str">
        <f>VLOOKUP(F2383,'Set up'!$A$2:$E$55,5,FALSE)</f>
        <v>PD Chq</v>
      </c>
      <c r="S2383" s="1" t="s">
        <v>2742</v>
      </c>
    </row>
    <row r="2384" spans="1:19" ht="15" customHeight="1" x14ac:dyDescent="0.35">
      <c r="A2384" s="4">
        <v>45262</v>
      </c>
      <c r="B2384" s="5">
        <f t="shared" si="720"/>
        <v>12</v>
      </c>
      <c r="C2384" s="5">
        <f t="shared" si="721"/>
        <v>2023</v>
      </c>
      <c r="D2384" s="88" t="s">
        <v>2251</v>
      </c>
      <c r="E2384" s="5" t="str">
        <f>VLOOKUP(F2384,'Set up'!$A$2:$C$55,2,FALSE)</f>
        <v>C00000021</v>
      </c>
      <c r="F2384" s="1" t="s">
        <v>492</v>
      </c>
      <c r="G2384" s="99" t="s">
        <v>2199</v>
      </c>
      <c r="H2384" s="5">
        <v>5</v>
      </c>
      <c r="I2384" s="5" t="str">
        <f>VLOOKUP(F2384,'Set up'!$A$2:$C$55,3,FALSE)</f>
        <v>Cash</v>
      </c>
      <c r="J2384" s="5">
        <f>VLOOKUP(F2384,'Set up'!$A$2:$D$55,4,FALSE)</f>
        <v>0</v>
      </c>
      <c r="K2384" s="4">
        <f t="shared" si="723"/>
        <v>45262</v>
      </c>
      <c r="L2384" s="5">
        <f t="shared" si="724"/>
        <v>12</v>
      </c>
      <c r="M2384" s="5">
        <f t="shared" si="725"/>
        <v>2023</v>
      </c>
      <c r="N2384" s="96">
        <v>312.5</v>
      </c>
      <c r="O2384" s="6">
        <f t="shared" si="726"/>
        <v>-312.5</v>
      </c>
      <c r="P2384" s="6">
        <f t="shared" si="714"/>
        <v>0</v>
      </c>
      <c r="Q2384" s="7">
        <f t="shared" si="716"/>
        <v>3936427.850000002</v>
      </c>
      <c r="R2384" s="44" t="str">
        <f>VLOOKUP(F2384,'Set up'!$A$2:$E$55,5,FALSE)</f>
        <v>PD Chq</v>
      </c>
      <c r="S2384" s="1" t="s">
        <v>2742</v>
      </c>
    </row>
    <row r="2385" spans="1:19" ht="15" customHeight="1" x14ac:dyDescent="0.35">
      <c r="A2385" s="4">
        <v>45262</v>
      </c>
      <c r="B2385" s="5">
        <f t="shared" si="720"/>
        <v>12</v>
      </c>
      <c r="C2385" s="5">
        <f t="shared" si="721"/>
        <v>2023</v>
      </c>
      <c r="D2385" s="88" t="s">
        <v>2251</v>
      </c>
      <c r="E2385" s="5" t="str">
        <f>VLOOKUP(F2385,'Set up'!$A$2:$C$55,2,FALSE)</f>
        <v>C00000021</v>
      </c>
      <c r="F2385" s="1" t="s">
        <v>492</v>
      </c>
      <c r="G2385" s="99" t="s">
        <v>2200</v>
      </c>
      <c r="H2385" s="5">
        <v>10</v>
      </c>
      <c r="I2385" s="5" t="str">
        <f>VLOOKUP(F2385,'Set up'!$A$2:$C$55,3,FALSE)</f>
        <v>Cash</v>
      </c>
      <c r="J2385" s="5">
        <f>VLOOKUP(F2385,'Set up'!$A$2:$D$55,4,FALSE)</f>
        <v>0</v>
      </c>
      <c r="K2385" s="4">
        <f t="shared" si="723"/>
        <v>45262</v>
      </c>
      <c r="L2385" s="5">
        <f t="shared" si="724"/>
        <v>12</v>
      </c>
      <c r="M2385" s="5">
        <f t="shared" si="725"/>
        <v>2023</v>
      </c>
      <c r="N2385" s="96">
        <v>576</v>
      </c>
      <c r="O2385" s="6">
        <f t="shared" si="726"/>
        <v>-576</v>
      </c>
      <c r="P2385" s="6">
        <f t="shared" si="714"/>
        <v>0</v>
      </c>
      <c r="Q2385" s="7">
        <f t="shared" si="716"/>
        <v>3937003.850000002</v>
      </c>
      <c r="R2385" s="44" t="str">
        <f>VLOOKUP(F2385,'Set up'!$A$2:$E$55,5,FALSE)</f>
        <v>PD Chq</v>
      </c>
      <c r="S2385" s="1" t="s">
        <v>2742</v>
      </c>
    </row>
    <row r="2386" spans="1:19" ht="15" customHeight="1" x14ac:dyDescent="0.35">
      <c r="A2386" s="4">
        <v>45264</v>
      </c>
      <c r="B2386" s="5">
        <f t="shared" si="720"/>
        <v>12</v>
      </c>
      <c r="C2386" s="5">
        <f t="shared" si="721"/>
        <v>2023</v>
      </c>
      <c r="D2386" s="88" t="s">
        <v>2252</v>
      </c>
      <c r="E2386" s="5" t="str">
        <f>VLOOKUP(F2386,'Set up'!$A$2:$C$55,2,FALSE)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up'!$A$2:$C$55,3,FALSE)</f>
        <v>Cash</v>
      </c>
      <c r="J2386" s="5">
        <f>VLOOKUP(F2386,'Set up'!$A$2:$D$55,4,FALSE)</f>
        <v>0</v>
      </c>
      <c r="K2386" s="4">
        <f t="shared" si="723"/>
        <v>45264</v>
      </c>
      <c r="L2386" s="5">
        <f t="shared" si="724"/>
        <v>12</v>
      </c>
      <c r="M2386" s="5">
        <f t="shared" si="725"/>
        <v>2023</v>
      </c>
      <c r="N2386" s="96">
        <v>250</v>
      </c>
      <c r="O2386" s="6">
        <f>-248.5-1.5</f>
        <v>-250</v>
      </c>
      <c r="P2386" s="6">
        <f t="shared" si="714"/>
        <v>0</v>
      </c>
      <c r="Q2386" s="7">
        <f t="shared" si="716"/>
        <v>3937253.850000002</v>
      </c>
      <c r="R2386" s="44" t="str">
        <f>VLOOKUP(F2386,'Set up'!$A$2:$E$55,5,FALSE)</f>
        <v>Trsf</v>
      </c>
      <c r="S2386" s="1" t="s">
        <v>2788</v>
      </c>
    </row>
    <row r="2387" spans="1:19" ht="15" customHeight="1" x14ac:dyDescent="0.35">
      <c r="A2387" s="4">
        <v>45264</v>
      </c>
      <c r="B2387" s="5">
        <f t="shared" si="720"/>
        <v>12</v>
      </c>
      <c r="C2387" s="5">
        <f t="shared" si="721"/>
        <v>2023</v>
      </c>
      <c r="D2387" s="88" t="s">
        <v>2253</v>
      </c>
      <c r="E2387" s="5" t="str">
        <f>VLOOKUP(F2387,'Set up'!$A$2:$C$55,2,FALSE)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up'!$A$2:$C$55,3,FALSE)</f>
        <v>Cash</v>
      </c>
      <c r="J2387" s="5">
        <f>VLOOKUP(F2387,'Set up'!$A$2:$D$55,4,FALSE)</f>
        <v>0</v>
      </c>
      <c r="K2387" s="4">
        <f t="shared" si="723"/>
        <v>45264</v>
      </c>
      <c r="L2387" s="5">
        <f t="shared" si="724"/>
        <v>12</v>
      </c>
      <c r="M2387" s="5">
        <f t="shared" si="725"/>
        <v>2023</v>
      </c>
      <c r="N2387" s="96">
        <v>6424</v>
      </c>
      <c r="O2387" s="6">
        <f>-N2387</f>
        <v>-6424</v>
      </c>
      <c r="P2387" s="6">
        <f t="shared" ref="P2387:P2452" si="727">SUM(N2387+O2387)</f>
        <v>0</v>
      </c>
      <c r="Q2387" s="7">
        <f t="shared" si="716"/>
        <v>3943677.850000002</v>
      </c>
      <c r="R2387" s="44" t="str">
        <f>VLOOKUP(F2387,'Set up'!$A$2:$E$55,5,FALSE)</f>
        <v>Trsf</v>
      </c>
      <c r="S2387" s="1" t="s">
        <v>2781</v>
      </c>
    </row>
    <row r="2388" spans="1:19" ht="15" customHeight="1" x14ac:dyDescent="0.35">
      <c r="A2388" s="4">
        <v>45264</v>
      </c>
      <c r="B2388" s="5">
        <f t="shared" si="720"/>
        <v>12</v>
      </c>
      <c r="C2388" s="5">
        <f t="shared" si="721"/>
        <v>2023</v>
      </c>
      <c r="D2388" s="88" t="s">
        <v>2253</v>
      </c>
      <c r="E2388" s="5" t="str">
        <f>VLOOKUP(F2388,'Set up'!$A$2:$C$55,2,FALSE)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up'!$A$2:$C$55,3,FALSE)</f>
        <v>Cash</v>
      </c>
      <c r="J2388" s="5">
        <f>VLOOKUP(F2388,'Set up'!$A$2:$D$55,4,FALSE)</f>
        <v>0</v>
      </c>
      <c r="K2388" s="4">
        <f t="shared" si="723"/>
        <v>45264</v>
      </c>
      <c r="L2388" s="5">
        <f t="shared" si="724"/>
        <v>12</v>
      </c>
      <c r="M2388" s="5">
        <f t="shared" si="725"/>
        <v>2023</v>
      </c>
      <c r="N2388" s="96">
        <v>2088</v>
      </c>
      <c r="O2388" s="6">
        <f>-N2388</f>
        <v>-2088</v>
      </c>
      <c r="P2388" s="6">
        <f t="shared" si="727"/>
        <v>0</v>
      </c>
      <c r="Q2388" s="7">
        <f t="shared" si="716"/>
        <v>3945765.850000002</v>
      </c>
      <c r="R2388" s="44" t="str">
        <f>VLOOKUP(F2388,'Set up'!$A$2:$E$55,5,FALSE)</f>
        <v>Trsf</v>
      </c>
      <c r="S2388" s="1" t="s">
        <v>2779</v>
      </c>
    </row>
    <row r="2389" spans="1:19" ht="15" customHeight="1" x14ac:dyDescent="0.35">
      <c r="A2389" s="4">
        <v>45264</v>
      </c>
      <c r="B2389" s="5">
        <f t="shared" si="720"/>
        <v>12</v>
      </c>
      <c r="C2389" s="5">
        <f t="shared" si="721"/>
        <v>2023</v>
      </c>
      <c r="D2389" s="88" t="s">
        <v>2253</v>
      </c>
      <c r="E2389" s="5" t="str">
        <f>VLOOKUP(F2389,'Set up'!$A$2:$C$55,2,FALSE)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up'!$A$2:$C$55,3,FALSE)</f>
        <v>Cash</v>
      </c>
      <c r="J2389" s="5">
        <f>VLOOKUP(F2389,'Set up'!$A$2:$D$55,4,FALSE)</f>
        <v>0</v>
      </c>
      <c r="K2389" s="4">
        <f t="shared" si="723"/>
        <v>45264</v>
      </c>
      <c r="L2389" s="5">
        <f t="shared" si="724"/>
        <v>12</v>
      </c>
      <c r="M2389" s="5">
        <f t="shared" si="725"/>
        <v>2023</v>
      </c>
      <c r="N2389" s="96">
        <v>1170</v>
      </c>
      <c r="O2389" s="6">
        <f>-N2389</f>
        <v>-1170</v>
      </c>
      <c r="P2389" s="6">
        <f t="shared" si="727"/>
        <v>0</v>
      </c>
      <c r="Q2389" s="7">
        <f t="shared" si="716"/>
        <v>3946935.850000002</v>
      </c>
      <c r="R2389" s="44" t="str">
        <f>VLOOKUP(F2389,'Set up'!$A$2:$E$55,5,FALSE)</f>
        <v>Trsf</v>
      </c>
      <c r="S2389" s="1" t="s">
        <v>2780</v>
      </c>
    </row>
    <row r="2390" spans="1:19" ht="15" customHeight="1" x14ac:dyDescent="0.35">
      <c r="A2390" s="4">
        <v>45267</v>
      </c>
      <c r="B2390" s="5">
        <f t="shared" si="720"/>
        <v>12</v>
      </c>
      <c r="C2390" s="5">
        <f t="shared" si="721"/>
        <v>2023</v>
      </c>
      <c r="D2390" s="88" t="s">
        <v>2254</v>
      </c>
      <c r="E2390" s="5" t="str">
        <f>VLOOKUP(F2390,'Set up'!$A$2:$C$55,2,FALSE)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up'!$A$2:$C$55,3,FALSE)</f>
        <v>Cash</v>
      </c>
      <c r="J2390" s="5">
        <f>VLOOKUP(F2390,'Set up'!$A$2:$D$55,4,FALSE)</f>
        <v>0</v>
      </c>
      <c r="K2390" s="4">
        <f t="shared" si="723"/>
        <v>45267</v>
      </c>
      <c r="L2390" s="5">
        <f t="shared" si="724"/>
        <v>12</v>
      </c>
      <c r="M2390" s="5">
        <f t="shared" si="725"/>
        <v>2023</v>
      </c>
      <c r="N2390" s="96">
        <v>1738</v>
      </c>
      <c r="O2390" s="6">
        <f t="shared" ref="O2390:O2393" si="728">-N2390</f>
        <v>-1738</v>
      </c>
      <c r="P2390" s="6">
        <f t="shared" si="727"/>
        <v>0</v>
      </c>
      <c r="Q2390" s="7">
        <f t="shared" si="716"/>
        <v>3948673.850000002</v>
      </c>
      <c r="R2390" s="44" t="str">
        <f>VLOOKUP(F2390,'Set up'!$A$2:$E$55,5,FALSE)</f>
        <v>PD Chq</v>
      </c>
      <c r="S2390" s="1" t="s">
        <v>2743</v>
      </c>
    </row>
    <row r="2391" spans="1:19" ht="15" customHeight="1" x14ac:dyDescent="0.35">
      <c r="A2391" s="4">
        <v>45267</v>
      </c>
      <c r="B2391" s="5">
        <f t="shared" si="720"/>
        <v>12</v>
      </c>
      <c r="C2391" s="5">
        <f t="shared" si="721"/>
        <v>2023</v>
      </c>
      <c r="D2391" s="88" t="s">
        <v>2254</v>
      </c>
      <c r="E2391" s="5" t="str">
        <f>VLOOKUP(F2391,'Set up'!$A$2:$C$55,2,FALSE)</f>
        <v>C00000021</v>
      </c>
      <c r="F2391" s="1" t="s">
        <v>492</v>
      </c>
      <c r="G2391" s="99" t="s">
        <v>2198</v>
      </c>
      <c r="H2391" s="5">
        <v>2</v>
      </c>
      <c r="I2391" s="5" t="str">
        <f>VLOOKUP(F2391,'Set up'!$A$2:$C$55,3,FALSE)</f>
        <v>Cash</v>
      </c>
      <c r="J2391" s="5">
        <f>VLOOKUP(F2391,'Set up'!$A$2:$D$55,4,FALSE)</f>
        <v>0</v>
      </c>
      <c r="K2391" s="4">
        <f t="shared" si="723"/>
        <v>45267</v>
      </c>
      <c r="L2391" s="5">
        <f t="shared" si="724"/>
        <v>12</v>
      </c>
      <c r="M2391" s="5">
        <f t="shared" si="725"/>
        <v>2023</v>
      </c>
      <c r="N2391" s="96">
        <v>555</v>
      </c>
      <c r="O2391" s="6">
        <f t="shared" si="728"/>
        <v>-555</v>
      </c>
      <c r="P2391" s="6">
        <f t="shared" si="727"/>
        <v>0</v>
      </c>
      <c r="Q2391" s="7">
        <f t="shared" si="716"/>
        <v>3949228.850000002</v>
      </c>
      <c r="R2391" s="44" t="str">
        <f>VLOOKUP(F2391,'Set up'!$A$2:$E$55,5,FALSE)</f>
        <v>PD Chq</v>
      </c>
      <c r="S2391" s="1" t="s">
        <v>2743</v>
      </c>
    </row>
    <row r="2392" spans="1:19" ht="15" customHeight="1" x14ac:dyDescent="0.35">
      <c r="A2392" s="4">
        <v>45267</v>
      </c>
      <c r="B2392" s="5">
        <f t="shared" si="720"/>
        <v>12</v>
      </c>
      <c r="C2392" s="5">
        <f t="shared" si="721"/>
        <v>2023</v>
      </c>
      <c r="D2392" s="88" t="s">
        <v>2254</v>
      </c>
      <c r="E2392" s="5" t="str">
        <f>VLOOKUP(F2392,'Set up'!$A$2:$C$55,2,FALSE)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up'!$A$2:$C$55,3,FALSE)</f>
        <v>Cash</v>
      </c>
      <c r="J2392" s="5">
        <f>VLOOKUP(F2392,'Set up'!$A$2:$D$55,4,FALSE)</f>
        <v>0</v>
      </c>
      <c r="K2392" s="4">
        <f t="shared" si="723"/>
        <v>45267</v>
      </c>
      <c r="L2392" s="5">
        <f t="shared" si="724"/>
        <v>12</v>
      </c>
      <c r="M2392" s="5">
        <f t="shared" si="725"/>
        <v>2023</v>
      </c>
      <c r="N2392" s="96">
        <v>95</v>
      </c>
      <c r="O2392" s="6">
        <f t="shared" si="728"/>
        <v>-95</v>
      </c>
      <c r="P2392" s="6">
        <f t="shared" si="727"/>
        <v>0</v>
      </c>
      <c r="Q2392" s="7">
        <f t="shared" si="716"/>
        <v>3949323.850000002</v>
      </c>
      <c r="R2392" s="44" t="str">
        <f>VLOOKUP(F2392,'Set up'!$A$2:$E$55,5,FALSE)</f>
        <v>PD Chq</v>
      </c>
      <c r="S2392" s="1" t="s">
        <v>2743</v>
      </c>
    </row>
    <row r="2393" spans="1:19" ht="15" customHeight="1" x14ac:dyDescent="0.35">
      <c r="A2393" s="4">
        <v>45267</v>
      </c>
      <c r="B2393" s="5">
        <f t="shared" si="720"/>
        <v>12</v>
      </c>
      <c r="C2393" s="5">
        <f t="shared" si="721"/>
        <v>2023</v>
      </c>
      <c r="D2393" s="88" t="s">
        <v>2254</v>
      </c>
      <c r="E2393" s="5" t="str">
        <f>VLOOKUP(F2393,'Set up'!$A$2:$C$55,2,FALSE)</f>
        <v>C00000021</v>
      </c>
      <c r="F2393" s="1" t="s">
        <v>492</v>
      </c>
      <c r="G2393" s="99" t="s">
        <v>2199</v>
      </c>
      <c r="H2393" s="5">
        <v>5</v>
      </c>
      <c r="I2393" s="5" t="str">
        <f>VLOOKUP(F2393,'Set up'!$A$2:$C$55,3,FALSE)</f>
        <v>Cash</v>
      </c>
      <c r="J2393" s="5">
        <f>VLOOKUP(F2393,'Set up'!$A$2:$D$55,4,FALSE)</f>
        <v>0</v>
      </c>
      <c r="K2393" s="4">
        <f t="shared" si="723"/>
        <v>45267</v>
      </c>
      <c r="L2393" s="5">
        <f t="shared" si="724"/>
        <v>12</v>
      </c>
      <c r="M2393" s="5">
        <f t="shared" si="725"/>
        <v>2023</v>
      </c>
      <c r="N2393" s="96">
        <v>312.5</v>
      </c>
      <c r="O2393" s="6">
        <f t="shared" si="728"/>
        <v>-312.5</v>
      </c>
      <c r="P2393" s="6">
        <f t="shared" si="727"/>
        <v>0</v>
      </c>
      <c r="Q2393" s="7">
        <f t="shared" si="716"/>
        <v>3949636.350000002</v>
      </c>
      <c r="R2393" s="44" t="str">
        <f>VLOOKUP(F2393,'Set up'!$A$2:$E$55,5,FALSE)</f>
        <v>PD Chq</v>
      </c>
      <c r="S2393" s="1" t="s">
        <v>2743</v>
      </c>
    </row>
    <row r="2394" spans="1:19" ht="15" customHeight="1" x14ac:dyDescent="0.35">
      <c r="A2394" s="4">
        <v>45268</v>
      </c>
      <c r="B2394" s="5">
        <f t="shared" si="720"/>
        <v>12</v>
      </c>
      <c r="C2394" s="5">
        <f t="shared" si="721"/>
        <v>2023</v>
      </c>
      <c r="D2394" s="88" t="s">
        <v>2255</v>
      </c>
      <c r="E2394" s="5" t="str">
        <f>VLOOKUP(F2394,'Set up'!$A$2:$C$55,2,FALSE)</f>
        <v>C00000022</v>
      </c>
      <c r="F2394" s="1" t="s">
        <v>638</v>
      </c>
      <c r="G2394" s="99" t="s">
        <v>2201</v>
      </c>
      <c r="H2394" s="5">
        <v>1</v>
      </c>
      <c r="I2394" s="5" t="str">
        <f>VLOOKUP(F2394,'Set up'!$A$2:$C$55,3,FALSE)</f>
        <v>Cash</v>
      </c>
      <c r="J2394" s="5">
        <f>VLOOKUP(F2394,'Set up'!$A$2:$D$55,4,FALSE)</f>
        <v>0</v>
      </c>
      <c r="K2394" s="4">
        <f t="shared" si="723"/>
        <v>45268</v>
      </c>
      <c r="L2394" s="5">
        <f t="shared" si="724"/>
        <v>12</v>
      </c>
      <c r="M2394" s="5">
        <f t="shared" si="725"/>
        <v>2023</v>
      </c>
      <c r="N2394" s="96">
        <v>250</v>
      </c>
      <c r="P2394" s="6">
        <f t="shared" si="727"/>
        <v>250</v>
      </c>
      <c r="Q2394" s="7">
        <f t="shared" si="716"/>
        <v>3949886.350000002</v>
      </c>
      <c r="R2394" s="44" t="str">
        <f>VLOOKUP(F2394,'Set up'!$A$2:$E$55,5,FALSE)</f>
        <v>Trsf</v>
      </c>
    </row>
    <row r="2395" spans="1:19" ht="15" customHeight="1" x14ac:dyDescent="0.35">
      <c r="A2395" s="4">
        <v>45268</v>
      </c>
      <c r="B2395" s="5">
        <f t="shared" si="720"/>
        <v>12</v>
      </c>
      <c r="C2395" s="5">
        <f t="shared" si="721"/>
        <v>2023</v>
      </c>
      <c r="D2395" s="88" t="s">
        <v>2256</v>
      </c>
      <c r="E2395" s="5" t="str">
        <f>VLOOKUP(F2395,'Set up'!$A$2:$C$55,2,FALSE)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up'!$A$2:$C$55,3,FALSE)</f>
        <v>Cash</v>
      </c>
      <c r="J2395" s="5">
        <f>VLOOKUP(F2395,'Set up'!$A$2:$D$55,4,FALSE)</f>
        <v>0</v>
      </c>
      <c r="K2395" s="4">
        <f t="shared" si="723"/>
        <v>45268</v>
      </c>
      <c r="L2395" s="5">
        <f t="shared" si="724"/>
        <v>12</v>
      </c>
      <c r="M2395" s="5">
        <f t="shared" si="725"/>
        <v>2023</v>
      </c>
      <c r="N2395" s="96">
        <v>3600</v>
      </c>
      <c r="P2395" s="6">
        <f t="shared" si="727"/>
        <v>3600</v>
      </c>
      <c r="Q2395" s="7">
        <f t="shared" si="716"/>
        <v>3953486.350000002</v>
      </c>
      <c r="R2395" s="44" t="str">
        <f>VLOOKUP(F2395,'Set up'!$A$2:$E$55,5,FALSE)</f>
        <v>Trsf</v>
      </c>
    </row>
    <row r="2396" spans="1:19" ht="15" customHeight="1" x14ac:dyDescent="0.35">
      <c r="A2396" s="4">
        <v>45268</v>
      </c>
      <c r="B2396" s="5">
        <f t="shared" si="720"/>
        <v>12</v>
      </c>
      <c r="C2396" s="5">
        <f t="shared" si="721"/>
        <v>2023</v>
      </c>
      <c r="D2396" s="88" t="s">
        <v>2256</v>
      </c>
      <c r="E2396" s="5" t="str">
        <f>VLOOKUP(F2396,'Set up'!$A$2:$C$55,2,FALSE)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up'!$A$2:$C$55,3,FALSE)</f>
        <v>Cash</v>
      </c>
      <c r="J2396" s="5">
        <f>VLOOKUP(F2396,'Set up'!$A$2:$D$55,4,FALSE)</f>
        <v>0</v>
      </c>
      <c r="K2396" s="4">
        <f t="shared" si="723"/>
        <v>45268</v>
      </c>
      <c r="L2396" s="5">
        <f t="shared" si="724"/>
        <v>12</v>
      </c>
      <c r="M2396" s="5">
        <f t="shared" si="725"/>
        <v>2023</v>
      </c>
      <c r="N2396" s="96">
        <v>468</v>
      </c>
      <c r="P2396" s="6">
        <f t="shared" si="727"/>
        <v>468</v>
      </c>
      <c r="Q2396" s="7">
        <f t="shared" si="716"/>
        <v>3953954.350000002</v>
      </c>
      <c r="R2396" s="44" t="str">
        <f>VLOOKUP(F2396,'Set up'!$A$2:$E$55,5,FALSE)</f>
        <v>Trsf</v>
      </c>
    </row>
    <row r="2397" spans="1:19" ht="15" customHeight="1" x14ac:dyDescent="0.35">
      <c r="A2397" s="4">
        <v>45268</v>
      </c>
      <c r="B2397" s="5">
        <f t="shared" si="720"/>
        <v>12</v>
      </c>
      <c r="C2397" s="5">
        <f t="shared" si="721"/>
        <v>2023</v>
      </c>
      <c r="D2397" s="88" t="s">
        <v>2257</v>
      </c>
      <c r="E2397" s="5" t="str">
        <f>VLOOKUP(F2397,'Set up'!$A$2:$C$55,2,FALSE)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up'!$A$2:$C$55,3,FALSE)</f>
        <v>Cash</v>
      </c>
      <c r="J2397" s="5">
        <f>VLOOKUP(F2397,'Set up'!$A$2:$D$55,4,FALSE)</f>
        <v>0</v>
      </c>
      <c r="K2397" s="4">
        <f t="shared" si="723"/>
        <v>45268</v>
      </c>
      <c r="L2397" s="5">
        <f t="shared" si="724"/>
        <v>12</v>
      </c>
      <c r="M2397" s="5">
        <f t="shared" si="725"/>
        <v>2023</v>
      </c>
      <c r="N2397" s="96">
        <v>1738</v>
      </c>
      <c r="P2397" s="6">
        <f t="shared" si="727"/>
        <v>1738</v>
      </c>
      <c r="Q2397" s="7">
        <f t="shared" ref="Q2397:Q2463" si="729">SUM(Q2396+N2397)</f>
        <v>3955692.350000002</v>
      </c>
      <c r="R2397" s="44" t="str">
        <f>VLOOKUP(F2397,'Set up'!$A$2:$E$55,5,FALSE)</f>
        <v>Trsf</v>
      </c>
    </row>
    <row r="2398" spans="1:19" ht="15" customHeight="1" x14ac:dyDescent="0.35">
      <c r="A2398" s="4">
        <v>45268</v>
      </c>
      <c r="B2398" s="5">
        <f t="shared" si="720"/>
        <v>12</v>
      </c>
      <c r="C2398" s="5">
        <f t="shared" si="721"/>
        <v>2023</v>
      </c>
      <c r="D2398" s="88" t="s">
        <v>2257</v>
      </c>
      <c r="E2398" s="5" t="str">
        <f>VLOOKUP(F2398,'Set up'!$A$2:$C$55,2,FALSE)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up'!$A$2:$C$55,3,FALSE)</f>
        <v>Cash</v>
      </c>
      <c r="J2398" s="5">
        <f>VLOOKUP(F2398,'Set up'!$A$2:$D$55,4,FALSE)</f>
        <v>0</v>
      </c>
      <c r="K2398" s="4">
        <f t="shared" si="723"/>
        <v>45268</v>
      </c>
      <c r="L2398" s="5">
        <f t="shared" si="724"/>
        <v>12</v>
      </c>
      <c r="M2398" s="5">
        <f t="shared" si="725"/>
        <v>2023</v>
      </c>
      <c r="N2398" s="96">
        <v>405</v>
      </c>
      <c r="P2398" s="6">
        <f t="shared" si="727"/>
        <v>405</v>
      </c>
      <c r="Q2398" s="7">
        <f t="shared" si="729"/>
        <v>3956097.350000002</v>
      </c>
      <c r="R2398" s="44" t="str">
        <f>VLOOKUP(F2398,'Set up'!$A$2:$E$55,5,FALSE)</f>
        <v>Trsf</v>
      </c>
    </row>
    <row r="2399" spans="1:19" ht="15" customHeight="1" x14ac:dyDescent="0.35">
      <c r="A2399" s="4">
        <v>45268</v>
      </c>
      <c r="B2399" s="5">
        <f t="shared" si="720"/>
        <v>12</v>
      </c>
      <c r="C2399" s="5">
        <f t="shared" si="721"/>
        <v>2023</v>
      </c>
      <c r="D2399" s="88" t="s">
        <v>2257</v>
      </c>
      <c r="E2399" s="5" t="str">
        <f>VLOOKUP(F2399,'Set up'!$A$2:$C$55,2,FALSE)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up'!$A$2:$C$55,3,FALSE)</f>
        <v>Cash</v>
      </c>
      <c r="J2399" s="5">
        <f>VLOOKUP(F2399,'Set up'!$A$2:$D$55,4,FALSE)</f>
        <v>0</v>
      </c>
      <c r="K2399" s="4">
        <f t="shared" si="723"/>
        <v>45268</v>
      </c>
      <c r="L2399" s="5">
        <f t="shared" si="724"/>
        <v>12</v>
      </c>
      <c r="M2399" s="5">
        <f t="shared" si="725"/>
        <v>2023</v>
      </c>
      <c r="N2399" s="96">
        <v>160</v>
      </c>
      <c r="P2399" s="6">
        <f t="shared" si="727"/>
        <v>160</v>
      </c>
      <c r="Q2399" s="7">
        <f t="shared" si="729"/>
        <v>3956257.350000002</v>
      </c>
      <c r="R2399" s="44" t="str">
        <f>VLOOKUP(F2399,'Set up'!$A$2:$E$55,5,FALSE)</f>
        <v>Trsf</v>
      </c>
    </row>
    <row r="2400" spans="1:19" ht="15" customHeight="1" x14ac:dyDescent="0.35">
      <c r="A2400" s="4">
        <v>45268</v>
      </c>
      <c r="B2400" s="5">
        <f t="shared" si="720"/>
        <v>12</v>
      </c>
      <c r="C2400" s="5">
        <f t="shared" si="721"/>
        <v>2023</v>
      </c>
      <c r="D2400" s="88" t="s">
        <v>2257</v>
      </c>
      <c r="E2400" s="5" t="str">
        <f>VLOOKUP(F2400,'Set up'!$A$2:$C$55,2,FALSE)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up'!$A$2:$C$55,3,FALSE)</f>
        <v>Cash</v>
      </c>
      <c r="J2400" s="5">
        <f>VLOOKUP(F2400,'Set up'!$A$2:$D$55,4,FALSE)</f>
        <v>0</v>
      </c>
      <c r="K2400" s="4">
        <f t="shared" si="723"/>
        <v>45268</v>
      </c>
      <c r="L2400" s="5">
        <f t="shared" si="724"/>
        <v>12</v>
      </c>
      <c r="M2400" s="5">
        <f t="shared" si="725"/>
        <v>2023</v>
      </c>
      <c r="N2400" s="96">
        <v>390</v>
      </c>
      <c r="P2400" s="6">
        <f t="shared" si="727"/>
        <v>390</v>
      </c>
      <c r="Q2400" s="7">
        <f t="shared" si="729"/>
        <v>3956647.350000002</v>
      </c>
      <c r="R2400" s="44" t="str">
        <f>VLOOKUP(F2400,'Set up'!$A$2:$E$55,5,FALSE)</f>
        <v>Trsf</v>
      </c>
    </row>
    <row r="2401" spans="1:19" ht="15" customHeight="1" x14ac:dyDescent="0.35">
      <c r="A2401" s="4">
        <v>45269</v>
      </c>
      <c r="B2401" s="5">
        <f t="shared" si="720"/>
        <v>12</v>
      </c>
      <c r="C2401" s="5">
        <f t="shared" si="721"/>
        <v>2023</v>
      </c>
      <c r="D2401" s="88" t="s">
        <v>2258</v>
      </c>
      <c r="E2401" s="5" t="str">
        <f>VLOOKUP(F2401,'Set up'!$A$2:$C$55,2,FALSE)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up'!$A$2:$C$55,3,FALSE)</f>
        <v>Cash</v>
      </c>
      <c r="J2401" s="5">
        <f>VLOOKUP(F2401,'Set up'!$A$2:$D$55,4,FALSE)</f>
        <v>0</v>
      </c>
      <c r="K2401" s="4">
        <f t="shared" si="723"/>
        <v>45269</v>
      </c>
      <c r="L2401" s="5">
        <f t="shared" si="724"/>
        <v>12</v>
      </c>
      <c r="M2401" s="5">
        <f t="shared" si="725"/>
        <v>2023</v>
      </c>
      <c r="N2401" s="96">
        <v>250</v>
      </c>
      <c r="O2401" s="6">
        <f>-N2401</f>
        <v>-250</v>
      </c>
      <c r="P2401" s="6">
        <f t="shared" si="727"/>
        <v>0</v>
      </c>
      <c r="Q2401" s="7">
        <f t="shared" si="729"/>
        <v>3956897.350000002</v>
      </c>
      <c r="R2401" s="44" t="str">
        <f>VLOOKUP(F2401,'Set up'!$A$2:$E$55,5,FALSE)</f>
        <v>Trsf</v>
      </c>
      <c r="S2401" s="1" t="s">
        <v>2778</v>
      </c>
    </row>
    <row r="2402" spans="1:19" ht="15" customHeight="1" x14ac:dyDescent="0.35">
      <c r="A2402" s="4">
        <v>45269</v>
      </c>
      <c r="B2402" s="5">
        <f t="shared" si="720"/>
        <v>12</v>
      </c>
      <c r="C2402" s="5">
        <f t="shared" si="721"/>
        <v>2023</v>
      </c>
      <c r="D2402" s="88" t="s">
        <v>2259</v>
      </c>
      <c r="E2402" s="5" t="str">
        <f>VLOOKUP(F2402,'Set up'!$A$2:$C$55,2,FALSE)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up'!$A$2:$C$55,3,FALSE)</f>
        <v>Cash</v>
      </c>
      <c r="J2402" s="5">
        <f>VLOOKUP(F2402,'Set up'!$A$2:$D$55,4,FALSE)</f>
        <v>0</v>
      </c>
      <c r="K2402" s="4">
        <f t="shared" si="723"/>
        <v>45269</v>
      </c>
      <c r="L2402" s="5">
        <f t="shared" si="724"/>
        <v>12</v>
      </c>
      <c r="M2402" s="5">
        <f t="shared" si="725"/>
        <v>2023</v>
      </c>
      <c r="N2402" s="96">
        <v>6424</v>
      </c>
      <c r="O2402" s="6">
        <f>-N2402</f>
        <v>-6424</v>
      </c>
      <c r="P2402" s="6">
        <f t="shared" si="727"/>
        <v>0</v>
      </c>
      <c r="Q2402" s="7">
        <f t="shared" si="729"/>
        <v>3963321.350000002</v>
      </c>
      <c r="R2402" s="44" t="str">
        <f>VLOOKUP(F2402,'Set up'!$A$2:$E$55,5,FALSE)</f>
        <v>Trsf</v>
      </c>
      <c r="S2402" s="1" t="s">
        <v>2781</v>
      </c>
    </row>
    <row r="2403" spans="1:19" ht="15" customHeight="1" x14ac:dyDescent="0.35">
      <c r="A2403" s="4">
        <v>45269</v>
      </c>
      <c r="B2403" s="5">
        <f t="shared" si="720"/>
        <v>12</v>
      </c>
      <c r="C2403" s="5">
        <f t="shared" si="721"/>
        <v>2023</v>
      </c>
      <c r="D2403" s="88" t="s">
        <v>2259</v>
      </c>
      <c r="E2403" s="5" t="str">
        <f>VLOOKUP(F2403,'Set up'!$A$2:$C$55,2,FALSE)</f>
        <v>C00000042</v>
      </c>
      <c r="F2403" s="1" t="s">
        <v>2013</v>
      </c>
      <c r="G2403" s="99" t="s">
        <v>2107</v>
      </c>
      <c r="H2403" s="5">
        <v>15</v>
      </c>
      <c r="I2403" s="5" t="str">
        <f>VLOOKUP(F2403,'Set up'!$A$2:$C$55,3,FALSE)</f>
        <v>Cash</v>
      </c>
      <c r="J2403" s="5">
        <f>VLOOKUP(F2403,'Set up'!$A$2:$D$55,4,FALSE)</f>
        <v>0</v>
      </c>
      <c r="K2403" s="4">
        <f t="shared" si="723"/>
        <v>45269</v>
      </c>
      <c r="L2403" s="5">
        <f t="shared" si="724"/>
        <v>12</v>
      </c>
      <c r="M2403" s="5">
        <f t="shared" si="725"/>
        <v>2023</v>
      </c>
      <c r="N2403" s="96">
        <v>3219</v>
      </c>
      <c r="O2403" s="6">
        <f>-N2403</f>
        <v>-3219</v>
      </c>
      <c r="P2403" s="6">
        <f t="shared" si="727"/>
        <v>0</v>
      </c>
      <c r="Q2403" s="7">
        <f t="shared" si="729"/>
        <v>3966540.350000002</v>
      </c>
      <c r="R2403" s="44" t="str">
        <f>VLOOKUP(F2403,'Set up'!$A$2:$E$55,5,FALSE)</f>
        <v>Trsf</v>
      </c>
      <c r="S2403" s="1" t="s">
        <v>2789</v>
      </c>
    </row>
    <row r="2404" spans="1:19" ht="15" customHeight="1" x14ac:dyDescent="0.35">
      <c r="A2404" s="4">
        <v>45269</v>
      </c>
      <c r="B2404" s="5">
        <f t="shared" si="720"/>
        <v>12</v>
      </c>
      <c r="C2404" s="5">
        <f t="shared" si="721"/>
        <v>2023</v>
      </c>
      <c r="D2404" s="88" t="s">
        <v>2259</v>
      </c>
      <c r="E2404" s="5" t="str">
        <f>VLOOKUP(F2404,'Set up'!$A$2:$C$55,2,FALSE)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up'!$A$2:$C$55,3,FALSE)</f>
        <v>Cash</v>
      </c>
      <c r="J2404" s="5">
        <f>VLOOKUP(F2404,'Set up'!$A$2:$D$55,4,FALSE)</f>
        <v>0</v>
      </c>
      <c r="K2404" s="4">
        <f t="shared" si="723"/>
        <v>45269</v>
      </c>
      <c r="L2404" s="5">
        <f t="shared" si="724"/>
        <v>12</v>
      </c>
      <c r="M2404" s="5">
        <f t="shared" si="725"/>
        <v>2023</v>
      </c>
      <c r="N2404" s="96">
        <v>702</v>
      </c>
      <c r="O2404" s="6">
        <f>-N2404</f>
        <v>-702</v>
      </c>
      <c r="P2404" s="6">
        <f t="shared" si="727"/>
        <v>0</v>
      </c>
      <c r="Q2404" s="7">
        <f t="shared" si="729"/>
        <v>3967242.350000002</v>
      </c>
      <c r="R2404" s="44" t="str">
        <f>VLOOKUP(F2404,'Set up'!$A$2:$E$55,5,FALSE)</f>
        <v>Trsf</v>
      </c>
      <c r="S2404" s="1" t="s">
        <v>2777</v>
      </c>
    </row>
    <row r="2405" spans="1:19" ht="15" customHeight="1" x14ac:dyDescent="0.35">
      <c r="A2405" s="4">
        <v>45269</v>
      </c>
      <c r="B2405" s="5">
        <f t="shared" si="720"/>
        <v>12</v>
      </c>
      <c r="C2405" s="5">
        <f t="shared" si="721"/>
        <v>2023</v>
      </c>
      <c r="D2405" s="88" t="s">
        <v>2259</v>
      </c>
      <c r="E2405" s="5" t="str">
        <f>VLOOKUP(F2405,'Set up'!$A$2:$C$55,2,FALSE)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up'!$A$2:$C$55,3,FALSE)</f>
        <v>Cash</v>
      </c>
      <c r="J2405" s="5">
        <f>VLOOKUP(F2405,'Set up'!$A$2:$D$55,4,FALSE)</f>
        <v>0</v>
      </c>
      <c r="K2405" s="4">
        <f t="shared" si="723"/>
        <v>45269</v>
      </c>
      <c r="L2405" s="5">
        <f t="shared" si="724"/>
        <v>12</v>
      </c>
      <c r="M2405" s="5">
        <f t="shared" si="725"/>
        <v>2023</v>
      </c>
      <c r="N2405" s="96">
        <v>380</v>
      </c>
      <c r="O2405" s="6">
        <f>-N2405</f>
        <v>-380</v>
      </c>
      <c r="P2405" s="6">
        <f t="shared" si="727"/>
        <v>0</v>
      </c>
      <c r="Q2405" s="7">
        <f t="shared" si="729"/>
        <v>3967622.350000002</v>
      </c>
      <c r="R2405" s="44" t="str">
        <f>VLOOKUP(F2405,'Set up'!$A$2:$E$55,5,FALSE)</f>
        <v>Trsf</v>
      </c>
      <c r="S2405" s="1" t="s">
        <v>2775</v>
      </c>
    </row>
    <row r="2406" spans="1:19" ht="15" customHeight="1" x14ac:dyDescent="0.35">
      <c r="A2406" s="4">
        <v>45273</v>
      </c>
      <c r="B2406" s="5">
        <f t="shared" si="720"/>
        <v>12</v>
      </c>
      <c r="C2406" s="5">
        <f t="shared" si="721"/>
        <v>2023</v>
      </c>
      <c r="D2406" s="88" t="s">
        <v>2260</v>
      </c>
      <c r="E2406" s="5" t="str">
        <f>VLOOKUP(F2406,'Set up'!$A$2:$C$55,2,FALSE)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up'!$A$2:$C$55,3,FALSE)</f>
        <v>60</v>
      </c>
      <c r="J2406" s="5">
        <f>VLOOKUP(F2406,'Set up'!$A$2:$D$55,4,FALSE)</f>
        <v>60</v>
      </c>
      <c r="K2406" s="4">
        <f t="shared" si="723"/>
        <v>45333</v>
      </c>
      <c r="L2406" s="5">
        <f t="shared" si="724"/>
        <v>2</v>
      </c>
      <c r="M2406" s="5">
        <f t="shared" si="725"/>
        <v>2024</v>
      </c>
      <c r="N2406" s="96">
        <v>3212</v>
      </c>
      <c r="O2406" s="6">
        <f t="shared" ref="O2406:O2409" si="730">-N2406</f>
        <v>-3212</v>
      </c>
      <c r="P2406" s="6">
        <f t="shared" si="727"/>
        <v>0</v>
      </c>
      <c r="Q2406" s="7">
        <f t="shared" si="729"/>
        <v>3970834.350000002</v>
      </c>
      <c r="R2406" s="44" t="str">
        <f>VLOOKUP(F2406,'Set up'!$A$2:$E$55,5,FALSE)</f>
        <v>Chq</v>
      </c>
      <c r="S2406" s="1" t="s">
        <v>2610</v>
      </c>
    </row>
    <row r="2407" spans="1:19" ht="15" customHeight="1" x14ac:dyDescent="0.35">
      <c r="A2407" s="4">
        <v>45273</v>
      </c>
      <c r="B2407" s="5">
        <f t="shared" si="720"/>
        <v>12</v>
      </c>
      <c r="C2407" s="5">
        <f t="shared" si="721"/>
        <v>2023</v>
      </c>
      <c r="D2407" s="88" t="s">
        <v>2260</v>
      </c>
      <c r="E2407" s="5" t="str">
        <f>VLOOKUP(F2407,'Set up'!$A$2:$C$55,2,FALSE)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up'!$A$2:$C$55,3,FALSE)</f>
        <v>60</v>
      </c>
      <c r="J2407" s="5">
        <f>VLOOKUP(F2407,'Set up'!$A$2:$D$55,4,FALSE)</f>
        <v>60</v>
      </c>
      <c r="K2407" s="4">
        <f t="shared" si="723"/>
        <v>45333</v>
      </c>
      <c r="L2407" s="5">
        <f t="shared" si="724"/>
        <v>2</v>
      </c>
      <c r="M2407" s="5">
        <f t="shared" si="725"/>
        <v>2024</v>
      </c>
      <c r="N2407" s="96">
        <v>1606</v>
      </c>
      <c r="O2407" s="6">
        <f t="shared" si="730"/>
        <v>-1606</v>
      </c>
      <c r="P2407" s="6">
        <f t="shared" si="727"/>
        <v>0</v>
      </c>
      <c r="Q2407" s="7">
        <f t="shared" si="729"/>
        <v>3972440.350000002</v>
      </c>
      <c r="R2407" s="44" t="str">
        <f>VLOOKUP(F2407,'Set up'!$A$2:$E$55,5,FALSE)</f>
        <v>Chq</v>
      </c>
      <c r="S2407" s="1" t="s">
        <v>2610</v>
      </c>
    </row>
    <row r="2408" spans="1:19" ht="15" customHeight="1" x14ac:dyDescent="0.35">
      <c r="A2408" s="4">
        <v>45273</v>
      </c>
      <c r="B2408" s="5">
        <f t="shared" si="720"/>
        <v>12</v>
      </c>
      <c r="C2408" s="5">
        <f t="shared" si="721"/>
        <v>2023</v>
      </c>
      <c r="D2408" s="88" t="s">
        <v>2260</v>
      </c>
      <c r="E2408" s="5" t="str">
        <f>VLOOKUP(F2408,'Set up'!$A$2:$C$55,2,FALSE)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up'!$A$2:$C$55,3,FALSE)</f>
        <v>60</v>
      </c>
      <c r="J2408" s="5">
        <f>VLOOKUP(F2408,'Set up'!$A$2:$D$55,4,FALSE)</f>
        <v>60</v>
      </c>
      <c r="K2408" s="4">
        <f t="shared" si="723"/>
        <v>45333</v>
      </c>
      <c r="L2408" s="5">
        <f t="shared" si="724"/>
        <v>2</v>
      </c>
      <c r="M2408" s="5">
        <f t="shared" si="725"/>
        <v>2024</v>
      </c>
      <c r="N2408" s="96">
        <v>626.4</v>
      </c>
      <c r="O2408" s="6">
        <f t="shared" si="730"/>
        <v>-626.4</v>
      </c>
      <c r="P2408" s="6">
        <f t="shared" si="727"/>
        <v>0</v>
      </c>
      <c r="Q2408" s="7">
        <f t="shared" si="729"/>
        <v>3973066.7500000019</v>
      </c>
      <c r="R2408" s="44" t="str">
        <f>VLOOKUP(F2408,'Set up'!$A$2:$E$55,5,FALSE)</f>
        <v>Chq</v>
      </c>
      <c r="S2408" s="1" t="s">
        <v>2610</v>
      </c>
    </row>
    <row r="2409" spans="1:19" ht="15" customHeight="1" x14ac:dyDescent="0.35">
      <c r="A2409" s="4">
        <v>45273</v>
      </c>
      <c r="B2409" s="5">
        <f t="shared" si="720"/>
        <v>12</v>
      </c>
      <c r="C2409" s="5">
        <f t="shared" si="721"/>
        <v>2023</v>
      </c>
      <c r="D2409" s="88" t="s">
        <v>2260</v>
      </c>
      <c r="E2409" s="5" t="str">
        <f>VLOOKUP(F2409,'Set up'!$A$2:$C$55,2,FALSE)</f>
        <v>C00000009</v>
      </c>
      <c r="F2409" s="1" t="s">
        <v>58</v>
      </c>
      <c r="G2409" s="99" t="s">
        <v>2202</v>
      </c>
      <c r="H2409" s="5">
        <v>2</v>
      </c>
      <c r="I2409" s="5">
        <f>VLOOKUP(F2409,'Set up'!$A$2:$C$55,3,FALSE)</f>
        <v>60</v>
      </c>
      <c r="J2409" s="5">
        <f>VLOOKUP(F2409,'Set up'!$A$2:$D$55,4,FALSE)</f>
        <v>60</v>
      </c>
      <c r="K2409" s="4">
        <f t="shared" si="723"/>
        <v>45333</v>
      </c>
      <c r="L2409" s="5">
        <f t="shared" si="724"/>
        <v>2</v>
      </c>
      <c r="M2409" s="5">
        <f t="shared" si="725"/>
        <v>2024</v>
      </c>
      <c r="N2409" s="96">
        <v>626.4</v>
      </c>
      <c r="O2409" s="6">
        <f t="shared" si="730"/>
        <v>-626.4</v>
      </c>
      <c r="P2409" s="6">
        <f t="shared" si="727"/>
        <v>0</v>
      </c>
      <c r="Q2409" s="7">
        <f t="shared" si="729"/>
        <v>3973693.1500000018</v>
      </c>
      <c r="R2409" s="44" t="str">
        <f>VLOOKUP(F2409,'Set up'!$A$2:$E$55,5,FALSE)</f>
        <v>Chq</v>
      </c>
      <c r="S2409" s="1" t="s">
        <v>2610</v>
      </c>
    </row>
    <row r="2410" spans="1:19" ht="15" customHeight="1" x14ac:dyDescent="0.35">
      <c r="A2410" s="4">
        <v>45274</v>
      </c>
      <c r="B2410" s="5">
        <f t="shared" si="720"/>
        <v>12</v>
      </c>
      <c r="C2410" s="5">
        <f t="shared" si="721"/>
        <v>2023</v>
      </c>
      <c r="D2410" s="88" t="s">
        <v>2261</v>
      </c>
      <c r="E2410" s="5" t="str">
        <f>VLOOKUP(F2410,'Set up'!$A$2:$C$55,2,FALSE)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up'!$A$2:$C$55,3,FALSE)</f>
        <v>Cash</v>
      </c>
      <c r="J2410" s="5">
        <f>VLOOKUP(F2410,'Set up'!$A$2:$D$55,4,FALSE)</f>
        <v>0</v>
      </c>
      <c r="K2410" s="4">
        <f t="shared" si="723"/>
        <v>45274</v>
      </c>
      <c r="L2410" s="5">
        <f t="shared" si="724"/>
        <v>12</v>
      </c>
      <c r="M2410" s="5">
        <f t="shared" si="725"/>
        <v>2023</v>
      </c>
      <c r="N2410" s="96">
        <v>125</v>
      </c>
      <c r="O2410" s="6">
        <f>-N2410</f>
        <v>-125</v>
      </c>
      <c r="P2410" s="6">
        <f t="shared" si="727"/>
        <v>0</v>
      </c>
      <c r="Q2410" s="7">
        <f t="shared" si="729"/>
        <v>3973818.1500000018</v>
      </c>
      <c r="R2410" s="44" t="str">
        <f>VLOOKUP(F2410,'Set up'!$A$2:$E$55,5,FALSE)</f>
        <v>Trsf</v>
      </c>
      <c r="S2410" s="1" t="s">
        <v>2776</v>
      </c>
    </row>
    <row r="2411" spans="1:19" ht="15" customHeight="1" x14ac:dyDescent="0.35">
      <c r="A2411" s="4">
        <v>45275</v>
      </c>
      <c r="B2411" s="5">
        <f t="shared" si="720"/>
        <v>12</v>
      </c>
      <c r="C2411" s="5">
        <f t="shared" si="721"/>
        <v>2023</v>
      </c>
      <c r="D2411" s="88" t="s">
        <v>2262</v>
      </c>
      <c r="E2411" s="5" t="str">
        <f>VLOOKUP(F2411,'Set up'!$A$2:$C$55,2,FALSE)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up'!$A$2:$C$55,3,FALSE)</f>
        <v>Cash</v>
      </c>
      <c r="J2411" s="5">
        <f>VLOOKUP(F2411,'Set up'!$A$2:$D$55,4,FALSE)</f>
        <v>0</v>
      </c>
      <c r="K2411" s="4">
        <f t="shared" si="723"/>
        <v>45275</v>
      </c>
      <c r="L2411" s="5">
        <f t="shared" si="724"/>
        <v>12</v>
      </c>
      <c r="M2411" s="5">
        <f t="shared" si="725"/>
        <v>2023</v>
      </c>
      <c r="N2411" s="96">
        <v>3212</v>
      </c>
      <c r="O2411" s="6">
        <f>-2216.5-995.5</f>
        <v>-3212</v>
      </c>
      <c r="P2411" s="6">
        <f t="shared" si="727"/>
        <v>0</v>
      </c>
      <c r="Q2411" s="7">
        <f t="shared" si="729"/>
        <v>3977030.1500000018</v>
      </c>
      <c r="R2411" s="44" t="str">
        <f>VLOOKUP(F2411,'Set up'!$A$2:$E$55,5,FALSE)</f>
        <v>Trsf</v>
      </c>
      <c r="S2411" s="1" t="s">
        <v>2901</v>
      </c>
    </row>
    <row r="2412" spans="1:19" ht="15" customHeight="1" x14ac:dyDescent="0.35">
      <c r="A2412" s="4">
        <v>45275</v>
      </c>
      <c r="B2412" s="5">
        <f t="shared" si="720"/>
        <v>12</v>
      </c>
      <c r="C2412" s="5">
        <f t="shared" si="721"/>
        <v>2023</v>
      </c>
      <c r="D2412" s="88" t="s">
        <v>2262</v>
      </c>
      <c r="E2412" s="5" t="str">
        <f>VLOOKUP(F2412,'Set up'!$A$2:$C$55,2,FALSE)</f>
        <v>C00000042</v>
      </c>
      <c r="F2412" s="1" t="s">
        <v>2013</v>
      </c>
      <c r="G2412" s="99" t="s">
        <v>2107</v>
      </c>
      <c r="H2412" s="5">
        <v>7</v>
      </c>
      <c r="I2412" s="5" t="str">
        <f>VLOOKUP(F2412,'Set up'!$A$2:$C$55,3,FALSE)</f>
        <v>Cash</v>
      </c>
      <c r="J2412" s="5">
        <f>VLOOKUP(F2412,'Set up'!$A$2:$D$55,4,FALSE)</f>
        <v>0</v>
      </c>
      <c r="K2412" s="4">
        <f t="shared" si="723"/>
        <v>45275</v>
      </c>
      <c r="L2412" s="5">
        <f t="shared" si="724"/>
        <v>12</v>
      </c>
      <c r="M2412" s="5">
        <f t="shared" si="725"/>
        <v>2023</v>
      </c>
      <c r="N2412" s="96">
        <v>1502.2</v>
      </c>
      <c r="O2412" s="6">
        <f>-N2412</f>
        <v>-1502.2</v>
      </c>
      <c r="P2412" s="6">
        <f t="shared" si="727"/>
        <v>0</v>
      </c>
      <c r="Q2412" s="7">
        <f t="shared" si="729"/>
        <v>3978532.350000002</v>
      </c>
      <c r="R2412" s="44" t="str">
        <f>VLOOKUP(F2412,'Set up'!$A$2:$E$55,5,FALSE)</f>
        <v>Trsf</v>
      </c>
      <c r="S2412" s="1" t="s">
        <v>2885</v>
      </c>
    </row>
    <row r="2413" spans="1:19" ht="15" customHeight="1" x14ac:dyDescent="0.35">
      <c r="A2413" s="4">
        <v>45275</v>
      </c>
      <c r="B2413" s="5">
        <f t="shared" si="720"/>
        <v>12</v>
      </c>
      <c r="C2413" s="5">
        <f t="shared" si="721"/>
        <v>2023</v>
      </c>
      <c r="D2413" s="88" t="s">
        <v>2262</v>
      </c>
      <c r="E2413" s="5" t="str">
        <f>VLOOKUP(F2413,'Set up'!$A$2:$C$55,2,FALSE)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up'!$A$2:$C$55,3,FALSE)</f>
        <v>Cash</v>
      </c>
      <c r="J2413" s="5">
        <f>VLOOKUP(F2413,'Set up'!$A$2:$D$55,4,FALSE)</f>
        <v>0</v>
      </c>
      <c r="K2413" s="4">
        <f t="shared" si="723"/>
        <v>45275</v>
      </c>
      <c r="L2413" s="5">
        <f t="shared" si="724"/>
        <v>12</v>
      </c>
      <c r="M2413" s="5">
        <f t="shared" si="725"/>
        <v>2023</v>
      </c>
      <c r="N2413" s="96">
        <v>936</v>
      </c>
      <c r="O2413" s="6">
        <f>-N2413</f>
        <v>-936</v>
      </c>
      <c r="P2413" s="6">
        <f t="shared" si="727"/>
        <v>0</v>
      </c>
      <c r="Q2413" s="7">
        <f t="shared" si="729"/>
        <v>3979468.350000002</v>
      </c>
      <c r="R2413" s="44" t="str">
        <f>VLOOKUP(F2413,'Set up'!$A$2:$E$55,5,FALSE)</f>
        <v>Trsf</v>
      </c>
      <c r="S2413" s="1" t="s">
        <v>2886</v>
      </c>
    </row>
    <row r="2414" spans="1:19" ht="15" customHeight="1" x14ac:dyDescent="0.35">
      <c r="A2414" s="4">
        <v>45275</v>
      </c>
      <c r="B2414" s="5">
        <f t="shared" si="720"/>
        <v>12</v>
      </c>
      <c r="C2414" s="5">
        <f t="shared" si="721"/>
        <v>2023</v>
      </c>
      <c r="D2414" s="88" t="s">
        <v>2262</v>
      </c>
      <c r="E2414" s="5" t="str">
        <f>VLOOKUP(F2414,'Set up'!$A$2:$C$55,2,FALSE)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up'!$A$2:$C$55,3,FALSE)</f>
        <v>Cash</v>
      </c>
      <c r="J2414" s="5">
        <f>VLOOKUP(F2414,'Set up'!$A$2:$D$55,4,FALSE)</f>
        <v>0</v>
      </c>
      <c r="K2414" s="4">
        <f t="shared" si="723"/>
        <v>45275</v>
      </c>
      <c r="L2414" s="5">
        <f t="shared" si="724"/>
        <v>12</v>
      </c>
      <c r="M2414" s="5">
        <f t="shared" si="725"/>
        <v>2023</v>
      </c>
      <c r="N2414" s="96">
        <v>1000</v>
      </c>
      <c r="O2414" s="6">
        <f>-N2414</f>
        <v>-1000</v>
      </c>
      <c r="P2414" s="6">
        <f t="shared" si="727"/>
        <v>0</v>
      </c>
      <c r="Q2414" s="7">
        <f t="shared" si="729"/>
        <v>3980468.350000002</v>
      </c>
      <c r="R2414" s="44" t="str">
        <f>VLOOKUP(F2414,'Set up'!$A$2:$E$55,5,FALSE)</f>
        <v>Trsf</v>
      </c>
      <c r="S2414" s="1" t="s">
        <v>2887</v>
      </c>
    </row>
    <row r="2415" spans="1:19" ht="15" customHeight="1" x14ac:dyDescent="0.35">
      <c r="A2415" s="4">
        <v>45275</v>
      </c>
      <c r="B2415" s="5">
        <f t="shared" si="720"/>
        <v>12</v>
      </c>
      <c r="C2415" s="5">
        <f t="shared" si="721"/>
        <v>2023</v>
      </c>
      <c r="D2415" s="88" t="s">
        <v>2263</v>
      </c>
      <c r="E2415" s="5" t="str">
        <f>VLOOKUP(F2415,'Set up'!$A$2:$C$55,2,FALSE)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up'!$A$2:$C$55,3,FALSE)</f>
        <v>Cash</v>
      </c>
      <c r="J2415" s="5">
        <f>VLOOKUP(F2415,'Set up'!$A$2:$D$55,4,FALSE)</f>
        <v>0</v>
      </c>
      <c r="K2415" s="4">
        <f t="shared" si="723"/>
        <v>45275</v>
      </c>
      <c r="L2415" s="5">
        <f t="shared" si="724"/>
        <v>12</v>
      </c>
      <c r="M2415" s="5">
        <f t="shared" si="725"/>
        <v>2023</v>
      </c>
      <c r="N2415" s="96">
        <v>1738</v>
      </c>
      <c r="P2415" s="6">
        <f t="shared" si="727"/>
        <v>1738</v>
      </c>
      <c r="Q2415" s="7">
        <f t="shared" si="729"/>
        <v>3982206.350000002</v>
      </c>
      <c r="R2415" s="44" t="str">
        <f>VLOOKUP(F2415,'Set up'!$A$2:$E$55,5,FALSE)</f>
        <v>PD Chq</v>
      </c>
    </row>
    <row r="2416" spans="1:19" ht="15" customHeight="1" x14ac:dyDescent="0.35">
      <c r="A2416" s="4">
        <v>45275</v>
      </c>
      <c r="B2416" s="5">
        <f t="shared" si="720"/>
        <v>12</v>
      </c>
      <c r="C2416" s="5">
        <f t="shared" si="721"/>
        <v>2023</v>
      </c>
      <c r="D2416" s="88" t="s">
        <v>2263</v>
      </c>
      <c r="E2416" s="5" t="str">
        <f>VLOOKUP(F2416,'Set up'!$A$2:$C$55,2,FALSE)</f>
        <v>C00000021</v>
      </c>
      <c r="F2416" s="1" t="s">
        <v>492</v>
      </c>
      <c r="G2416" s="99" t="s">
        <v>2198</v>
      </c>
      <c r="H2416" s="5">
        <v>3</v>
      </c>
      <c r="I2416" s="5" t="str">
        <f>VLOOKUP(F2416,'Set up'!$A$2:$C$55,3,FALSE)</f>
        <v>Cash</v>
      </c>
      <c r="J2416" s="5">
        <f>VLOOKUP(F2416,'Set up'!$A$2:$D$55,4,FALSE)</f>
        <v>0</v>
      </c>
      <c r="K2416" s="4">
        <f t="shared" si="723"/>
        <v>45275</v>
      </c>
      <c r="L2416" s="5">
        <f t="shared" si="724"/>
        <v>12</v>
      </c>
      <c r="M2416" s="5">
        <f t="shared" si="725"/>
        <v>2023</v>
      </c>
      <c r="N2416" s="96">
        <v>832.5</v>
      </c>
      <c r="P2416" s="6">
        <f t="shared" si="727"/>
        <v>832.5</v>
      </c>
      <c r="Q2416" s="7">
        <f t="shared" si="729"/>
        <v>3983038.850000002</v>
      </c>
      <c r="R2416" s="44" t="str">
        <f>VLOOKUP(F2416,'Set up'!$A$2:$E$55,5,FALSE)</f>
        <v>PD Chq</v>
      </c>
    </row>
    <row r="2417" spans="1:19" ht="15" customHeight="1" x14ac:dyDescent="0.35">
      <c r="A2417" s="4">
        <v>45275</v>
      </c>
      <c r="B2417" s="5">
        <f t="shared" si="720"/>
        <v>12</v>
      </c>
      <c r="C2417" s="5">
        <f t="shared" si="721"/>
        <v>2023</v>
      </c>
      <c r="D2417" s="88" t="s">
        <v>2263</v>
      </c>
      <c r="E2417" s="5" t="str">
        <f>VLOOKUP(F2417,'Set up'!$A$2:$C$55,2,FALSE)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up'!$A$2:$C$55,3,FALSE)</f>
        <v>Cash</v>
      </c>
      <c r="J2417" s="5">
        <f>VLOOKUP(F2417,'Set up'!$A$2:$D$55,4,FALSE)</f>
        <v>0</v>
      </c>
      <c r="K2417" s="4">
        <f t="shared" si="723"/>
        <v>45275</v>
      </c>
      <c r="L2417" s="5">
        <f t="shared" si="724"/>
        <v>12</v>
      </c>
      <c r="M2417" s="5">
        <f t="shared" si="725"/>
        <v>2023</v>
      </c>
      <c r="N2417" s="96">
        <v>95</v>
      </c>
      <c r="P2417" s="6">
        <f t="shared" si="727"/>
        <v>95</v>
      </c>
      <c r="Q2417" s="7">
        <f t="shared" si="729"/>
        <v>3983133.850000002</v>
      </c>
      <c r="R2417" s="44" t="str">
        <f>VLOOKUP(F2417,'Set up'!$A$2:$E$55,5,FALSE)</f>
        <v>PD Chq</v>
      </c>
    </row>
    <row r="2418" spans="1:19" ht="15" customHeight="1" x14ac:dyDescent="0.35">
      <c r="A2418" s="4">
        <v>45275</v>
      </c>
      <c r="B2418" s="5">
        <f t="shared" si="720"/>
        <v>12</v>
      </c>
      <c r="C2418" s="5">
        <f t="shared" si="721"/>
        <v>2023</v>
      </c>
      <c r="D2418" s="88" t="s">
        <v>2264</v>
      </c>
      <c r="E2418" s="5" t="str">
        <f>VLOOKUP(F2418,'Set up'!$A$2:$C$55,2,FALSE)</f>
        <v>C00000043</v>
      </c>
      <c r="F2418" s="1" t="s">
        <v>2203</v>
      </c>
      <c r="G2418" s="99" t="s">
        <v>1739</v>
      </c>
      <c r="H2418" s="5">
        <v>1</v>
      </c>
      <c r="I2418" s="5" t="str">
        <f>VLOOKUP(F2418,'Set up'!$A$2:$C$55,3,FALSE)</f>
        <v>Cash</v>
      </c>
      <c r="J2418" s="5">
        <f>VLOOKUP(F2418,'Set up'!$A$2:$D$55,4,FALSE)</f>
        <v>0</v>
      </c>
      <c r="K2418" s="4">
        <f t="shared" si="723"/>
        <v>45275</v>
      </c>
      <c r="L2418" s="5">
        <f t="shared" si="724"/>
        <v>12</v>
      </c>
      <c r="M2418" s="5">
        <f t="shared" si="725"/>
        <v>2023</v>
      </c>
      <c r="N2418" s="96">
        <v>1760</v>
      </c>
      <c r="O2418" s="6">
        <f t="shared" ref="O2418:O2429" si="731">-N2418</f>
        <v>-1760</v>
      </c>
      <c r="P2418" s="6">
        <f t="shared" si="727"/>
        <v>0</v>
      </c>
      <c r="Q2418" s="7">
        <f t="shared" si="729"/>
        <v>3984893.850000002</v>
      </c>
      <c r="R2418" s="44" t="str">
        <f>VLOOKUP(F2418,'Set up'!$A$2:$E$55,5,FALSE)</f>
        <v>Trsf</v>
      </c>
      <c r="S2418" s="1" t="s">
        <v>2334</v>
      </c>
    </row>
    <row r="2419" spans="1:19" ht="15" customHeight="1" x14ac:dyDescent="0.35">
      <c r="A2419" s="4">
        <v>45275</v>
      </c>
      <c r="B2419" s="5">
        <f t="shared" si="720"/>
        <v>12</v>
      </c>
      <c r="C2419" s="5">
        <f t="shared" si="721"/>
        <v>2023</v>
      </c>
      <c r="D2419" s="88" t="s">
        <v>2264</v>
      </c>
      <c r="E2419" s="5" t="str">
        <f>VLOOKUP(F2419,'Set up'!$A$2:$C$55,2,FALSE)</f>
        <v>C00000043</v>
      </c>
      <c r="F2419" s="1" t="s">
        <v>2203</v>
      </c>
      <c r="G2419" s="99" t="s">
        <v>1391</v>
      </c>
      <c r="H2419" s="5">
        <v>1</v>
      </c>
      <c r="I2419" s="5" t="str">
        <f>VLOOKUP(F2419,'Set up'!$A$2:$C$55,3,FALSE)</f>
        <v>Cash</v>
      </c>
      <c r="J2419" s="5">
        <f>VLOOKUP(F2419,'Set up'!$A$2:$D$55,4,FALSE)</f>
        <v>0</v>
      </c>
      <c r="K2419" s="4">
        <f t="shared" si="723"/>
        <v>45275</v>
      </c>
      <c r="L2419" s="5">
        <f t="shared" si="724"/>
        <v>12</v>
      </c>
      <c r="M2419" s="5">
        <f t="shared" si="725"/>
        <v>2023</v>
      </c>
      <c r="N2419" s="96">
        <v>432</v>
      </c>
      <c r="O2419" s="6">
        <f t="shared" si="731"/>
        <v>-432</v>
      </c>
      <c r="P2419" s="6">
        <f t="shared" si="727"/>
        <v>0</v>
      </c>
      <c r="Q2419" s="7">
        <f t="shared" si="729"/>
        <v>3985325.850000002</v>
      </c>
      <c r="R2419" s="44" t="str">
        <f>VLOOKUP(F2419,'Set up'!$A$2:$E$55,5,FALSE)</f>
        <v>Trsf</v>
      </c>
      <c r="S2419" s="1" t="s">
        <v>2334</v>
      </c>
    </row>
    <row r="2420" spans="1:19" ht="15" customHeight="1" x14ac:dyDescent="0.35">
      <c r="A2420" s="4">
        <v>45275</v>
      </c>
      <c r="B2420" s="5">
        <f t="shared" si="720"/>
        <v>12</v>
      </c>
      <c r="C2420" s="5">
        <f t="shared" si="721"/>
        <v>2023</v>
      </c>
      <c r="D2420" s="88" t="s">
        <v>2264</v>
      </c>
      <c r="E2420" s="5" t="str">
        <f>VLOOKUP(F2420,'Set up'!$A$2:$C$55,2,FALSE)</f>
        <v>C00000043</v>
      </c>
      <c r="F2420" s="1" t="s">
        <v>2203</v>
      </c>
      <c r="G2420" s="99" t="s">
        <v>1470</v>
      </c>
      <c r="H2420" s="5">
        <v>2</v>
      </c>
      <c r="I2420" s="5" t="str">
        <f>VLOOKUP(F2420,'Set up'!$A$2:$C$55,3,FALSE)</f>
        <v>Cash</v>
      </c>
      <c r="J2420" s="5">
        <f>VLOOKUP(F2420,'Set up'!$A$2:$D$55,4,FALSE)</f>
        <v>0</v>
      </c>
      <c r="K2420" s="4">
        <f t="shared" si="723"/>
        <v>45275</v>
      </c>
      <c r="L2420" s="5">
        <f t="shared" si="724"/>
        <v>12</v>
      </c>
      <c r="M2420" s="5">
        <f t="shared" si="725"/>
        <v>2023</v>
      </c>
      <c r="N2420" s="96">
        <v>840</v>
      </c>
      <c r="O2420" s="6">
        <f t="shared" si="731"/>
        <v>-840</v>
      </c>
      <c r="P2420" s="6">
        <f t="shared" si="727"/>
        <v>0</v>
      </c>
      <c r="Q2420" s="7">
        <f t="shared" si="729"/>
        <v>3986165.850000002</v>
      </c>
      <c r="R2420" s="44" t="str">
        <f>VLOOKUP(F2420,'Set up'!$A$2:$E$55,5,FALSE)</f>
        <v>Trsf</v>
      </c>
      <c r="S2420" s="1" t="s">
        <v>2334</v>
      </c>
    </row>
    <row r="2421" spans="1:19" ht="15" customHeight="1" x14ac:dyDescent="0.35">
      <c r="A2421" s="4">
        <v>45275</v>
      </c>
      <c r="B2421" s="5">
        <f t="shared" si="720"/>
        <v>12</v>
      </c>
      <c r="C2421" s="5">
        <f t="shared" si="721"/>
        <v>2023</v>
      </c>
      <c r="D2421" s="88" t="s">
        <v>2264</v>
      </c>
      <c r="E2421" s="5" t="str">
        <f>VLOOKUP(F2421,'Set up'!$A$2:$C$55,2,FALSE)</f>
        <v>C00000043</v>
      </c>
      <c r="F2421" s="1" t="s">
        <v>2203</v>
      </c>
      <c r="G2421" s="99" t="s">
        <v>2204</v>
      </c>
      <c r="H2421" s="5">
        <v>5</v>
      </c>
      <c r="I2421" s="5" t="str">
        <f>VLOOKUP(F2421,'Set up'!$A$2:$C$55,3,FALSE)</f>
        <v>Cash</v>
      </c>
      <c r="J2421" s="5">
        <f>VLOOKUP(F2421,'Set up'!$A$2:$D$55,4,FALSE)</f>
        <v>0</v>
      </c>
      <c r="K2421" s="4">
        <f t="shared" si="723"/>
        <v>45275</v>
      </c>
      <c r="L2421" s="5">
        <f t="shared" si="724"/>
        <v>12</v>
      </c>
      <c r="M2421" s="5">
        <f t="shared" si="725"/>
        <v>2023</v>
      </c>
      <c r="N2421" s="96">
        <v>325</v>
      </c>
      <c r="O2421" s="6">
        <f t="shared" si="731"/>
        <v>-325</v>
      </c>
      <c r="P2421" s="6">
        <f t="shared" si="727"/>
        <v>0</v>
      </c>
      <c r="Q2421" s="7">
        <f t="shared" si="729"/>
        <v>3986490.850000002</v>
      </c>
      <c r="R2421" s="44" t="str">
        <f>VLOOKUP(F2421,'Set up'!$A$2:$E$55,5,FALSE)</f>
        <v>Trsf</v>
      </c>
      <c r="S2421" s="1" t="s">
        <v>2334</v>
      </c>
    </row>
    <row r="2422" spans="1:19" ht="15" customHeight="1" x14ac:dyDescent="0.35">
      <c r="A2422" s="4">
        <v>45275</v>
      </c>
      <c r="B2422" s="5">
        <f t="shared" si="720"/>
        <v>12</v>
      </c>
      <c r="C2422" s="5">
        <f t="shared" si="721"/>
        <v>2023</v>
      </c>
      <c r="D2422" s="88" t="s">
        <v>2264</v>
      </c>
      <c r="E2422" s="5" t="str">
        <f>VLOOKUP(F2422,'Set up'!$A$2:$C$55,2,FALSE)</f>
        <v>C00000043</v>
      </c>
      <c r="F2422" s="1" t="s">
        <v>2203</v>
      </c>
      <c r="G2422" s="99" t="s">
        <v>2205</v>
      </c>
      <c r="H2422" s="5">
        <v>1</v>
      </c>
      <c r="I2422" s="5" t="str">
        <f>VLOOKUP(F2422,'Set up'!$A$2:$C$55,3,FALSE)</f>
        <v>Cash</v>
      </c>
      <c r="J2422" s="5">
        <f>VLOOKUP(F2422,'Set up'!$A$2:$D$55,4,FALSE)</f>
        <v>0</v>
      </c>
      <c r="K2422" s="4">
        <f t="shared" si="723"/>
        <v>45275</v>
      </c>
      <c r="L2422" s="5">
        <f t="shared" si="724"/>
        <v>12</v>
      </c>
      <c r="M2422" s="5">
        <f t="shared" si="725"/>
        <v>2023</v>
      </c>
      <c r="N2422" s="96">
        <v>225</v>
      </c>
      <c r="O2422" s="6">
        <f t="shared" si="731"/>
        <v>-225</v>
      </c>
      <c r="P2422" s="6">
        <f t="shared" si="727"/>
        <v>0</v>
      </c>
      <c r="Q2422" s="7">
        <f t="shared" si="729"/>
        <v>3986715.850000002</v>
      </c>
      <c r="R2422" s="44" t="str">
        <f>VLOOKUP(F2422,'Set up'!$A$2:$E$55,5,FALSE)</f>
        <v>Trsf</v>
      </c>
      <c r="S2422" s="1" t="s">
        <v>2334</v>
      </c>
    </row>
    <row r="2423" spans="1:19" ht="15" customHeight="1" x14ac:dyDescent="0.35">
      <c r="A2423" s="4">
        <v>45275</v>
      </c>
      <c r="B2423" s="5">
        <f t="shared" si="720"/>
        <v>12</v>
      </c>
      <c r="C2423" s="5">
        <f t="shared" si="721"/>
        <v>2023</v>
      </c>
      <c r="D2423" s="88" t="s">
        <v>2264</v>
      </c>
      <c r="E2423" s="5" t="str">
        <f>VLOOKUP(F2423,'Set up'!$A$2:$C$55,2,FALSE)</f>
        <v>C00000043</v>
      </c>
      <c r="F2423" s="1" t="s">
        <v>2203</v>
      </c>
      <c r="G2423" s="99" t="s">
        <v>2206</v>
      </c>
      <c r="H2423" s="5">
        <v>1</v>
      </c>
      <c r="I2423" s="5" t="str">
        <f>VLOOKUP(F2423,'Set up'!$A$2:$C$55,3,FALSE)</f>
        <v>Cash</v>
      </c>
      <c r="J2423" s="5">
        <f>VLOOKUP(F2423,'Set up'!$A$2:$D$55,4,FALSE)</f>
        <v>0</v>
      </c>
      <c r="K2423" s="4">
        <f t="shared" si="723"/>
        <v>45275</v>
      </c>
      <c r="L2423" s="5">
        <f t="shared" si="724"/>
        <v>12</v>
      </c>
      <c r="M2423" s="5">
        <f t="shared" si="725"/>
        <v>2023</v>
      </c>
      <c r="N2423" s="96">
        <v>170</v>
      </c>
      <c r="O2423" s="6">
        <f t="shared" si="731"/>
        <v>-170</v>
      </c>
      <c r="P2423" s="6">
        <f t="shared" si="727"/>
        <v>0</v>
      </c>
      <c r="Q2423" s="7">
        <f t="shared" si="729"/>
        <v>3986885.850000002</v>
      </c>
      <c r="R2423" s="44" t="str">
        <f>VLOOKUP(F2423,'Set up'!$A$2:$E$55,5,FALSE)</f>
        <v>Trsf</v>
      </c>
      <c r="S2423" s="1" t="s">
        <v>2334</v>
      </c>
    </row>
    <row r="2424" spans="1:19" ht="15" customHeight="1" x14ac:dyDescent="0.35">
      <c r="A2424" s="4">
        <v>45275</v>
      </c>
      <c r="B2424" s="5">
        <f t="shared" si="720"/>
        <v>12</v>
      </c>
      <c r="C2424" s="5">
        <f t="shared" si="721"/>
        <v>2023</v>
      </c>
      <c r="D2424" s="88" t="s">
        <v>2264</v>
      </c>
      <c r="E2424" s="5" t="str">
        <f>VLOOKUP(F2424,'Set up'!$A$2:$C$55,2,FALSE)</f>
        <v>C00000043</v>
      </c>
      <c r="F2424" s="1" t="s">
        <v>2203</v>
      </c>
      <c r="G2424" s="99" t="s">
        <v>2109</v>
      </c>
      <c r="H2424" s="5">
        <v>1</v>
      </c>
      <c r="I2424" s="5" t="str">
        <f>VLOOKUP(F2424,'Set up'!$A$2:$C$55,3,FALSE)</f>
        <v>Cash</v>
      </c>
      <c r="J2424" s="5">
        <f>VLOOKUP(F2424,'Set up'!$A$2:$D$55,4,FALSE)</f>
        <v>0</v>
      </c>
      <c r="K2424" s="4">
        <f t="shared" si="723"/>
        <v>45275</v>
      </c>
      <c r="L2424" s="5">
        <f t="shared" si="724"/>
        <v>12</v>
      </c>
      <c r="M2424" s="5">
        <f t="shared" si="725"/>
        <v>2023</v>
      </c>
      <c r="N2424" s="96">
        <v>283.8</v>
      </c>
      <c r="O2424" s="6">
        <f t="shared" si="731"/>
        <v>-283.8</v>
      </c>
      <c r="P2424" s="6">
        <f t="shared" si="727"/>
        <v>0</v>
      </c>
      <c r="Q2424" s="7">
        <f t="shared" si="729"/>
        <v>3987169.6500000018</v>
      </c>
      <c r="R2424" s="44" t="str">
        <f>VLOOKUP(F2424,'Set up'!$A$2:$E$55,5,FALSE)</f>
        <v>Trsf</v>
      </c>
      <c r="S2424" s="1" t="s">
        <v>2334</v>
      </c>
    </row>
    <row r="2425" spans="1:19" ht="15" customHeight="1" x14ac:dyDescent="0.35">
      <c r="A2425" s="4">
        <v>45275</v>
      </c>
      <c r="B2425" s="5">
        <f t="shared" si="720"/>
        <v>12</v>
      </c>
      <c r="C2425" s="5">
        <f t="shared" si="721"/>
        <v>2023</v>
      </c>
      <c r="D2425" s="88" t="s">
        <v>2264</v>
      </c>
      <c r="E2425" s="5" t="str">
        <f>VLOOKUP(F2425,'Set up'!$A$2:$C$55,2,FALSE)</f>
        <v>C00000043</v>
      </c>
      <c r="F2425" s="1" t="s">
        <v>2203</v>
      </c>
      <c r="G2425" s="99" t="s">
        <v>1661</v>
      </c>
      <c r="H2425" s="5">
        <v>1</v>
      </c>
      <c r="I2425" s="5" t="str">
        <f>VLOOKUP(F2425,'Set up'!$A$2:$C$55,3,FALSE)</f>
        <v>Cash</v>
      </c>
      <c r="J2425" s="5">
        <f>VLOOKUP(F2425,'Set up'!$A$2:$D$55,4,FALSE)</f>
        <v>0</v>
      </c>
      <c r="K2425" s="4">
        <f t="shared" si="723"/>
        <v>45275</v>
      </c>
      <c r="L2425" s="5">
        <f t="shared" si="724"/>
        <v>12</v>
      </c>
      <c r="M2425" s="5">
        <f t="shared" si="725"/>
        <v>2023</v>
      </c>
      <c r="N2425" s="96">
        <v>175</v>
      </c>
      <c r="O2425" s="6">
        <f t="shared" si="731"/>
        <v>-175</v>
      </c>
      <c r="P2425" s="6">
        <f t="shared" si="727"/>
        <v>0</v>
      </c>
      <c r="Q2425" s="7">
        <f t="shared" si="729"/>
        <v>3987344.6500000018</v>
      </c>
      <c r="R2425" s="44" t="str">
        <f>VLOOKUP(F2425,'Set up'!$A$2:$E$55,5,FALSE)</f>
        <v>Trsf</v>
      </c>
      <c r="S2425" s="1" t="s">
        <v>2334</v>
      </c>
    </row>
    <row r="2426" spans="1:19" ht="15" customHeight="1" x14ac:dyDescent="0.35">
      <c r="A2426" s="4">
        <v>45275</v>
      </c>
      <c r="B2426" s="5">
        <f t="shared" si="720"/>
        <v>12</v>
      </c>
      <c r="C2426" s="5">
        <f t="shared" si="721"/>
        <v>2023</v>
      </c>
      <c r="D2426" s="88" t="s">
        <v>2264</v>
      </c>
      <c r="E2426" s="5" t="str">
        <f>VLOOKUP(F2426,'Set up'!$A$2:$C$55,2,FALSE)</f>
        <v>C00000043</v>
      </c>
      <c r="F2426" s="1" t="s">
        <v>2203</v>
      </c>
      <c r="G2426" s="99" t="s">
        <v>2207</v>
      </c>
      <c r="H2426" s="5">
        <v>1</v>
      </c>
      <c r="I2426" s="5" t="str">
        <f>VLOOKUP(F2426,'Set up'!$A$2:$C$55,3,FALSE)</f>
        <v>Cash</v>
      </c>
      <c r="J2426" s="5">
        <f>VLOOKUP(F2426,'Set up'!$A$2:$D$55,4,FALSE)</f>
        <v>0</v>
      </c>
      <c r="K2426" s="4">
        <f t="shared" si="723"/>
        <v>45275</v>
      </c>
      <c r="L2426" s="5">
        <f t="shared" si="724"/>
        <v>12</v>
      </c>
      <c r="M2426" s="5">
        <f t="shared" si="725"/>
        <v>2023</v>
      </c>
      <c r="N2426" s="96">
        <v>625</v>
      </c>
      <c r="O2426" s="6">
        <f t="shared" si="731"/>
        <v>-625</v>
      </c>
      <c r="P2426" s="6">
        <f t="shared" si="727"/>
        <v>0</v>
      </c>
      <c r="Q2426" s="7">
        <f t="shared" si="729"/>
        <v>3987969.6500000018</v>
      </c>
      <c r="R2426" s="44" t="str">
        <f>VLOOKUP(F2426,'Set up'!$A$2:$E$55,5,FALSE)</f>
        <v>Trsf</v>
      </c>
      <c r="S2426" s="1" t="s">
        <v>2334</v>
      </c>
    </row>
    <row r="2427" spans="1:19" ht="15" customHeight="1" x14ac:dyDescent="0.35">
      <c r="A2427" s="4">
        <v>45275</v>
      </c>
      <c r="B2427" s="5">
        <f t="shared" ref="B2427" si="732">MONTH(A2427)</f>
        <v>12</v>
      </c>
      <c r="C2427" s="5">
        <f t="shared" ref="C2427" si="733">YEAR(A2427)</f>
        <v>2023</v>
      </c>
      <c r="D2427" s="88" t="s">
        <v>2264</v>
      </c>
      <c r="E2427" s="5" t="str">
        <f>VLOOKUP(F2427,'Set up'!$A$2:$C$55,2,FALSE)</f>
        <v>C00000043</v>
      </c>
      <c r="F2427" s="1" t="s">
        <v>2203</v>
      </c>
      <c r="G2427" s="99" t="s">
        <v>2207</v>
      </c>
      <c r="H2427" s="5">
        <v>0</v>
      </c>
      <c r="I2427" s="5" t="str">
        <f>VLOOKUP(F2427,'Set up'!$A$2:$C$55,3,FALSE)</f>
        <v>Cash</v>
      </c>
      <c r="J2427" s="5">
        <f>VLOOKUP(F2427,'Set up'!$A$2:$D$55,4,FALSE)</f>
        <v>0</v>
      </c>
      <c r="K2427" s="4">
        <f t="shared" si="723"/>
        <v>45275</v>
      </c>
      <c r="L2427" s="5">
        <f t="shared" si="724"/>
        <v>12</v>
      </c>
      <c r="M2427" s="5">
        <f t="shared" si="725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29"/>
        <v>3988494.6500000018</v>
      </c>
      <c r="R2427" s="44" t="str">
        <f>VLOOKUP(F2427,'Set up'!$A$2:$E$55,5,FALSE)</f>
        <v>Trsf</v>
      </c>
      <c r="S2427" s="1" t="s">
        <v>2334</v>
      </c>
    </row>
    <row r="2428" spans="1:19" ht="15" customHeight="1" x14ac:dyDescent="0.35">
      <c r="A2428" s="4">
        <v>45275</v>
      </c>
      <c r="B2428" s="5">
        <f t="shared" ref="B2428:B2430" si="734">MONTH(A2428)</f>
        <v>12</v>
      </c>
      <c r="C2428" s="5">
        <f t="shared" ref="C2428:C2430" si="735">YEAR(A2428)</f>
        <v>2023</v>
      </c>
      <c r="D2428" s="88" t="s">
        <v>2335</v>
      </c>
      <c r="E2428" s="5" t="str">
        <f>VLOOKUP(F2428,'Set up'!$A$2:$C$55,2,FALSE)</f>
        <v>C00000043</v>
      </c>
      <c r="F2428" s="1" t="s">
        <v>2203</v>
      </c>
      <c r="G2428" s="99" t="s">
        <v>2336</v>
      </c>
      <c r="H2428" s="5">
        <v>0</v>
      </c>
      <c r="I2428" s="5" t="str">
        <f>VLOOKUP(F2428,'Set up'!$A$2:$C$55,3,FALSE)</f>
        <v>Cash</v>
      </c>
      <c r="J2428" s="5">
        <f>VLOOKUP(F2428,'Set up'!$A$2:$D$55,4,FALSE)</f>
        <v>0</v>
      </c>
      <c r="K2428" s="4">
        <f t="shared" si="723"/>
        <v>45275</v>
      </c>
      <c r="L2428" s="5">
        <f t="shared" si="724"/>
        <v>12</v>
      </c>
      <c r="M2428" s="5">
        <f t="shared" si="725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29"/>
        <v>3987969.6500000018</v>
      </c>
      <c r="R2428" s="44" t="str">
        <f>VLOOKUP(F2428,'Set up'!$A$2:$E$55,5,FALSE)</f>
        <v>Trsf</v>
      </c>
      <c r="S2428" s="1" t="s">
        <v>2338</v>
      </c>
    </row>
    <row r="2429" spans="1:19" ht="15" customHeight="1" x14ac:dyDescent="0.35">
      <c r="A2429" s="4">
        <v>45275</v>
      </c>
      <c r="B2429" s="5">
        <f t="shared" si="734"/>
        <v>12</v>
      </c>
      <c r="C2429" s="5">
        <f t="shared" si="735"/>
        <v>2023</v>
      </c>
      <c r="D2429" s="88" t="s">
        <v>2264</v>
      </c>
      <c r="E2429" s="5" t="str">
        <f>VLOOKUP(F2429,'Set up'!$A$2:$C$55,2,FALSE)</f>
        <v>C00000043</v>
      </c>
      <c r="F2429" s="1" t="s">
        <v>2203</v>
      </c>
      <c r="G2429" s="99" t="s">
        <v>2208</v>
      </c>
      <c r="H2429" s="5">
        <v>20</v>
      </c>
      <c r="I2429" s="5" t="str">
        <f>VLOOKUP(F2429,'Set up'!$A$2:$C$55,3,FALSE)</f>
        <v>Cash</v>
      </c>
      <c r="J2429" s="5">
        <f>VLOOKUP(F2429,'Set up'!$A$2:$D$55,4,FALSE)</f>
        <v>0</v>
      </c>
      <c r="K2429" s="4">
        <f t="shared" si="723"/>
        <v>45275</v>
      </c>
      <c r="L2429" s="5">
        <f t="shared" si="724"/>
        <v>12</v>
      </c>
      <c r="M2429" s="5">
        <f t="shared" si="725"/>
        <v>2023</v>
      </c>
      <c r="N2429" s="96">
        <v>90</v>
      </c>
      <c r="O2429" s="6">
        <f t="shared" si="731"/>
        <v>-90</v>
      </c>
      <c r="P2429" s="6">
        <f t="shared" si="727"/>
        <v>0</v>
      </c>
      <c r="Q2429" s="7">
        <f t="shared" si="729"/>
        <v>3988059.6500000018</v>
      </c>
      <c r="R2429" s="44" t="str">
        <f>VLOOKUP(F2429,'Set up'!$A$2:$E$55,5,FALSE)</f>
        <v>Trsf</v>
      </c>
      <c r="S2429" s="1" t="s">
        <v>2334</v>
      </c>
    </row>
    <row r="2430" spans="1:19" ht="15" customHeight="1" x14ac:dyDescent="0.35">
      <c r="A2430" s="4">
        <v>45276</v>
      </c>
      <c r="B2430" s="5">
        <f t="shared" si="734"/>
        <v>12</v>
      </c>
      <c r="C2430" s="5">
        <f t="shared" si="735"/>
        <v>2023</v>
      </c>
      <c r="D2430" s="88" t="s">
        <v>2265</v>
      </c>
      <c r="E2430" s="5" t="str">
        <f>VLOOKUP(F2430,'Set up'!$A$2:$C$55,2,FALSE)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up'!$A$2:$C$55,3,FALSE)</f>
        <v>Cash</v>
      </c>
      <c r="J2430" s="5">
        <f>VLOOKUP(F2430,'Set up'!$A$2:$D$55,4,FALSE)</f>
        <v>0</v>
      </c>
      <c r="K2430" s="4">
        <f t="shared" si="723"/>
        <v>45276</v>
      </c>
      <c r="L2430" s="5">
        <f t="shared" si="724"/>
        <v>12</v>
      </c>
      <c r="M2430" s="5">
        <f t="shared" si="725"/>
        <v>2023</v>
      </c>
      <c r="N2430" s="96">
        <v>1606</v>
      </c>
      <c r="O2430" s="6">
        <f t="shared" ref="O2430:O2440" si="736">-N2430</f>
        <v>-1606</v>
      </c>
      <c r="P2430" s="6">
        <f t="shared" si="727"/>
        <v>0</v>
      </c>
      <c r="Q2430" s="7">
        <f t="shared" si="729"/>
        <v>3989665.6500000018</v>
      </c>
      <c r="R2430" s="44" t="str">
        <f>VLOOKUP(F2430,'Set up'!$A$2:$E$55,5,FALSE)</f>
        <v>Cash</v>
      </c>
      <c r="S2430" s="1" t="s">
        <v>2288</v>
      </c>
    </row>
    <row r="2431" spans="1:19" ht="15" customHeight="1" x14ac:dyDescent="0.35">
      <c r="A2431" s="4">
        <v>45276</v>
      </c>
      <c r="B2431" s="5">
        <f t="shared" ref="B2431:B2493" si="737">MONTH(A2431)</f>
        <v>12</v>
      </c>
      <c r="C2431" s="5">
        <f t="shared" ref="C2431:C2493" si="738">YEAR(A2431)</f>
        <v>2023</v>
      </c>
      <c r="D2431" s="88" t="s">
        <v>2265</v>
      </c>
      <c r="E2431" s="5" t="str">
        <f>VLOOKUP(F2431,'Set up'!$A$2:$C$55,2,FALSE)</f>
        <v>C00000014</v>
      </c>
      <c r="F2431" s="1" t="s">
        <v>263</v>
      </c>
      <c r="G2431" s="99" t="s">
        <v>2112</v>
      </c>
      <c r="H2431" s="5">
        <v>1</v>
      </c>
      <c r="I2431" s="5" t="str">
        <f>VLOOKUP(F2431,'Set up'!$A$2:$C$55,3,FALSE)</f>
        <v>Cash</v>
      </c>
      <c r="J2431" s="5">
        <f>VLOOKUP(F2431,'Set up'!$A$2:$D$55,4,FALSE)</f>
        <v>0</v>
      </c>
      <c r="K2431" s="4">
        <f t="shared" si="723"/>
        <v>45276</v>
      </c>
      <c r="L2431" s="5">
        <f t="shared" si="724"/>
        <v>12</v>
      </c>
      <c r="M2431" s="5">
        <f t="shared" si="725"/>
        <v>2023</v>
      </c>
      <c r="N2431" s="96">
        <v>1597.5</v>
      </c>
      <c r="O2431" s="6">
        <f t="shared" si="736"/>
        <v>-1597.5</v>
      </c>
      <c r="P2431" s="6">
        <f t="shared" si="727"/>
        <v>0</v>
      </c>
      <c r="Q2431" s="7">
        <f t="shared" si="729"/>
        <v>3991263.1500000018</v>
      </c>
      <c r="R2431" s="44" t="str">
        <f>VLOOKUP(F2431,'Set up'!$A$2:$E$55,5,FALSE)</f>
        <v>Cash</v>
      </c>
      <c r="S2431" s="1" t="s">
        <v>2288</v>
      </c>
    </row>
    <row r="2432" spans="1:19" ht="15" customHeight="1" x14ac:dyDescent="0.35">
      <c r="A2432" s="4">
        <v>45276</v>
      </c>
      <c r="B2432" s="5">
        <f t="shared" si="737"/>
        <v>12</v>
      </c>
      <c r="C2432" s="5">
        <f t="shared" si="738"/>
        <v>2023</v>
      </c>
      <c r="D2432" s="88" t="s">
        <v>2265</v>
      </c>
      <c r="E2432" s="5" t="str">
        <f>VLOOKUP(F2432,'Set up'!$A$2:$C$55,2,FALSE)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up'!$A$2:$C$55,3,FALSE)</f>
        <v>Cash</v>
      </c>
      <c r="J2432" s="5">
        <f>VLOOKUP(F2432,'Set up'!$A$2:$D$55,4,FALSE)</f>
        <v>0</v>
      </c>
      <c r="K2432" s="4">
        <f t="shared" si="723"/>
        <v>45276</v>
      </c>
      <c r="L2432" s="5">
        <f t="shared" si="724"/>
        <v>12</v>
      </c>
      <c r="M2432" s="5">
        <f t="shared" si="725"/>
        <v>2023</v>
      </c>
      <c r="N2432" s="96">
        <v>1050</v>
      </c>
      <c r="O2432" s="6">
        <f t="shared" si="736"/>
        <v>-1050</v>
      </c>
      <c r="P2432" s="6">
        <f t="shared" si="727"/>
        <v>0</v>
      </c>
      <c r="Q2432" s="7">
        <f t="shared" si="729"/>
        <v>3992313.1500000018</v>
      </c>
      <c r="R2432" s="44" t="str">
        <f>VLOOKUP(F2432,'Set up'!$A$2:$E$55,5,FALSE)</f>
        <v>Cash</v>
      </c>
      <c r="S2432" s="1" t="s">
        <v>2288</v>
      </c>
    </row>
    <row r="2433" spans="1:19" ht="15" customHeight="1" x14ac:dyDescent="0.35">
      <c r="A2433" s="4">
        <v>45276</v>
      </c>
      <c r="B2433" s="5">
        <f t="shared" si="737"/>
        <v>12</v>
      </c>
      <c r="C2433" s="5">
        <f t="shared" si="738"/>
        <v>2023</v>
      </c>
      <c r="D2433" s="88" t="s">
        <v>2265</v>
      </c>
      <c r="E2433" s="5" t="str">
        <f>VLOOKUP(F2433,'Set up'!$A$2:$C$55,2,FALSE)</f>
        <v>C00000014</v>
      </c>
      <c r="F2433" s="1" t="s">
        <v>263</v>
      </c>
      <c r="G2433" s="99" t="s">
        <v>2109</v>
      </c>
      <c r="H2433" s="5">
        <v>3</v>
      </c>
      <c r="I2433" s="5" t="str">
        <f>VLOOKUP(F2433,'Set up'!$A$2:$C$55,3,FALSE)</f>
        <v>Cash</v>
      </c>
      <c r="J2433" s="5">
        <f>VLOOKUP(F2433,'Set up'!$A$2:$D$55,4,FALSE)</f>
        <v>0</v>
      </c>
      <c r="K2433" s="4">
        <f t="shared" si="723"/>
        <v>45276</v>
      </c>
      <c r="L2433" s="5">
        <f t="shared" si="724"/>
        <v>12</v>
      </c>
      <c r="M2433" s="5">
        <f t="shared" si="725"/>
        <v>2023</v>
      </c>
      <c r="N2433" s="96">
        <v>851.4</v>
      </c>
      <c r="O2433" s="6">
        <f t="shared" si="736"/>
        <v>-851.4</v>
      </c>
      <c r="P2433" s="6">
        <f t="shared" si="727"/>
        <v>0</v>
      </c>
      <c r="Q2433" s="7">
        <f t="shared" si="729"/>
        <v>3993164.5500000017</v>
      </c>
      <c r="R2433" s="44" t="str">
        <f>VLOOKUP(F2433,'Set up'!$A$2:$E$55,5,FALSE)</f>
        <v>Cash</v>
      </c>
      <c r="S2433" s="1" t="s">
        <v>2288</v>
      </c>
    </row>
    <row r="2434" spans="1:19" ht="15" customHeight="1" x14ac:dyDescent="0.35">
      <c r="A2434" s="4">
        <v>45276</v>
      </c>
      <c r="B2434" s="5">
        <f t="shared" si="737"/>
        <v>12</v>
      </c>
      <c r="C2434" s="5">
        <f t="shared" si="738"/>
        <v>2023</v>
      </c>
      <c r="D2434" s="88" t="s">
        <v>2265</v>
      </c>
      <c r="E2434" s="5" t="str">
        <f>VLOOKUP(F2434,'Set up'!$A$2:$C$55,2,FALSE)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up'!$A$2:$C$55,3,FALSE)</f>
        <v>Cash</v>
      </c>
      <c r="J2434" s="5">
        <f>VLOOKUP(F2434,'Set up'!$A$2:$D$55,4,FALSE)</f>
        <v>0</v>
      </c>
      <c r="K2434" s="4">
        <f t="shared" si="723"/>
        <v>45276</v>
      </c>
      <c r="L2434" s="5">
        <f t="shared" si="724"/>
        <v>12</v>
      </c>
      <c r="M2434" s="5">
        <f t="shared" si="725"/>
        <v>2023</v>
      </c>
      <c r="N2434" s="96">
        <v>105</v>
      </c>
      <c r="O2434" s="6">
        <f t="shared" si="736"/>
        <v>-105</v>
      </c>
      <c r="P2434" s="6">
        <f t="shared" si="727"/>
        <v>0</v>
      </c>
      <c r="Q2434" s="7">
        <f t="shared" si="729"/>
        <v>3993269.5500000017</v>
      </c>
      <c r="R2434" s="44" t="str">
        <f>VLOOKUP(F2434,'Set up'!$A$2:$E$55,5,FALSE)</f>
        <v>Cash</v>
      </c>
      <c r="S2434" s="1" t="s">
        <v>2288</v>
      </c>
    </row>
    <row r="2435" spans="1:19" ht="15" customHeight="1" x14ac:dyDescent="0.35">
      <c r="A2435" s="4">
        <v>45276</v>
      </c>
      <c r="B2435" s="5">
        <f t="shared" si="737"/>
        <v>12</v>
      </c>
      <c r="C2435" s="5">
        <f t="shared" si="738"/>
        <v>2023</v>
      </c>
      <c r="D2435" s="88" t="s">
        <v>2265</v>
      </c>
      <c r="E2435" s="5" t="str">
        <f>VLOOKUP(F2435,'Set up'!$A$2:$C$55,2,FALSE)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up'!$A$2:$C$55,3,FALSE)</f>
        <v>Cash</v>
      </c>
      <c r="J2435" s="5">
        <f>VLOOKUP(F2435,'Set up'!$A$2:$D$55,4,FALSE)</f>
        <v>0</v>
      </c>
      <c r="K2435" s="4">
        <f t="shared" ref="K2435:K2498" si="739">A2435+J2435</f>
        <v>45276</v>
      </c>
      <c r="L2435" s="5">
        <f t="shared" ref="L2435:L2498" si="740">MONTH(K2435)</f>
        <v>12</v>
      </c>
      <c r="M2435" s="5">
        <f t="shared" ref="M2435:M2498" si="741">YEAR(K2435)</f>
        <v>2023</v>
      </c>
      <c r="N2435" s="96">
        <v>480</v>
      </c>
      <c r="O2435" s="6">
        <f t="shared" si="736"/>
        <v>-480</v>
      </c>
      <c r="P2435" s="6">
        <f t="shared" si="727"/>
        <v>0</v>
      </c>
      <c r="Q2435" s="7">
        <f t="shared" si="729"/>
        <v>3993749.5500000017</v>
      </c>
      <c r="R2435" s="44" t="str">
        <f>VLOOKUP(F2435,'Set up'!$A$2:$E$55,5,FALSE)</f>
        <v>Cash</v>
      </c>
      <c r="S2435" s="1" t="s">
        <v>2288</v>
      </c>
    </row>
    <row r="2436" spans="1:19" ht="15" customHeight="1" x14ac:dyDescent="0.35">
      <c r="A2436" s="4">
        <v>45276</v>
      </c>
      <c r="B2436" s="5">
        <f t="shared" si="737"/>
        <v>12</v>
      </c>
      <c r="C2436" s="5">
        <f t="shared" si="738"/>
        <v>2023</v>
      </c>
      <c r="D2436" s="88" t="s">
        <v>2265</v>
      </c>
      <c r="E2436" s="5" t="str">
        <f>VLOOKUP(F2436,'Set up'!$A$2:$C$55,2,FALSE)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up'!$A$2:$C$55,3,FALSE)</f>
        <v>Cash</v>
      </c>
      <c r="J2436" s="5">
        <f>VLOOKUP(F2436,'Set up'!$A$2:$D$55,4,FALSE)</f>
        <v>0</v>
      </c>
      <c r="K2436" s="4">
        <f t="shared" si="739"/>
        <v>45276</v>
      </c>
      <c r="L2436" s="5">
        <f t="shared" si="740"/>
        <v>12</v>
      </c>
      <c r="M2436" s="5">
        <f t="shared" si="741"/>
        <v>2023</v>
      </c>
      <c r="N2436" s="96">
        <v>170</v>
      </c>
      <c r="O2436" s="6">
        <f t="shared" si="736"/>
        <v>-170</v>
      </c>
      <c r="P2436" s="6">
        <f t="shared" si="727"/>
        <v>0</v>
      </c>
      <c r="Q2436" s="7">
        <f t="shared" si="729"/>
        <v>3993919.5500000017</v>
      </c>
      <c r="R2436" s="44" t="str">
        <f>VLOOKUP(F2436,'Set up'!$A$2:$E$55,5,FALSE)</f>
        <v>Cash</v>
      </c>
      <c r="S2436" s="1" t="s">
        <v>2288</v>
      </c>
    </row>
    <row r="2437" spans="1:19" ht="15" customHeight="1" x14ac:dyDescent="0.35">
      <c r="A2437" s="4">
        <v>45276</v>
      </c>
      <c r="B2437" s="5">
        <f t="shared" si="737"/>
        <v>12</v>
      </c>
      <c r="C2437" s="5">
        <f t="shared" si="738"/>
        <v>2023</v>
      </c>
      <c r="D2437" s="88" t="s">
        <v>2265</v>
      </c>
      <c r="E2437" s="5" t="str">
        <f>VLOOKUP(F2437,'Set up'!$A$2:$C$55,2,FALSE)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up'!$A$2:$C$55,3,FALSE)</f>
        <v>Cash</v>
      </c>
      <c r="J2437" s="5">
        <f>VLOOKUP(F2437,'Set up'!$A$2:$D$55,4,FALSE)</f>
        <v>0</v>
      </c>
      <c r="K2437" s="4">
        <f t="shared" si="739"/>
        <v>45276</v>
      </c>
      <c r="L2437" s="5">
        <f t="shared" si="740"/>
        <v>12</v>
      </c>
      <c r="M2437" s="5">
        <f t="shared" si="741"/>
        <v>2023</v>
      </c>
      <c r="N2437" s="96">
        <v>96</v>
      </c>
      <c r="O2437" s="6">
        <f t="shared" si="736"/>
        <v>-96</v>
      </c>
      <c r="P2437" s="6">
        <f t="shared" si="727"/>
        <v>0</v>
      </c>
      <c r="Q2437" s="7">
        <f t="shared" si="729"/>
        <v>3994015.5500000017</v>
      </c>
      <c r="R2437" s="44" t="str">
        <f>VLOOKUP(F2437,'Set up'!$A$2:$E$55,5,FALSE)</f>
        <v>Cash</v>
      </c>
      <c r="S2437" s="1" t="s">
        <v>2288</v>
      </c>
    </row>
    <row r="2438" spans="1:19" ht="15" customHeight="1" x14ac:dyDescent="0.35">
      <c r="A2438" s="4">
        <v>45276</v>
      </c>
      <c r="B2438" s="5">
        <f t="shared" si="737"/>
        <v>12</v>
      </c>
      <c r="C2438" s="5">
        <f t="shared" si="738"/>
        <v>2023</v>
      </c>
      <c r="D2438" s="88" t="s">
        <v>2266</v>
      </c>
      <c r="E2438" s="5" t="str">
        <f>VLOOKUP(F2438,'Set up'!$A$2:$C$55,2,FALSE)</f>
        <v>C00000044</v>
      </c>
      <c r="F2438" s="1" t="s">
        <v>2209</v>
      </c>
      <c r="G2438" s="99" t="s">
        <v>304</v>
      </c>
      <c r="H2438" s="5">
        <v>1</v>
      </c>
      <c r="I2438" s="5" t="str">
        <f>VLOOKUP(F2438,'Set up'!$A$2:$C$55,3,FALSE)</f>
        <v>Cash</v>
      </c>
      <c r="J2438" s="5">
        <f>VLOOKUP(F2438,'Set up'!$A$2:$D$55,4,FALSE)</f>
        <v>0</v>
      </c>
      <c r="K2438" s="4">
        <f t="shared" si="739"/>
        <v>45276</v>
      </c>
      <c r="L2438" s="5">
        <f t="shared" si="740"/>
        <v>12</v>
      </c>
      <c r="M2438" s="5">
        <f t="shared" si="741"/>
        <v>2023</v>
      </c>
      <c r="N2438" s="96">
        <v>1606</v>
      </c>
      <c r="O2438" s="6">
        <f t="shared" si="736"/>
        <v>-1606</v>
      </c>
      <c r="P2438" s="6">
        <f t="shared" si="727"/>
        <v>0</v>
      </c>
      <c r="Q2438" s="7">
        <f t="shared" si="729"/>
        <v>3995621.5500000017</v>
      </c>
      <c r="R2438" s="44" t="str">
        <f>VLOOKUP(F2438,'Set up'!$A$2:$E$55,5,FALSE)</f>
        <v>Cash</v>
      </c>
      <c r="S2438" s="1" t="s">
        <v>2324</v>
      </c>
    </row>
    <row r="2439" spans="1:19" ht="15" customHeight="1" x14ac:dyDescent="0.35">
      <c r="A2439" s="4">
        <v>45276</v>
      </c>
      <c r="B2439" s="5">
        <f t="shared" si="737"/>
        <v>12</v>
      </c>
      <c r="C2439" s="5">
        <f t="shared" si="738"/>
        <v>2023</v>
      </c>
      <c r="D2439" s="88" t="s">
        <v>2266</v>
      </c>
      <c r="E2439" s="5" t="str">
        <f>VLOOKUP(F2439,'Set up'!$A$2:$C$55,2,FALSE)</f>
        <v>C00000044</v>
      </c>
      <c r="F2439" s="1" t="s">
        <v>2209</v>
      </c>
      <c r="G2439" s="99" t="s">
        <v>1544</v>
      </c>
      <c r="H2439" s="5">
        <v>2</v>
      </c>
      <c r="I2439" s="5" t="str">
        <f>VLOOKUP(F2439,'Set up'!$A$2:$C$55,3,FALSE)</f>
        <v>Cash</v>
      </c>
      <c r="J2439" s="5">
        <f>VLOOKUP(F2439,'Set up'!$A$2:$D$55,4,FALSE)</f>
        <v>0</v>
      </c>
      <c r="K2439" s="4">
        <f t="shared" si="739"/>
        <v>45276</v>
      </c>
      <c r="L2439" s="5">
        <f t="shared" si="740"/>
        <v>12</v>
      </c>
      <c r="M2439" s="5">
        <f t="shared" si="741"/>
        <v>2023</v>
      </c>
      <c r="N2439" s="96">
        <v>420</v>
      </c>
      <c r="O2439" s="6">
        <f t="shared" si="736"/>
        <v>-420</v>
      </c>
      <c r="P2439" s="6">
        <f t="shared" si="727"/>
        <v>0</v>
      </c>
      <c r="Q2439" s="7">
        <f t="shared" si="729"/>
        <v>3996041.5500000017</v>
      </c>
      <c r="R2439" s="44" t="str">
        <f>VLOOKUP(F2439,'Set up'!$A$2:$E$55,5,FALSE)</f>
        <v>Cash</v>
      </c>
      <c r="S2439" s="1" t="s">
        <v>2324</v>
      </c>
    </row>
    <row r="2440" spans="1:19" ht="15" customHeight="1" x14ac:dyDescent="0.35">
      <c r="A2440" s="4">
        <v>45276</v>
      </c>
      <c r="B2440" s="5">
        <f t="shared" si="737"/>
        <v>12</v>
      </c>
      <c r="C2440" s="5">
        <f t="shared" si="738"/>
        <v>2023</v>
      </c>
      <c r="D2440" s="88" t="s">
        <v>2266</v>
      </c>
      <c r="E2440" s="5" t="str">
        <f>VLOOKUP(F2440,'Set up'!$A$2:$C$55,2,FALSE)</f>
        <v>C00000044</v>
      </c>
      <c r="F2440" s="1" t="s">
        <v>2209</v>
      </c>
      <c r="G2440" s="99" t="s">
        <v>17</v>
      </c>
      <c r="H2440" s="5">
        <v>1</v>
      </c>
      <c r="I2440" s="5" t="str">
        <f>VLOOKUP(F2440,'Set up'!$A$2:$C$55,3,FALSE)</f>
        <v>Cash</v>
      </c>
      <c r="J2440" s="5">
        <f>VLOOKUP(F2440,'Set up'!$A$2:$D$55,4,FALSE)</f>
        <v>0</v>
      </c>
      <c r="K2440" s="4">
        <f t="shared" si="739"/>
        <v>45276</v>
      </c>
      <c r="L2440" s="5">
        <f t="shared" si="740"/>
        <v>12</v>
      </c>
      <c r="M2440" s="5">
        <f t="shared" si="741"/>
        <v>2023</v>
      </c>
      <c r="N2440" s="96">
        <v>105</v>
      </c>
      <c r="O2440" s="6">
        <f t="shared" si="736"/>
        <v>-105</v>
      </c>
      <c r="P2440" s="6">
        <f t="shared" si="727"/>
        <v>0</v>
      </c>
      <c r="Q2440" s="7">
        <f t="shared" si="729"/>
        <v>3996146.5500000017</v>
      </c>
      <c r="R2440" s="44" t="str">
        <f>VLOOKUP(F2440,'Set up'!$A$2:$E$55,5,FALSE)</f>
        <v>Cash</v>
      </c>
      <c r="S2440" s="1" t="s">
        <v>2324</v>
      </c>
    </row>
    <row r="2441" spans="1:19" ht="15" customHeight="1" x14ac:dyDescent="0.35">
      <c r="A2441" s="4">
        <v>45276</v>
      </c>
      <c r="B2441" s="5">
        <f t="shared" si="737"/>
        <v>12</v>
      </c>
      <c r="C2441" s="5">
        <f t="shared" si="738"/>
        <v>2023</v>
      </c>
      <c r="D2441" s="88" t="s">
        <v>2267</v>
      </c>
      <c r="E2441" s="5" t="str">
        <f>VLOOKUP(F2441,'Set up'!$A$2:$C$55,2,FALSE)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up'!$A$2:$C$55,3,FALSE)</f>
        <v>Cash</v>
      </c>
      <c r="J2441" s="5">
        <f>VLOOKUP(F2441,'Set up'!$A$2:$D$55,4,FALSE)</f>
        <v>0</v>
      </c>
      <c r="K2441" s="4">
        <f t="shared" si="739"/>
        <v>45276</v>
      </c>
      <c r="L2441" s="5">
        <f t="shared" si="740"/>
        <v>12</v>
      </c>
      <c r="M2441" s="5">
        <f t="shared" si="741"/>
        <v>2023</v>
      </c>
      <c r="N2441" s="96">
        <v>250</v>
      </c>
      <c r="O2441" s="6">
        <f>-N2441</f>
        <v>-250</v>
      </c>
      <c r="P2441" s="6">
        <f t="shared" si="727"/>
        <v>0</v>
      </c>
      <c r="Q2441" s="7">
        <f t="shared" si="729"/>
        <v>3996396.5500000017</v>
      </c>
      <c r="R2441" s="44" t="str">
        <f>VLOOKUP(F2441,'Set up'!$A$2:$E$55,5,FALSE)</f>
        <v>Trsf</v>
      </c>
      <c r="S2441" s="1" t="s">
        <v>2888</v>
      </c>
    </row>
    <row r="2442" spans="1:19" ht="15" customHeight="1" x14ac:dyDescent="0.35">
      <c r="A2442" s="4">
        <v>45276</v>
      </c>
      <c r="B2442" s="5">
        <f t="shared" si="737"/>
        <v>12</v>
      </c>
      <c r="C2442" s="5">
        <f t="shared" si="738"/>
        <v>2023</v>
      </c>
      <c r="D2442" s="88" t="s">
        <v>2268</v>
      </c>
      <c r="E2442" s="5" t="str">
        <f>VLOOKUP(F2442,'Set up'!$A$2:$C$55,2,FALSE)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up'!$A$2:$C$55,3,FALSE)</f>
        <v>Cash</v>
      </c>
      <c r="J2442" s="5">
        <f>VLOOKUP(F2442,'Set up'!$A$2:$D$55,4,FALSE)</f>
        <v>0</v>
      </c>
      <c r="K2442" s="4">
        <f t="shared" si="739"/>
        <v>45276</v>
      </c>
      <c r="L2442" s="5">
        <f t="shared" si="740"/>
        <v>12</v>
      </c>
      <c r="M2442" s="5">
        <f t="shared" si="741"/>
        <v>2023</v>
      </c>
      <c r="N2442" s="96">
        <v>6424</v>
      </c>
      <c r="O2442" s="6">
        <f>-N2442</f>
        <v>-6424</v>
      </c>
      <c r="P2442" s="6">
        <f t="shared" si="727"/>
        <v>0</v>
      </c>
      <c r="Q2442" s="7">
        <f t="shared" si="729"/>
        <v>4002820.5500000017</v>
      </c>
      <c r="R2442" s="44" t="str">
        <f>VLOOKUP(F2442,'Set up'!$A$2:$E$55,5,FALSE)</f>
        <v>Trsf</v>
      </c>
      <c r="S2442" s="1" t="s">
        <v>2889</v>
      </c>
    </row>
    <row r="2443" spans="1:19" ht="15" customHeight="1" x14ac:dyDescent="0.35">
      <c r="A2443" s="4">
        <v>45276</v>
      </c>
      <c r="B2443" s="5">
        <f t="shared" si="737"/>
        <v>12</v>
      </c>
      <c r="C2443" s="5">
        <f t="shared" si="738"/>
        <v>2023</v>
      </c>
      <c r="D2443" s="88" t="s">
        <v>2268</v>
      </c>
      <c r="E2443" s="5" t="str">
        <f>VLOOKUP(F2443,'Set up'!$A$2:$C$55,2,FALSE)</f>
        <v>C00000042</v>
      </c>
      <c r="F2443" s="1" t="s">
        <v>2013</v>
      </c>
      <c r="G2443" s="99" t="s">
        <v>2210</v>
      </c>
      <c r="H2443" s="5">
        <v>6</v>
      </c>
      <c r="I2443" s="5" t="str">
        <f>VLOOKUP(F2443,'Set up'!$A$2:$C$55,3,FALSE)</f>
        <v>Cash</v>
      </c>
      <c r="J2443" s="5">
        <f>VLOOKUP(F2443,'Set up'!$A$2:$D$55,4,FALSE)</f>
        <v>0</v>
      </c>
      <c r="K2443" s="4">
        <f t="shared" si="739"/>
        <v>45276</v>
      </c>
      <c r="L2443" s="5">
        <f t="shared" si="740"/>
        <v>12</v>
      </c>
      <c r="M2443" s="5">
        <f t="shared" si="741"/>
        <v>2023</v>
      </c>
      <c r="N2443" s="96">
        <v>2331.6</v>
      </c>
      <c r="O2443" s="6">
        <f>-N2443</f>
        <v>-2331.6</v>
      </c>
      <c r="P2443" s="6">
        <f t="shared" si="727"/>
        <v>0</v>
      </c>
      <c r="Q2443" s="7">
        <f t="shared" si="729"/>
        <v>4005152.1500000018</v>
      </c>
      <c r="R2443" s="44" t="str">
        <f>VLOOKUP(F2443,'Set up'!$A$2:$E$55,5,FALSE)</f>
        <v>Trsf</v>
      </c>
      <c r="S2443" s="1" t="s">
        <v>2890</v>
      </c>
    </row>
    <row r="2444" spans="1:19" ht="15" customHeight="1" x14ac:dyDescent="0.35">
      <c r="A2444" s="4">
        <v>45276</v>
      </c>
      <c r="B2444" s="5">
        <f t="shared" si="737"/>
        <v>12</v>
      </c>
      <c r="C2444" s="5">
        <f t="shared" si="738"/>
        <v>2023</v>
      </c>
      <c r="D2444" s="88" t="s">
        <v>2268</v>
      </c>
      <c r="E2444" s="5" t="str">
        <f>VLOOKUP(F2444,'Set up'!$A$2:$C$55,2,FALSE)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up'!$A$2:$C$55,3,FALSE)</f>
        <v>Cash</v>
      </c>
      <c r="J2444" s="5">
        <f>VLOOKUP(F2444,'Set up'!$A$2:$D$55,4,FALSE)</f>
        <v>0</v>
      </c>
      <c r="K2444" s="4">
        <f t="shared" si="739"/>
        <v>45276</v>
      </c>
      <c r="L2444" s="5">
        <f t="shared" si="740"/>
        <v>12</v>
      </c>
      <c r="M2444" s="5">
        <f t="shared" si="741"/>
        <v>2023</v>
      </c>
      <c r="N2444" s="96">
        <v>1404</v>
      </c>
      <c r="O2444" s="6">
        <f>-N2444</f>
        <v>-1404</v>
      </c>
      <c r="P2444" s="6">
        <f t="shared" si="727"/>
        <v>0</v>
      </c>
      <c r="Q2444" s="7">
        <f t="shared" si="729"/>
        <v>4006556.1500000018</v>
      </c>
      <c r="R2444" s="44" t="str">
        <f>VLOOKUP(F2444,'Set up'!$A$2:$E$55,5,FALSE)</f>
        <v>Trsf</v>
      </c>
      <c r="S2444" s="1" t="s">
        <v>2891</v>
      </c>
    </row>
    <row r="2445" spans="1:19" ht="15" customHeight="1" x14ac:dyDescent="0.35">
      <c r="A2445" s="4">
        <v>45276</v>
      </c>
      <c r="B2445" s="5">
        <f t="shared" si="737"/>
        <v>12</v>
      </c>
      <c r="C2445" s="5">
        <f t="shared" si="738"/>
        <v>2023</v>
      </c>
      <c r="D2445" s="88" t="s">
        <v>2268</v>
      </c>
      <c r="E2445" s="5" t="str">
        <f>VLOOKUP(F2445,'Set up'!$A$2:$C$55,2,FALSE)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up'!$A$2:$C$55,3,FALSE)</f>
        <v>Cash</v>
      </c>
      <c r="J2445" s="5">
        <f>VLOOKUP(F2445,'Set up'!$A$2:$D$55,4,FALSE)</f>
        <v>0</v>
      </c>
      <c r="K2445" s="4">
        <f t="shared" si="739"/>
        <v>45276</v>
      </c>
      <c r="L2445" s="5">
        <f t="shared" si="740"/>
        <v>12</v>
      </c>
      <c r="M2445" s="5">
        <f t="shared" si="741"/>
        <v>2023</v>
      </c>
      <c r="N2445" s="96">
        <v>380</v>
      </c>
      <c r="O2445" s="6">
        <f>-N2445</f>
        <v>-380</v>
      </c>
      <c r="P2445" s="6">
        <f t="shared" si="727"/>
        <v>0</v>
      </c>
      <c r="Q2445" s="7">
        <f t="shared" si="729"/>
        <v>4006936.1500000018</v>
      </c>
      <c r="R2445" s="44" t="str">
        <f>VLOOKUP(F2445,'Set up'!$A$2:$E$55,5,FALSE)</f>
        <v>Trsf</v>
      </c>
      <c r="S2445" s="1" t="s">
        <v>2892</v>
      </c>
    </row>
    <row r="2446" spans="1:19" ht="15" customHeight="1" x14ac:dyDescent="0.35">
      <c r="A2446" s="4">
        <v>45278</v>
      </c>
      <c r="B2446" s="5">
        <f t="shared" si="737"/>
        <v>12</v>
      </c>
      <c r="C2446" s="5">
        <f t="shared" si="738"/>
        <v>2023</v>
      </c>
      <c r="D2446" s="88" t="s">
        <v>2269</v>
      </c>
      <c r="E2446" s="5" t="str">
        <f>VLOOKUP(F2446,'Set up'!$A$2:$C$55,2,FALSE)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up'!$A$2:$C$55,3,FALSE)</f>
        <v>Cash</v>
      </c>
      <c r="J2446" s="5">
        <f>VLOOKUP(F2446,'Set up'!$A$2:$D$55,4,FALSE)</f>
        <v>0</v>
      </c>
      <c r="K2446" s="4">
        <f t="shared" si="739"/>
        <v>45278</v>
      </c>
      <c r="L2446" s="5">
        <f t="shared" si="740"/>
        <v>12</v>
      </c>
      <c r="M2446" s="5">
        <f t="shared" si="741"/>
        <v>2023</v>
      </c>
      <c r="N2446" s="96">
        <v>1738</v>
      </c>
      <c r="P2446" s="6">
        <f t="shared" si="727"/>
        <v>1738</v>
      </c>
      <c r="Q2446" s="7">
        <f t="shared" si="729"/>
        <v>4008674.1500000018</v>
      </c>
      <c r="R2446" s="44" t="str">
        <f>VLOOKUP(F2446,'Set up'!$A$2:$E$55,5,FALSE)</f>
        <v>PD Chq</v>
      </c>
    </row>
    <row r="2447" spans="1:19" ht="15" customHeight="1" x14ac:dyDescent="0.35">
      <c r="A2447" s="4">
        <v>45278</v>
      </c>
      <c r="B2447" s="5">
        <f t="shared" si="737"/>
        <v>12</v>
      </c>
      <c r="C2447" s="5">
        <f t="shared" si="738"/>
        <v>2023</v>
      </c>
      <c r="D2447" s="88" t="s">
        <v>2269</v>
      </c>
      <c r="E2447" s="5" t="str">
        <f>VLOOKUP(F2447,'Set up'!$A$2:$C$55,2,FALSE)</f>
        <v>C00000021</v>
      </c>
      <c r="F2447" s="1" t="s">
        <v>492</v>
      </c>
      <c r="G2447" s="99" t="s">
        <v>2198</v>
      </c>
      <c r="H2447" s="5">
        <v>3</v>
      </c>
      <c r="I2447" s="5" t="str">
        <f>VLOOKUP(F2447,'Set up'!$A$2:$C$55,3,FALSE)</f>
        <v>Cash</v>
      </c>
      <c r="J2447" s="5">
        <f>VLOOKUP(F2447,'Set up'!$A$2:$D$55,4,FALSE)</f>
        <v>0</v>
      </c>
      <c r="K2447" s="4">
        <f t="shared" si="739"/>
        <v>45278</v>
      </c>
      <c r="L2447" s="5">
        <f t="shared" si="740"/>
        <v>12</v>
      </c>
      <c r="M2447" s="5">
        <f t="shared" si="741"/>
        <v>2023</v>
      </c>
      <c r="N2447" s="96">
        <v>832.5</v>
      </c>
      <c r="P2447" s="6">
        <f t="shared" si="727"/>
        <v>832.5</v>
      </c>
      <c r="Q2447" s="7">
        <f t="shared" si="729"/>
        <v>4009506.6500000018</v>
      </c>
      <c r="R2447" s="44" t="str">
        <f>VLOOKUP(F2447,'Set up'!$A$2:$E$55,5,FALSE)</f>
        <v>PD Chq</v>
      </c>
    </row>
    <row r="2448" spans="1:19" ht="15" customHeight="1" x14ac:dyDescent="0.35">
      <c r="A2448" s="4">
        <v>45278</v>
      </c>
      <c r="B2448" s="5">
        <f t="shared" si="737"/>
        <v>12</v>
      </c>
      <c r="C2448" s="5">
        <f t="shared" si="738"/>
        <v>2023</v>
      </c>
      <c r="D2448" s="88" t="s">
        <v>2269</v>
      </c>
      <c r="E2448" s="5" t="str">
        <f>VLOOKUP(F2448,'Set up'!$A$2:$C$55,2,FALSE)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up'!$A$2:$C$55,3,FALSE)</f>
        <v>Cash</v>
      </c>
      <c r="J2448" s="5">
        <f>VLOOKUP(F2448,'Set up'!$A$2:$D$55,4,FALSE)</f>
        <v>0</v>
      </c>
      <c r="K2448" s="4">
        <f t="shared" si="739"/>
        <v>45278</v>
      </c>
      <c r="L2448" s="5">
        <f t="shared" si="740"/>
        <v>12</v>
      </c>
      <c r="M2448" s="5">
        <f t="shared" si="741"/>
        <v>2023</v>
      </c>
      <c r="N2448" s="96">
        <v>95</v>
      </c>
      <c r="P2448" s="6">
        <f t="shared" si="727"/>
        <v>95</v>
      </c>
      <c r="Q2448" s="7">
        <f t="shared" si="729"/>
        <v>4009601.6500000018</v>
      </c>
      <c r="R2448" s="44" t="str">
        <f>VLOOKUP(F2448,'Set up'!$A$2:$E$55,5,FALSE)</f>
        <v>PD Chq</v>
      </c>
    </row>
    <row r="2449" spans="1:19" ht="15" customHeight="1" x14ac:dyDescent="0.35">
      <c r="A2449" s="4">
        <v>45278</v>
      </c>
      <c r="B2449" s="5">
        <f t="shared" si="737"/>
        <v>12</v>
      </c>
      <c r="C2449" s="5">
        <f t="shared" si="738"/>
        <v>2023</v>
      </c>
      <c r="D2449" s="88" t="s">
        <v>2269</v>
      </c>
      <c r="E2449" s="5" t="str">
        <f>VLOOKUP(F2449,'Set up'!$A$2:$C$55,2,FALSE)</f>
        <v>C00000021</v>
      </c>
      <c r="F2449" s="1" t="s">
        <v>492</v>
      </c>
      <c r="G2449" s="99" t="s">
        <v>2199</v>
      </c>
      <c r="H2449" s="5">
        <v>5</v>
      </c>
      <c r="I2449" s="5" t="str">
        <f>VLOOKUP(F2449,'Set up'!$A$2:$C$55,3,FALSE)</f>
        <v>Cash</v>
      </c>
      <c r="J2449" s="5">
        <f>VLOOKUP(F2449,'Set up'!$A$2:$D$55,4,FALSE)</f>
        <v>0</v>
      </c>
      <c r="K2449" s="4">
        <f t="shared" si="739"/>
        <v>45278</v>
      </c>
      <c r="L2449" s="5">
        <f t="shared" si="740"/>
        <v>12</v>
      </c>
      <c r="M2449" s="5">
        <f t="shared" si="741"/>
        <v>2023</v>
      </c>
      <c r="N2449" s="96">
        <v>312.5</v>
      </c>
      <c r="P2449" s="6">
        <f t="shared" si="727"/>
        <v>312.5</v>
      </c>
      <c r="Q2449" s="7">
        <f t="shared" si="729"/>
        <v>4009914.1500000018</v>
      </c>
      <c r="R2449" s="44" t="str">
        <f>VLOOKUP(F2449,'Set up'!$A$2:$E$55,5,FALSE)</f>
        <v>PD Chq</v>
      </c>
    </row>
    <row r="2450" spans="1:19" ht="15" customHeight="1" x14ac:dyDescent="0.35">
      <c r="A2450" s="4">
        <v>45278</v>
      </c>
      <c r="B2450" s="5">
        <f t="shared" si="737"/>
        <v>12</v>
      </c>
      <c r="C2450" s="5">
        <f t="shared" si="738"/>
        <v>2023</v>
      </c>
      <c r="D2450" s="88" t="s">
        <v>2270</v>
      </c>
      <c r="E2450" s="5" t="str">
        <f>VLOOKUP(F2450,'Set up'!$A$2:$C$55,2,FALSE)</f>
        <v>C00000010</v>
      </c>
      <c r="F2450" s="1" t="s">
        <v>62</v>
      </c>
      <c r="G2450" s="99" t="s">
        <v>2200</v>
      </c>
      <c r="H2450" s="5">
        <v>12</v>
      </c>
      <c r="I2450" s="5">
        <f>VLOOKUP(F2450,'Set up'!$A$2:$C$55,3,FALSE)</f>
        <v>120</v>
      </c>
      <c r="J2450" s="5">
        <f>VLOOKUP(F2450,'Set up'!$A$2:$D$55,4,FALSE)</f>
        <v>120</v>
      </c>
      <c r="K2450" s="4">
        <f t="shared" si="739"/>
        <v>45398</v>
      </c>
      <c r="L2450" s="5">
        <f t="shared" si="740"/>
        <v>4</v>
      </c>
      <c r="M2450" s="5">
        <f t="shared" si="741"/>
        <v>2024</v>
      </c>
      <c r="N2450" s="96">
        <v>696</v>
      </c>
      <c r="O2450" s="6">
        <f t="shared" ref="O2450" si="742">-N2450</f>
        <v>-696</v>
      </c>
      <c r="P2450" s="6">
        <f t="shared" si="727"/>
        <v>0</v>
      </c>
      <c r="Q2450" s="7">
        <f t="shared" si="729"/>
        <v>4010610.1500000018</v>
      </c>
      <c r="R2450" s="44" t="str">
        <f>VLOOKUP(F2450,'Set up'!$A$2:$E$55,5,FALSE)</f>
        <v>Trsf</v>
      </c>
      <c r="S2450" s="1" t="s">
        <v>2695</v>
      </c>
    </row>
    <row r="2451" spans="1:19" ht="15" customHeight="1" x14ac:dyDescent="0.35">
      <c r="A2451" s="4">
        <v>45279</v>
      </c>
      <c r="B2451" s="5">
        <f t="shared" si="737"/>
        <v>12</v>
      </c>
      <c r="C2451" s="5">
        <f t="shared" si="738"/>
        <v>2023</v>
      </c>
      <c r="D2451" s="88" t="s">
        <v>2271</v>
      </c>
      <c r="E2451" s="5" t="str">
        <f>VLOOKUP(F2451,'Set up'!$A$2:$C$55,2,FALSE)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up'!$A$2:$C$55,3,FALSE)</f>
        <v>Cash</v>
      </c>
      <c r="J2451" s="5">
        <f>VLOOKUP(F2451,'Set up'!$A$2:$D$55,4,FALSE)</f>
        <v>0</v>
      </c>
      <c r="K2451" s="4">
        <f t="shared" si="739"/>
        <v>45279</v>
      </c>
      <c r="L2451" s="5">
        <f t="shared" si="740"/>
        <v>12</v>
      </c>
      <c r="M2451" s="5">
        <f t="shared" si="741"/>
        <v>2023</v>
      </c>
      <c r="N2451" s="96">
        <v>1738</v>
      </c>
      <c r="P2451" s="6">
        <f t="shared" si="727"/>
        <v>1738</v>
      </c>
      <c r="Q2451" s="7">
        <f t="shared" si="729"/>
        <v>4012348.1500000018</v>
      </c>
      <c r="R2451" s="44" t="str">
        <f>VLOOKUP(F2451,'Set up'!$A$2:$E$55,5,FALSE)</f>
        <v>Trsf</v>
      </c>
    </row>
    <row r="2452" spans="1:19" ht="15" customHeight="1" x14ac:dyDescent="0.35">
      <c r="A2452" s="4">
        <v>45279</v>
      </c>
      <c r="B2452" s="5">
        <f t="shared" si="737"/>
        <v>12</v>
      </c>
      <c r="C2452" s="5">
        <f t="shared" si="738"/>
        <v>2023</v>
      </c>
      <c r="D2452" s="88" t="s">
        <v>2271</v>
      </c>
      <c r="E2452" s="5" t="str">
        <f>VLOOKUP(F2452,'Set up'!$A$2:$C$55,2,FALSE)</f>
        <v>C00000019</v>
      </c>
      <c r="F2452" s="1" t="s">
        <v>401</v>
      </c>
      <c r="G2452" s="99" t="s">
        <v>2211</v>
      </c>
      <c r="H2452" s="5">
        <v>1</v>
      </c>
      <c r="I2452" s="5" t="str">
        <f>VLOOKUP(F2452,'Set up'!$A$2:$C$55,3,FALSE)</f>
        <v>Cash</v>
      </c>
      <c r="J2452" s="5">
        <f>VLOOKUP(F2452,'Set up'!$A$2:$D$55,4,FALSE)</f>
        <v>0</v>
      </c>
      <c r="K2452" s="4">
        <f t="shared" si="739"/>
        <v>45279</v>
      </c>
      <c r="L2452" s="5">
        <f t="shared" si="740"/>
        <v>12</v>
      </c>
      <c r="M2452" s="5">
        <f t="shared" si="741"/>
        <v>2023</v>
      </c>
      <c r="N2452" s="96">
        <v>405</v>
      </c>
      <c r="P2452" s="6">
        <f t="shared" si="727"/>
        <v>405</v>
      </c>
      <c r="Q2452" s="7">
        <f t="shared" si="729"/>
        <v>4012753.1500000018</v>
      </c>
      <c r="R2452" s="44" t="str">
        <f>VLOOKUP(F2452,'Set up'!$A$2:$E$55,5,FALSE)</f>
        <v>Trsf</v>
      </c>
    </row>
    <row r="2453" spans="1:19" ht="15" customHeight="1" x14ac:dyDescent="0.35">
      <c r="A2453" s="4">
        <v>45279</v>
      </c>
      <c r="B2453" s="5">
        <f t="shared" si="737"/>
        <v>12</v>
      </c>
      <c r="C2453" s="5">
        <f t="shared" si="738"/>
        <v>2023</v>
      </c>
      <c r="D2453" s="88" t="s">
        <v>2271</v>
      </c>
      <c r="E2453" s="5" t="str">
        <f>VLOOKUP(F2453,'Set up'!$A$2:$C$55,2,FALSE)</f>
        <v>C00000019</v>
      </c>
      <c r="F2453" s="1" t="s">
        <v>401</v>
      </c>
      <c r="G2453" s="99" t="s">
        <v>2204</v>
      </c>
      <c r="H2453" s="5">
        <v>4</v>
      </c>
      <c r="I2453" s="5" t="str">
        <f>VLOOKUP(F2453,'Set up'!$A$2:$C$55,3,FALSE)</f>
        <v>Cash</v>
      </c>
      <c r="J2453" s="5">
        <f>VLOOKUP(F2453,'Set up'!$A$2:$D$55,4,FALSE)</f>
        <v>0</v>
      </c>
      <c r="K2453" s="4">
        <f t="shared" si="739"/>
        <v>45279</v>
      </c>
      <c r="L2453" s="5">
        <f t="shared" si="740"/>
        <v>12</v>
      </c>
      <c r="M2453" s="5">
        <f t="shared" si="741"/>
        <v>2023</v>
      </c>
      <c r="N2453" s="96">
        <v>250</v>
      </c>
      <c r="P2453" s="6">
        <f t="shared" ref="P2453:P2516" si="743">SUM(N2453+O2453)</f>
        <v>250</v>
      </c>
      <c r="Q2453" s="7">
        <f t="shared" si="729"/>
        <v>4013003.1500000018</v>
      </c>
      <c r="R2453" s="44" t="str">
        <f>VLOOKUP(F2453,'Set up'!$A$2:$E$55,5,FALSE)</f>
        <v>Trsf</v>
      </c>
    </row>
    <row r="2454" spans="1:19" ht="15" customHeight="1" x14ac:dyDescent="0.35">
      <c r="A2454" s="4">
        <v>45279</v>
      </c>
      <c r="B2454" s="5">
        <f t="shared" si="737"/>
        <v>12</v>
      </c>
      <c r="C2454" s="5">
        <f t="shared" si="738"/>
        <v>2023</v>
      </c>
      <c r="D2454" s="88" t="s">
        <v>2271</v>
      </c>
      <c r="E2454" s="5" t="str">
        <f>VLOOKUP(F2454,'Set up'!$A$2:$C$55,2,FALSE)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up'!$A$2:$C$55,3,FALSE)</f>
        <v>Cash</v>
      </c>
      <c r="J2454" s="5">
        <f>VLOOKUP(F2454,'Set up'!$A$2:$D$55,4,FALSE)</f>
        <v>0</v>
      </c>
      <c r="K2454" s="4">
        <f t="shared" si="739"/>
        <v>45279</v>
      </c>
      <c r="L2454" s="5">
        <f t="shared" si="740"/>
        <v>12</v>
      </c>
      <c r="M2454" s="5">
        <f t="shared" si="741"/>
        <v>2023</v>
      </c>
      <c r="N2454" s="96">
        <v>105</v>
      </c>
      <c r="P2454" s="6">
        <f t="shared" si="743"/>
        <v>105</v>
      </c>
      <c r="Q2454" s="7">
        <f t="shared" si="729"/>
        <v>4013108.1500000018</v>
      </c>
      <c r="R2454" s="44" t="str">
        <f>VLOOKUP(F2454,'Set up'!$A$2:$E$55,5,FALSE)</f>
        <v>Trsf</v>
      </c>
    </row>
    <row r="2455" spans="1:19" ht="15" customHeight="1" x14ac:dyDescent="0.35">
      <c r="A2455" s="4">
        <v>45279</v>
      </c>
      <c r="B2455" s="5">
        <f t="shared" si="737"/>
        <v>12</v>
      </c>
      <c r="C2455" s="5">
        <f t="shared" si="738"/>
        <v>2023</v>
      </c>
      <c r="D2455" s="88" t="s">
        <v>2271</v>
      </c>
      <c r="E2455" s="5" t="str">
        <f>VLOOKUP(F2455,'Set up'!$A$2:$C$55,2,FALSE)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up'!$A$2:$C$55,3,FALSE)</f>
        <v>Cash</v>
      </c>
      <c r="J2455" s="5">
        <f>VLOOKUP(F2455,'Set up'!$A$2:$D$55,4,FALSE)</f>
        <v>0</v>
      </c>
      <c r="K2455" s="4">
        <f t="shared" si="739"/>
        <v>45279</v>
      </c>
      <c r="L2455" s="5">
        <f t="shared" si="740"/>
        <v>12</v>
      </c>
      <c r="M2455" s="5">
        <f t="shared" si="741"/>
        <v>2023</v>
      </c>
      <c r="N2455" s="96">
        <v>420</v>
      </c>
      <c r="P2455" s="6">
        <f t="shared" si="743"/>
        <v>420</v>
      </c>
      <c r="Q2455" s="7">
        <f t="shared" si="729"/>
        <v>4013528.1500000018</v>
      </c>
      <c r="R2455" s="44" t="str">
        <f>VLOOKUP(F2455,'Set up'!$A$2:$E$55,5,FALSE)</f>
        <v>Trsf</v>
      </c>
    </row>
    <row r="2456" spans="1:19" ht="15" customHeight="1" x14ac:dyDescent="0.35">
      <c r="A2456" s="4">
        <v>45279</v>
      </c>
      <c r="B2456" s="5">
        <f t="shared" si="737"/>
        <v>12</v>
      </c>
      <c r="C2456" s="5">
        <f t="shared" si="738"/>
        <v>2023</v>
      </c>
      <c r="D2456" s="88" t="s">
        <v>2272</v>
      </c>
      <c r="E2456" s="5" t="str">
        <f>VLOOKUP(F2456,'Set up'!$A$2:$C$55,2,FALSE)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up'!$A$2:$C$55,3,FALSE)</f>
        <v>Cash</v>
      </c>
      <c r="J2456" s="5">
        <f>VLOOKUP(F2456,'Set up'!$A$2:$D$55,4,FALSE)</f>
        <v>0</v>
      </c>
      <c r="K2456" s="4">
        <f t="shared" si="739"/>
        <v>45279</v>
      </c>
      <c r="L2456" s="5">
        <f t="shared" si="740"/>
        <v>12</v>
      </c>
      <c r="M2456" s="5">
        <f t="shared" si="741"/>
        <v>2023</v>
      </c>
      <c r="N2456" s="96">
        <v>4250</v>
      </c>
      <c r="O2456" s="6">
        <f t="shared" ref="O2456:O2466" si="744">-N2456</f>
        <v>-4250</v>
      </c>
      <c r="P2456" s="6">
        <f t="shared" si="743"/>
        <v>0</v>
      </c>
      <c r="Q2456" s="7">
        <f t="shared" si="729"/>
        <v>4017778.1500000018</v>
      </c>
      <c r="R2456" s="44" t="str">
        <f>VLOOKUP(F2456,'Set up'!$A$2:$E$55,5,FALSE)</f>
        <v>Trsf</v>
      </c>
      <c r="S2456" s="1" t="s">
        <v>2325</v>
      </c>
    </row>
    <row r="2457" spans="1:19" ht="15" customHeight="1" x14ac:dyDescent="0.35">
      <c r="A2457" s="4">
        <v>45279</v>
      </c>
      <c r="B2457" s="5">
        <f t="shared" si="737"/>
        <v>12</v>
      </c>
      <c r="C2457" s="5">
        <f t="shared" si="738"/>
        <v>2023</v>
      </c>
      <c r="D2457" s="88" t="s">
        <v>2272</v>
      </c>
      <c r="E2457" s="5" t="str">
        <f>VLOOKUP(F2457,'Set up'!$A$2:$C$55,2,FALSE)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up'!$A$2:$C$55,3,FALSE)</f>
        <v>Cash</v>
      </c>
      <c r="J2457" s="5">
        <f>VLOOKUP(F2457,'Set up'!$A$2:$D$55,4,FALSE)</f>
        <v>0</v>
      </c>
      <c r="K2457" s="4">
        <f t="shared" si="739"/>
        <v>45279</v>
      </c>
      <c r="L2457" s="5">
        <f t="shared" si="740"/>
        <v>12</v>
      </c>
      <c r="M2457" s="5">
        <f t="shared" si="741"/>
        <v>2023</v>
      </c>
      <c r="N2457" s="96">
        <v>300</v>
      </c>
      <c r="O2457" s="6">
        <f t="shared" si="744"/>
        <v>-300</v>
      </c>
      <c r="P2457" s="6">
        <f t="shared" si="743"/>
        <v>0</v>
      </c>
      <c r="Q2457" s="7">
        <f t="shared" si="729"/>
        <v>4018078.1500000018</v>
      </c>
      <c r="R2457" s="44" t="str">
        <f>VLOOKUP(F2457,'Set up'!$A$2:$E$55,5,FALSE)</f>
        <v>Trsf</v>
      </c>
      <c r="S2457" s="1" t="s">
        <v>2325</v>
      </c>
    </row>
    <row r="2458" spans="1:19" ht="15" customHeight="1" x14ac:dyDescent="0.35">
      <c r="A2458" s="4">
        <v>45279</v>
      </c>
      <c r="B2458" s="5">
        <f t="shared" si="737"/>
        <v>12</v>
      </c>
      <c r="C2458" s="5">
        <f t="shared" si="738"/>
        <v>2023</v>
      </c>
      <c r="D2458" s="88" t="s">
        <v>2272</v>
      </c>
      <c r="E2458" s="5" t="str">
        <f>VLOOKUP(F2458,'Set up'!$A$2:$C$55,2,FALSE)</f>
        <v>C00000022</v>
      </c>
      <c r="F2458" s="1" t="s">
        <v>638</v>
      </c>
      <c r="G2458" s="99" t="s">
        <v>2212</v>
      </c>
      <c r="H2458" s="5">
        <v>1</v>
      </c>
      <c r="I2458" s="5" t="str">
        <f>VLOOKUP(F2458,'Set up'!$A$2:$C$55,3,FALSE)</f>
        <v>Cash</v>
      </c>
      <c r="J2458" s="5">
        <f>VLOOKUP(F2458,'Set up'!$A$2:$D$55,4,FALSE)</f>
        <v>0</v>
      </c>
      <c r="K2458" s="4">
        <f t="shared" si="739"/>
        <v>45279</v>
      </c>
      <c r="L2458" s="5">
        <f t="shared" si="740"/>
        <v>12</v>
      </c>
      <c r="M2458" s="5">
        <f t="shared" si="741"/>
        <v>2023</v>
      </c>
      <c r="N2458" s="96">
        <v>150</v>
      </c>
      <c r="O2458" s="6">
        <f t="shared" si="744"/>
        <v>-150</v>
      </c>
      <c r="P2458" s="6">
        <f t="shared" si="743"/>
        <v>0</v>
      </c>
      <c r="Q2458" s="7">
        <f t="shared" si="729"/>
        <v>4018228.1500000018</v>
      </c>
      <c r="R2458" s="44" t="str">
        <f>VLOOKUP(F2458,'Set up'!$A$2:$E$55,5,FALSE)</f>
        <v>Trsf</v>
      </c>
      <c r="S2458" s="1" t="s">
        <v>2325</v>
      </c>
    </row>
    <row r="2459" spans="1:19" ht="15" customHeight="1" x14ac:dyDescent="0.35">
      <c r="A2459" s="4">
        <v>45279</v>
      </c>
      <c r="B2459" s="5">
        <f t="shared" ref="B2459" si="745">MONTH(A2459)</f>
        <v>12</v>
      </c>
      <c r="C2459" s="5">
        <f t="shared" ref="C2459" si="746">YEAR(A2459)</f>
        <v>2023</v>
      </c>
      <c r="D2459" s="88" t="s">
        <v>2337</v>
      </c>
      <c r="E2459" s="5" t="str">
        <f>VLOOKUP(F2459,'Set up'!$A$2:$C$55,2,FALSE)</f>
        <v>C00000022</v>
      </c>
      <c r="F2459" s="1" t="s">
        <v>638</v>
      </c>
      <c r="G2459" s="99" t="s">
        <v>2336</v>
      </c>
      <c r="H2459" s="5">
        <v>0</v>
      </c>
      <c r="I2459" s="5" t="str">
        <f>VLOOKUP(F2459,'Set up'!$A$2:$C$55,3,FALSE)</f>
        <v>Cash</v>
      </c>
      <c r="J2459" s="5">
        <f>VLOOKUP(F2459,'Set up'!$A$2:$D$55,4,FALSE)</f>
        <v>0</v>
      </c>
      <c r="K2459" s="4">
        <f t="shared" si="739"/>
        <v>45279</v>
      </c>
      <c r="L2459" s="5">
        <f t="shared" si="740"/>
        <v>12</v>
      </c>
      <c r="M2459" s="5">
        <f t="shared" si="741"/>
        <v>2023</v>
      </c>
      <c r="N2459" s="96">
        <v>-866</v>
      </c>
      <c r="O2459" s="6">
        <f t="shared" si="744"/>
        <v>866</v>
      </c>
      <c r="P2459" s="6">
        <f t="shared" si="743"/>
        <v>0</v>
      </c>
      <c r="Q2459" s="7">
        <f t="shared" si="729"/>
        <v>4017362.1500000018</v>
      </c>
      <c r="R2459" s="44" t="str">
        <f>VLOOKUP(F2459,'Set up'!$A$2:$E$55,5,FALSE)</f>
        <v>Trsf</v>
      </c>
      <c r="S2459" s="99" t="s">
        <v>2339</v>
      </c>
    </row>
    <row r="2460" spans="1:19" ht="15" customHeight="1" x14ac:dyDescent="0.35">
      <c r="A2460" s="4">
        <v>45280</v>
      </c>
      <c r="B2460" s="5">
        <f t="shared" si="737"/>
        <v>12</v>
      </c>
      <c r="C2460" s="5">
        <f t="shared" si="738"/>
        <v>2023</v>
      </c>
      <c r="D2460" s="88" t="s">
        <v>2273</v>
      </c>
      <c r="E2460" s="5" t="str">
        <f>VLOOKUP(F2460,'Set up'!$A$2:$C$55,2,FALSE)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up'!$A$2:$C$55,3,FALSE)</f>
        <v>30</v>
      </c>
      <c r="J2460" s="5">
        <f>VLOOKUP(F2460,'Set up'!$A$2:$D$55,4,FALSE)</f>
        <v>30</v>
      </c>
      <c r="K2460" s="4">
        <f t="shared" si="739"/>
        <v>45310</v>
      </c>
      <c r="L2460" s="5">
        <f t="shared" si="740"/>
        <v>1</v>
      </c>
      <c r="M2460" s="5">
        <f t="shared" si="741"/>
        <v>2024</v>
      </c>
      <c r="N2460" s="96">
        <v>6952</v>
      </c>
      <c r="O2460" s="6">
        <f t="shared" si="744"/>
        <v>-6952</v>
      </c>
      <c r="P2460" s="6">
        <f t="shared" si="743"/>
        <v>0</v>
      </c>
      <c r="Q2460" s="7">
        <f t="shared" si="729"/>
        <v>4024314.1500000018</v>
      </c>
      <c r="R2460" s="44" t="str">
        <f>VLOOKUP(F2460,'Set up'!$A$2:$E$55,5,FALSE)</f>
        <v>Chq</v>
      </c>
      <c r="S2460" s="1" t="s">
        <v>2411</v>
      </c>
    </row>
    <row r="2461" spans="1:19" ht="15" customHeight="1" x14ac:dyDescent="0.35">
      <c r="A2461" s="4">
        <v>45280</v>
      </c>
      <c r="B2461" s="5">
        <f t="shared" si="737"/>
        <v>12</v>
      </c>
      <c r="C2461" s="5">
        <f t="shared" si="738"/>
        <v>2023</v>
      </c>
      <c r="D2461" s="88" t="s">
        <v>2273</v>
      </c>
      <c r="E2461" s="5" t="str">
        <f>VLOOKUP(F2461,'Set up'!$A$2:$C$55,2,FALSE)</f>
        <v>C00000037</v>
      </c>
      <c r="F2461" s="1" t="s">
        <v>1310</v>
      </c>
      <c r="G2461" s="99" t="s">
        <v>2213</v>
      </c>
      <c r="H2461" s="5">
        <v>5</v>
      </c>
      <c r="I2461" s="5">
        <f>VLOOKUP(F2461,'Set up'!$A$2:$C$55,3,FALSE)</f>
        <v>30</v>
      </c>
      <c r="J2461" s="5">
        <f>VLOOKUP(F2461,'Set up'!$A$2:$D$55,4,FALSE)</f>
        <v>30</v>
      </c>
      <c r="K2461" s="4">
        <f t="shared" si="739"/>
        <v>45310</v>
      </c>
      <c r="L2461" s="5">
        <f t="shared" si="740"/>
        <v>1</v>
      </c>
      <c r="M2461" s="5">
        <f t="shared" si="741"/>
        <v>2024</v>
      </c>
      <c r="N2461" s="96">
        <v>2613</v>
      </c>
      <c r="O2461" s="6">
        <f t="shared" si="744"/>
        <v>-2613</v>
      </c>
      <c r="P2461" s="6">
        <f t="shared" si="743"/>
        <v>0</v>
      </c>
      <c r="Q2461" s="7">
        <f t="shared" si="729"/>
        <v>4026927.1500000018</v>
      </c>
      <c r="R2461" s="44" t="str">
        <f>VLOOKUP(F2461,'Set up'!$A$2:$E$55,5,FALSE)</f>
        <v>Chq</v>
      </c>
      <c r="S2461" s="1" t="s">
        <v>2411</v>
      </c>
    </row>
    <row r="2462" spans="1:19" ht="15" customHeight="1" x14ac:dyDescent="0.35">
      <c r="A2462" s="4">
        <v>45280</v>
      </c>
      <c r="B2462" s="5">
        <f t="shared" si="737"/>
        <v>12</v>
      </c>
      <c r="C2462" s="5">
        <f t="shared" si="738"/>
        <v>2023</v>
      </c>
      <c r="D2462" s="88" t="s">
        <v>2273</v>
      </c>
      <c r="E2462" s="5" t="str">
        <f>VLOOKUP(F2462,'Set up'!$A$2:$C$55,2,FALSE)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up'!$A$2:$C$55,3,FALSE)</f>
        <v>30</v>
      </c>
      <c r="J2462" s="5">
        <f>VLOOKUP(F2462,'Set up'!$A$2:$D$55,4,FALSE)</f>
        <v>30</v>
      </c>
      <c r="K2462" s="4">
        <f t="shared" si="739"/>
        <v>45310</v>
      </c>
      <c r="L2462" s="5">
        <f t="shared" si="740"/>
        <v>1</v>
      </c>
      <c r="M2462" s="5">
        <f t="shared" si="741"/>
        <v>2024</v>
      </c>
      <c r="N2462" s="96">
        <v>240</v>
      </c>
      <c r="O2462" s="6">
        <f t="shared" si="744"/>
        <v>-240</v>
      </c>
      <c r="P2462" s="6">
        <f t="shared" si="743"/>
        <v>0</v>
      </c>
      <c r="Q2462" s="7">
        <f t="shared" si="729"/>
        <v>4027167.1500000018</v>
      </c>
      <c r="R2462" s="44" t="str">
        <f>VLOOKUP(F2462,'Set up'!$A$2:$E$55,5,FALSE)</f>
        <v>Chq</v>
      </c>
      <c r="S2462" s="1" t="s">
        <v>2411</v>
      </c>
    </row>
    <row r="2463" spans="1:19" ht="15" customHeight="1" x14ac:dyDescent="0.35">
      <c r="A2463" s="4">
        <v>45280</v>
      </c>
      <c r="B2463" s="5">
        <f t="shared" si="737"/>
        <v>12</v>
      </c>
      <c r="C2463" s="5">
        <f t="shared" si="738"/>
        <v>2023</v>
      </c>
      <c r="D2463" s="88" t="s">
        <v>2273</v>
      </c>
      <c r="E2463" s="5" t="str">
        <f>VLOOKUP(F2463,'Set up'!$A$2:$C$55,2,FALSE)</f>
        <v>C00000037</v>
      </c>
      <c r="F2463" s="1" t="s">
        <v>1310</v>
      </c>
      <c r="G2463" s="99" t="s">
        <v>2199</v>
      </c>
      <c r="H2463" s="5">
        <v>5</v>
      </c>
      <c r="I2463" s="5">
        <f>VLOOKUP(F2463,'Set up'!$A$2:$C$55,3,FALSE)</f>
        <v>30</v>
      </c>
      <c r="J2463" s="5">
        <f>VLOOKUP(F2463,'Set up'!$A$2:$D$55,4,FALSE)</f>
        <v>30</v>
      </c>
      <c r="K2463" s="4">
        <f t="shared" si="739"/>
        <v>45310</v>
      </c>
      <c r="L2463" s="5">
        <f t="shared" si="740"/>
        <v>1</v>
      </c>
      <c r="M2463" s="5">
        <f t="shared" si="741"/>
        <v>2024</v>
      </c>
      <c r="N2463" s="96">
        <v>312.5</v>
      </c>
      <c r="O2463" s="6">
        <f t="shared" si="744"/>
        <v>-312.5</v>
      </c>
      <c r="P2463" s="6">
        <f t="shared" si="743"/>
        <v>0</v>
      </c>
      <c r="Q2463" s="7">
        <f t="shared" si="729"/>
        <v>4027479.6500000018</v>
      </c>
      <c r="R2463" s="44" t="str">
        <f>VLOOKUP(F2463,'Set up'!$A$2:$E$55,5,FALSE)</f>
        <v>Chq</v>
      </c>
      <c r="S2463" s="1" t="s">
        <v>2411</v>
      </c>
    </row>
    <row r="2464" spans="1:19" ht="15" customHeight="1" x14ac:dyDescent="0.35">
      <c r="A2464" s="4">
        <v>45280</v>
      </c>
      <c r="B2464" s="5">
        <f t="shared" si="737"/>
        <v>12</v>
      </c>
      <c r="C2464" s="5">
        <f t="shared" si="738"/>
        <v>2023</v>
      </c>
      <c r="D2464" s="88" t="s">
        <v>2273</v>
      </c>
      <c r="E2464" s="5" t="str">
        <f>VLOOKUP(F2464,'Set up'!$A$2:$C$55,2,FALSE)</f>
        <v>C00000037</v>
      </c>
      <c r="F2464" s="1" t="s">
        <v>1310</v>
      </c>
      <c r="G2464" s="99" t="s">
        <v>2214</v>
      </c>
      <c r="H2464" s="5">
        <v>2</v>
      </c>
      <c r="I2464" s="5">
        <f>VLOOKUP(F2464,'Set up'!$A$2:$C$55,3,FALSE)</f>
        <v>30</v>
      </c>
      <c r="J2464" s="5">
        <f>VLOOKUP(F2464,'Set up'!$A$2:$D$55,4,FALSE)</f>
        <v>30</v>
      </c>
      <c r="K2464" s="4">
        <f t="shared" si="739"/>
        <v>45310</v>
      </c>
      <c r="L2464" s="5">
        <f t="shared" si="740"/>
        <v>1</v>
      </c>
      <c r="M2464" s="5">
        <f t="shared" si="741"/>
        <v>2024</v>
      </c>
      <c r="N2464" s="96">
        <v>572</v>
      </c>
      <c r="O2464" s="6">
        <f t="shared" si="744"/>
        <v>-572</v>
      </c>
      <c r="P2464" s="6">
        <f t="shared" si="743"/>
        <v>0</v>
      </c>
      <c r="Q2464" s="7">
        <f t="shared" ref="Q2464:Q2527" si="747">SUM(Q2463+N2464)</f>
        <v>4028051.6500000018</v>
      </c>
      <c r="R2464" s="44" t="str">
        <f>VLOOKUP(F2464,'Set up'!$A$2:$E$55,5,FALSE)</f>
        <v>Chq</v>
      </c>
      <c r="S2464" s="1" t="s">
        <v>2411</v>
      </c>
    </row>
    <row r="2465" spans="1:19" ht="15" customHeight="1" x14ac:dyDescent="0.35">
      <c r="A2465" s="4">
        <v>45280</v>
      </c>
      <c r="B2465" s="5">
        <f t="shared" si="737"/>
        <v>12</v>
      </c>
      <c r="C2465" s="5">
        <f t="shared" si="738"/>
        <v>2023</v>
      </c>
      <c r="D2465" s="88" t="s">
        <v>2273</v>
      </c>
      <c r="E2465" s="5" t="str">
        <f>VLOOKUP(F2465,'Set up'!$A$2:$C$55,2,FALSE)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up'!$A$2:$C$55,3,FALSE)</f>
        <v>30</v>
      </c>
      <c r="J2465" s="5">
        <f>VLOOKUP(F2465,'Set up'!$A$2:$D$55,4,FALSE)</f>
        <v>30</v>
      </c>
      <c r="K2465" s="4">
        <f t="shared" si="739"/>
        <v>45310</v>
      </c>
      <c r="L2465" s="5">
        <f t="shared" si="740"/>
        <v>1</v>
      </c>
      <c r="M2465" s="5">
        <f t="shared" si="741"/>
        <v>2024</v>
      </c>
      <c r="N2465" s="96">
        <v>285</v>
      </c>
      <c r="O2465" s="6">
        <f t="shared" si="744"/>
        <v>-285</v>
      </c>
      <c r="P2465" s="6">
        <f t="shared" si="743"/>
        <v>0</v>
      </c>
      <c r="Q2465" s="7">
        <f t="shared" si="747"/>
        <v>4028336.6500000018</v>
      </c>
      <c r="R2465" s="44" t="str">
        <f>VLOOKUP(F2465,'Set up'!$A$2:$E$55,5,FALSE)</f>
        <v>Chq</v>
      </c>
      <c r="S2465" s="1" t="s">
        <v>2411</v>
      </c>
    </row>
    <row r="2466" spans="1:19" ht="15" customHeight="1" x14ac:dyDescent="0.35">
      <c r="A2466" s="4">
        <v>45280</v>
      </c>
      <c r="B2466" s="5">
        <f t="shared" si="737"/>
        <v>12</v>
      </c>
      <c r="C2466" s="5">
        <f t="shared" si="738"/>
        <v>2023</v>
      </c>
      <c r="D2466" s="88" t="s">
        <v>2273</v>
      </c>
      <c r="E2466" s="5" t="str">
        <f>VLOOKUP(F2466,'Set up'!$A$2:$C$55,2,FALSE)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up'!$A$2:$C$55,3,FALSE)</f>
        <v>30</v>
      </c>
      <c r="J2466" s="5">
        <f>VLOOKUP(F2466,'Set up'!$A$2:$D$55,4,FALSE)</f>
        <v>30</v>
      </c>
      <c r="K2466" s="4">
        <f t="shared" si="739"/>
        <v>45310</v>
      </c>
      <c r="L2466" s="5">
        <f t="shared" si="740"/>
        <v>1</v>
      </c>
      <c r="M2466" s="5">
        <f t="shared" si="741"/>
        <v>2024</v>
      </c>
      <c r="N2466" s="96">
        <v>930</v>
      </c>
      <c r="O2466" s="6">
        <f t="shared" si="744"/>
        <v>-930</v>
      </c>
      <c r="P2466" s="6">
        <f t="shared" si="743"/>
        <v>0</v>
      </c>
      <c r="Q2466" s="7">
        <f t="shared" si="747"/>
        <v>4029266.6500000018</v>
      </c>
      <c r="R2466" s="44" t="str">
        <f>VLOOKUP(F2466,'Set up'!$A$2:$E$55,5,FALSE)</f>
        <v>Chq</v>
      </c>
      <c r="S2466" s="1" t="s">
        <v>2411</v>
      </c>
    </row>
    <row r="2467" spans="1:19" ht="15" customHeight="1" x14ac:dyDescent="0.35">
      <c r="A2467" s="4">
        <v>45281</v>
      </c>
      <c r="B2467" s="5">
        <f t="shared" si="737"/>
        <v>12</v>
      </c>
      <c r="C2467" s="5">
        <f t="shared" si="738"/>
        <v>2023</v>
      </c>
      <c r="D2467" s="88" t="s">
        <v>2274</v>
      </c>
      <c r="E2467" s="5" t="str">
        <f>VLOOKUP(F2467,'Set up'!$A$2:$C$55,2,FALSE)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up'!$A$2:$C$55,3,FALSE)</f>
        <v>Cash</v>
      </c>
      <c r="J2467" s="5">
        <f>VLOOKUP(F2467,'Set up'!$A$2:$D$55,4,FALSE)</f>
        <v>0</v>
      </c>
      <c r="K2467" s="4">
        <f t="shared" si="739"/>
        <v>45281</v>
      </c>
      <c r="L2467" s="5">
        <f t="shared" si="740"/>
        <v>12</v>
      </c>
      <c r="M2467" s="5">
        <f t="shared" si="741"/>
        <v>2023</v>
      </c>
      <c r="N2467" s="96">
        <v>250</v>
      </c>
      <c r="O2467" s="6">
        <f t="shared" ref="O2467:O2472" si="748">-N2467</f>
        <v>-250</v>
      </c>
      <c r="P2467" s="6">
        <f t="shared" si="743"/>
        <v>0</v>
      </c>
      <c r="Q2467" s="7">
        <f t="shared" si="747"/>
        <v>4029516.6500000018</v>
      </c>
      <c r="R2467" s="44" t="str">
        <f>VLOOKUP(F2467,'Set up'!$A$2:$E$55,5,FALSE)</f>
        <v>Trsf</v>
      </c>
      <c r="S2467" s="1" t="s">
        <v>2888</v>
      </c>
    </row>
    <row r="2468" spans="1:19" ht="15" customHeight="1" x14ac:dyDescent="0.35">
      <c r="A2468" s="4">
        <v>45281</v>
      </c>
      <c r="B2468" s="5">
        <f t="shared" si="737"/>
        <v>12</v>
      </c>
      <c r="C2468" s="5">
        <f t="shared" si="738"/>
        <v>2023</v>
      </c>
      <c r="D2468" s="88" t="s">
        <v>2275</v>
      </c>
      <c r="E2468" s="5" t="str">
        <f>VLOOKUP(F2468,'Set up'!$A$2:$C$55,2,FALSE)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up'!$A$2:$C$55,3,FALSE)</f>
        <v>Cash</v>
      </c>
      <c r="J2468" s="5">
        <f>VLOOKUP(F2468,'Set up'!$A$2:$D$55,4,FALSE)</f>
        <v>0</v>
      </c>
      <c r="K2468" s="4">
        <f t="shared" si="739"/>
        <v>45281</v>
      </c>
      <c r="L2468" s="5">
        <f t="shared" si="740"/>
        <v>12</v>
      </c>
      <c r="M2468" s="5">
        <f t="shared" si="741"/>
        <v>2023</v>
      </c>
      <c r="N2468" s="96">
        <v>6424</v>
      </c>
      <c r="O2468" s="6">
        <f t="shared" si="748"/>
        <v>-6424</v>
      </c>
      <c r="P2468" s="6">
        <f t="shared" si="743"/>
        <v>0</v>
      </c>
      <c r="Q2468" s="7">
        <f t="shared" si="747"/>
        <v>4035940.6500000018</v>
      </c>
      <c r="R2468" s="44" t="str">
        <f>VLOOKUP(F2468,'Set up'!$A$2:$E$55,5,FALSE)</f>
        <v>Trsf</v>
      </c>
      <c r="S2468" s="1" t="s">
        <v>2889</v>
      </c>
    </row>
    <row r="2469" spans="1:19" ht="15" customHeight="1" x14ac:dyDescent="0.35">
      <c r="A2469" s="4">
        <v>45281</v>
      </c>
      <c r="B2469" s="5">
        <f t="shared" si="737"/>
        <v>12</v>
      </c>
      <c r="C2469" s="5">
        <f t="shared" si="738"/>
        <v>2023</v>
      </c>
      <c r="D2469" s="88" t="s">
        <v>2275</v>
      </c>
      <c r="E2469" s="5" t="str">
        <f>VLOOKUP(F2469,'Set up'!$A$2:$C$55,2,FALSE)</f>
        <v>C00000042</v>
      </c>
      <c r="F2469" s="1" t="s">
        <v>2013</v>
      </c>
      <c r="G2469" s="99" t="s">
        <v>2107</v>
      </c>
      <c r="H2469" s="5">
        <v>12</v>
      </c>
      <c r="I2469" s="5" t="str">
        <f>VLOOKUP(F2469,'Set up'!$A$2:$C$55,3,FALSE)</f>
        <v>Cash</v>
      </c>
      <c r="J2469" s="5">
        <f>VLOOKUP(F2469,'Set up'!$A$2:$D$55,4,FALSE)</f>
        <v>0</v>
      </c>
      <c r="K2469" s="4">
        <f t="shared" si="739"/>
        <v>45281</v>
      </c>
      <c r="L2469" s="5">
        <f t="shared" si="740"/>
        <v>12</v>
      </c>
      <c r="M2469" s="5">
        <f t="shared" si="741"/>
        <v>2023</v>
      </c>
      <c r="N2469" s="96">
        <v>2575.1999999999998</v>
      </c>
      <c r="O2469" s="6">
        <f t="shared" si="748"/>
        <v>-2575.1999999999998</v>
      </c>
      <c r="P2469" s="6">
        <f t="shared" si="743"/>
        <v>0</v>
      </c>
      <c r="Q2469" s="7">
        <f t="shared" si="747"/>
        <v>4038515.850000002</v>
      </c>
      <c r="R2469" s="44" t="str">
        <f>VLOOKUP(F2469,'Set up'!$A$2:$E$55,5,FALSE)</f>
        <v>Trsf</v>
      </c>
      <c r="S2469" s="1" t="s">
        <v>2893</v>
      </c>
    </row>
    <row r="2470" spans="1:19" ht="15" customHeight="1" x14ac:dyDescent="0.35">
      <c r="A2470" s="4">
        <v>45281</v>
      </c>
      <c r="B2470" s="5">
        <f t="shared" si="737"/>
        <v>12</v>
      </c>
      <c r="C2470" s="5">
        <f t="shared" si="738"/>
        <v>2023</v>
      </c>
      <c r="D2470" s="88" t="s">
        <v>2275</v>
      </c>
      <c r="E2470" s="5" t="str">
        <f>VLOOKUP(F2470,'Set up'!$A$2:$C$55,2,FALSE)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up'!$A$2:$C$55,3,FALSE)</f>
        <v>Cash</v>
      </c>
      <c r="J2470" s="5">
        <f>VLOOKUP(F2470,'Set up'!$A$2:$D$55,4,FALSE)</f>
        <v>0</v>
      </c>
      <c r="K2470" s="4">
        <f t="shared" si="739"/>
        <v>45281</v>
      </c>
      <c r="L2470" s="5">
        <f t="shared" si="740"/>
        <v>12</v>
      </c>
      <c r="M2470" s="5">
        <f t="shared" si="741"/>
        <v>2023</v>
      </c>
      <c r="N2470" s="96">
        <v>1404</v>
      </c>
      <c r="O2470" s="6">
        <f t="shared" si="748"/>
        <v>-1404</v>
      </c>
      <c r="P2470" s="6">
        <f t="shared" si="743"/>
        <v>0</v>
      </c>
      <c r="Q2470" s="7">
        <f t="shared" si="747"/>
        <v>4039919.850000002</v>
      </c>
      <c r="R2470" s="44" t="str">
        <f>VLOOKUP(F2470,'Set up'!$A$2:$E$55,5,FALSE)</f>
        <v>Trsf</v>
      </c>
      <c r="S2470" s="1" t="s">
        <v>2891</v>
      </c>
    </row>
    <row r="2471" spans="1:19" ht="15" customHeight="1" x14ac:dyDescent="0.35">
      <c r="A2471" s="4">
        <v>45281</v>
      </c>
      <c r="B2471" s="5">
        <f t="shared" si="737"/>
        <v>12</v>
      </c>
      <c r="C2471" s="5">
        <f t="shared" si="738"/>
        <v>2023</v>
      </c>
      <c r="D2471" s="88" t="s">
        <v>2275</v>
      </c>
      <c r="E2471" s="5" t="str">
        <f>VLOOKUP(F2471,'Set up'!$A$2:$C$55,2,FALSE)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up'!$A$2:$C$55,3,FALSE)</f>
        <v>Cash</v>
      </c>
      <c r="J2471" s="5">
        <f>VLOOKUP(F2471,'Set up'!$A$2:$D$55,4,FALSE)</f>
        <v>0</v>
      </c>
      <c r="K2471" s="4">
        <f t="shared" si="739"/>
        <v>45281</v>
      </c>
      <c r="L2471" s="5">
        <f t="shared" si="740"/>
        <v>12</v>
      </c>
      <c r="M2471" s="5">
        <f t="shared" si="741"/>
        <v>2023</v>
      </c>
      <c r="N2471" s="96">
        <v>380</v>
      </c>
      <c r="O2471" s="6">
        <f t="shared" si="748"/>
        <v>-380</v>
      </c>
      <c r="P2471" s="6">
        <f t="shared" si="743"/>
        <v>0</v>
      </c>
      <c r="Q2471" s="7">
        <f t="shared" si="747"/>
        <v>4040299.850000002</v>
      </c>
      <c r="R2471" s="44" t="str">
        <f>VLOOKUP(F2471,'Set up'!$A$2:$E$55,5,FALSE)</f>
        <v>Trsf</v>
      </c>
      <c r="S2471" s="1" t="s">
        <v>2892</v>
      </c>
    </row>
    <row r="2472" spans="1:19" ht="15" customHeight="1" x14ac:dyDescent="0.35">
      <c r="A2472" s="4">
        <v>45281</v>
      </c>
      <c r="B2472" s="5">
        <f t="shared" si="737"/>
        <v>12</v>
      </c>
      <c r="C2472" s="5">
        <f t="shared" si="738"/>
        <v>2023</v>
      </c>
      <c r="D2472" s="88" t="s">
        <v>2275</v>
      </c>
      <c r="E2472" s="5" t="str">
        <f>VLOOKUP(F2472,'Set up'!$A$2:$C$55,2,FALSE)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up'!$A$2:$C$55,3,FALSE)</f>
        <v>Cash</v>
      </c>
      <c r="J2472" s="5">
        <f>VLOOKUP(F2472,'Set up'!$A$2:$D$55,4,FALSE)</f>
        <v>0</v>
      </c>
      <c r="K2472" s="4">
        <f t="shared" si="739"/>
        <v>45281</v>
      </c>
      <c r="L2472" s="5">
        <f t="shared" si="740"/>
        <v>12</v>
      </c>
      <c r="M2472" s="5">
        <f t="shared" si="741"/>
        <v>2023</v>
      </c>
      <c r="N2472" s="96">
        <v>1000</v>
      </c>
      <c r="O2472" s="6">
        <f t="shared" si="748"/>
        <v>-1000</v>
      </c>
      <c r="P2472" s="6">
        <f t="shared" si="743"/>
        <v>0</v>
      </c>
      <c r="Q2472" s="7">
        <f t="shared" si="747"/>
        <v>4041299.850000002</v>
      </c>
      <c r="R2472" s="44" t="str">
        <f>VLOOKUP(F2472,'Set up'!$A$2:$E$55,5,FALSE)</f>
        <v>Trsf</v>
      </c>
      <c r="S2472" s="1" t="s">
        <v>2887</v>
      </c>
    </row>
    <row r="2473" spans="1:19" ht="15" customHeight="1" x14ac:dyDescent="0.35">
      <c r="A2473" s="4">
        <v>45281</v>
      </c>
      <c r="B2473" s="5">
        <f t="shared" si="737"/>
        <v>12</v>
      </c>
      <c r="C2473" s="5">
        <f t="shared" si="738"/>
        <v>2023</v>
      </c>
      <c r="D2473" s="88" t="s">
        <v>2276</v>
      </c>
      <c r="E2473" s="5" t="str">
        <f>VLOOKUP(F2473,'Set up'!$A$2:$C$55,2,FALSE)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up'!$A$2:$C$55,3,FALSE)</f>
        <v>Cash</v>
      </c>
      <c r="J2473" s="5">
        <f>VLOOKUP(F2473,'Set up'!$A$2:$D$55,4,FALSE)</f>
        <v>0</v>
      </c>
      <c r="K2473" s="4">
        <f t="shared" si="739"/>
        <v>45281</v>
      </c>
      <c r="L2473" s="5">
        <f t="shared" si="740"/>
        <v>12</v>
      </c>
      <c r="M2473" s="5">
        <f t="shared" si="741"/>
        <v>2023</v>
      </c>
      <c r="N2473" s="96">
        <v>110</v>
      </c>
      <c r="O2473" s="6">
        <f t="shared" ref="O2473:O2480" si="749">-N2473</f>
        <v>-110</v>
      </c>
      <c r="P2473" s="6">
        <f t="shared" si="743"/>
        <v>0</v>
      </c>
      <c r="Q2473" s="7">
        <f t="shared" si="747"/>
        <v>4041409.850000002</v>
      </c>
      <c r="R2473" s="44" t="str">
        <f>VLOOKUP(F2473,'Set up'!$A$2:$E$55,5,FALSE)</f>
        <v>Trsf</v>
      </c>
      <c r="S2473" s="1" t="s">
        <v>2328</v>
      </c>
    </row>
    <row r="2474" spans="1:19" ht="15" customHeight="1" x14ac:dyDescent="0.35">
      <c r="A2474" s="4">
        <v>45281</v>
      </c>
      <c r="B2474" s="5">
        <f t="shared" si="737"/>
        <v>12</v>
      </c>
      <c r="C2474" s="5">
        <f t="shared" si="738"/>
        <v>2023</v>
      </c>
      <c r="D2474" s="88" t="s">
        <v>2276</v>
      </c>
      <c r="E2474" s="5" t="str">
        <f>VLOOKUP(F2474,'Set up'!$A$2:$C$55,2,FALSE)</f>
        <v>C00000026</v>
      </c>
      <c r="F2474" s="1" t="s">
        <v>785</v>
      </c>
      <c r="G2474" s="99" t="s">
        <v>2199</v>
      </c>
      <c r="H2474" s="5">
        <v>1</v>
      </c>
      <c r="I2474" s="5" t="str">
        <f>VLOOKUP(F2474,'Set up'!$A$2:$C$55,3,FALSE)</f>
        <v>Cash</v>
      </c>
      <c r="J2474" s="5">
        <f>VLOOKUP(F2474,'Set up'!$A$2:$D$55,4,FALSE)</f>
        <v>0</v>
      </c>
      <c r="K2474" s="4">
        <f t="shared" si="739"/>
        <v>45281</v>
      </c>
      <c r="L2474" s="5">
        <f t="shared" si="740"/>
        <v>12</v>
      </c>
      <c r="M2474" s="5">
        <f t="shared" si="741"/>
        <v>2023</v>
      </c>
      <c r="N2474" s="96">
        <v>62.5</v>
      </c>
      <c r="O2474" s="6">
        <f t="shared" si="749"/>
        <v>-62.5</v>
      </c>
      <c r="P2474" s="6">
        <f t="shared" si="743"/>
        <v>0</v>
      </c>
      <c r="Q2474" s="7">
        <f t="shared" si="747"/>
        <v>4041472.350000002</v>
      </c>
      <c r="R2474" s="44" t="str">
        <f>VLOOKUP(F2474,'Set up'!$A$2:$E$55,5,FALSE)</f>
        <v>Trsf</v>
      </c>
      <c r="S2474" s="1" t="s">
        <v>2328</v>
      </c>
    </row>
    <row r="2475" spans="1:19" ht="15" customHeight="1" x14ac:dyDescent="0.35">
      <c r="A2475" s="4">
        <v>45281</v>
      </c>
      <c r="B2475" s="5">
        <f t="shared" si="737"/>
        <v>12</v>
      </c>
      <c r="C2475" s="5">
        <f t="shared" si="738"/>
        <v>2023</v>
      </c>
      <c r="D2475" s="88" t="s">
        <v>2276</v>
      </c>
      <c r="E2475" s="5" t="str">
        <f>VLOOKUP(F2475,'Set up'!$A$2:$C$55,2,FALSE)</f>
        <v>C00000026</v>
      </c>
      <c r="F2475" s="1" t="s">
        <v>785</v>
      </c>
      <c r="G2475" s="99" t="s">
        <v>2214</v>
      </c>
      <c r="H2475" s="5">
        <v>1</v>
      </c>
      <c r="I2475" s="5" t="str">
        <f>VLOOKUP(F2475,'Set up'!$A$2:$C$55,3,FALSE)</f>
        <v>Cash</v>
      </c>
      <c r="J2475" s="5">
        <f>VLOOKUP(F2475,'Set up'!$A$2:$D$55,4,FALSE)</f>
        <v>0</v>
      </c>
      <c r="K2475" s="4">
        <f t="shared" si="739"/>
        <v>45281</v>
      </c>
      <c r="L2475" s="5">
        <f t="shared" si="740"/>
        <v>12</v>
      </c>
      <c r="M2475" s="5">
        <f t="shared" si="741"/>
        <v>2023</v>
      </c>
      <c r="N2475" s="96">
        <v>283.8</v>
      </c>
      <c r="O2475" s="6">
        <f t="shared" si="749"/>
        <v>-283.8</v>
      </c>
      <c r="P2475" s="6">
        <f t="shared" si="743"/>
        <v>0</v>
      </c>
      <c r="Q2475" s="7">
        <f t="shared" si="747"/>
        <v>4041756.1500000018</v>
      </c>
      <c r="R2475" s="44" t="str">
        <f>VLOOKUP(F2475,'Set up'!$A$2:$E$55,5,FALSE)</f>
        <v>Trsf</v>
      </c>
      <c r="S2475" s="1" t="s">
        <v>2328</v>
      </c>
    </row>
    <row r="2476" spans="1:19" ht="15" customHeight="1" x14ac:dyDescent="0.35">
      <c r="A2476" s="4">
        <v>45281</v>
      </c>
      <c r="B2476" s="5">
        <f t="shared" si="737"/>
        <v>12</v>
      </c>
      <c r="C2476" s="5">
        <f t="shared" si="738"/>
        <v>2023</v>
      </c>
      <c r="D2476" s="88" t="s">
        <v>2276</v>
      </c>
      <c r="E2476" s="5" t="str">
        <f>VLOOKUP(F2476,'Set up'!$A$2:$C$55,2,FALSE)</f>
        <v>C00000026</v>
      </c>
      <c r="F2476" s="1" t="s">
        <v>785</v>
      </c>
      <c r="G2476" s="99" t="s">
        <v>2215</v>
      </c>
      <c r="H2476" s="5">
        <v>1</v>
      </c>
      <c r="I2476" s="5" t="str">
        <f>VLOOKUP(F2476,'Set up'!$A$2:$C$55,3,FALSE)</f>
        <v>Cash</v>
      </c>
      <c r="J2476" s="5">
        <f>VLOOKUP(F2476,'Set up'!$A$2:$D$55,4,FALSE)</f>
        <v>0</v>
      </c>
      <c r="K2476" s="4">
        <f t="shared" si="739"/>
        <v>45281</v>
      </c>
      <c r="L2476" s="5">
        <f t="shared" si="740"/>
        <v>12</v>
      </c>
      <c r="M2476" s="5">
        <f t="shared" si="741"/>
        <v>2023</v>
      </c>
      <c r="N2476" s="96">
        <v>315</v>
      </c>
      <c r="O2476" s="6">
        <f t="shared" si="749"/>
        <v>-315</v>
      </c>
      <c r="P2476" s="6">
        <f t="shared" si="743"/>
        <v>0</v>
      </c>
      <c r="Q2476" s="7">
        <f t="shared" si="747"/>
        <v>4042071.1500000018</v>
      </c>
      <c r="R2476" s="44" t="str">
        <f>VLOOKUP(F2476,'Set up'!$A$2:$E$55,5,FALSE)</f>
        <v>Trsf</v>
      </c>
      <c r="S2476" s="1" t="s">
        <v>2328</v>
      </c>
    </row>
    <row r="2477" spans="1:19" ht="15" customHeight="1" x14ac:dyDescent="0.35">
      <c r="A2477" s="4">
        <v>45281</v>
      </c>
      <c r="B2477" s="5">
        <f t="shared" si="737"/>
        <v>12</v>
      </c>
      <c r="C2477" s="5">
        <f t="shared" si="738"/>
        <v>2023</v>
      </c>
      <c r="D2477" s="88" t="s">
        <v>2277</v>
      </c>
      <c r="E2477" s="5" t="str">
        <f>VLOOKUP(F2477,'Set up'!$A$2:$C$55,2,FALSE)</f>
        <v>C00000043</v>
      </c>
      <c r="F2477" s="1" t="s">
        <v>2203</v>
      </c>
      <c r="G2477" s="99" t="s">
        <v>1739</v>
      </c>
      <c r="H2477" s="5">
        <v>2</v>
      </c>
      <c r="I2477" s="5" t="str">
        <f>VLOOKUP(F2477,'Set up'!$A$2:$C$55,3,FALSE)</f>
        <v>Cash</v>
      </c>
      <c r="J2477" s="5">
        <f>VLOOKUP(F2477,'Set up'!$A$2:$D$55,4,FALSE)</f>
        <v>0</v>
      </c>
      <c r="K2477" s="4">
        <f t="shared" si="739"/>
        <v>45281</v>
      </c>
      <c r="L2477" s="5">
        <f t="shared" si="740"/>
        <v>12</v>
      </c>
      <c r="M2477" s="5">
        <f t="shared" si="741"/>
        <v>2023</v>
      </c>
      <c r="N2477" s="96">
        <v>3476</v>
      </c>
      <c r="O2477" s="6">
        <f t="shared" si="749"/>
        <v>-3476</v>
      </c>
      <c r="P2477" s="6">
        <f t="shared" si="743"/>
        <v>0</v>
      </c>
      <c r="Q2477" s="7">
        <f t="shared" si="747"/>
        <v>4045547.1500000018</v>
      </c>
      <c r="R2477" s="44" t="str">
        <f>VLOOKUP(F2477,'Set up'!$A$2:$E$55,5,FALSE)</f>
        <v>Trsf</v>
      </c>
      <c r="S2477" s="1" t="s">
        <v>2323</v>
      </c>
    </row>
    <row r="2478" spans="1:19" ht="15" customHeight="1" x14ac:dyDescent="0.35">
      <c r="A2478" s="4">
        <v>45281</v>
      </c>
      <c r="B2478" s="5">
        <f t="shared" si="737"/>
        <v>12</v>
      </c>
      <c r="C2478" s="5">
        <f t="shared" si="738"/>
        <v>2023</v>
      </c>
      <c r="D2478" s="88" t="s">
        <v>2277</v>
      </c>
      <c r="E2478" s="5" t="str">
        <f>VLOOKUP(F2478,'Set up'!$A$2:$C$55,2,FALSE)</f>
        <v>C00000043</v>
      </c>
      <c r="F2478" s="1" t="s">
        <v>2203</v>
      </c>
      <c r="G2478" s="99" t="s">
        <v>1391</v>
      </c>
      <c r="H2478" s="5">
        <v>1</v>
      </c>
      <c r="I2478" s="5" t="str">
        <f>VLOOKUP(F2478,'Set up'!$A$2:$C$55,3,FALSE)</f>
        <v>Cash</v>
      </c>
      <c r="J2478" s="5">
        <f>VLOOKUP(F2478,'Set up'!$A$2:$D$55,4,FALSE)</f>
        <v>0</v>
      </c>
      <c r="K2478" s="4">
        <f t="shared" si="739"/>
        <v>45281</v>
      </c>
      <c r="L2478" s="5">
        <f t="shared" si="740"/>
        <v>12</v>
      </c>
      <c r="M2478" s="5">
        <f t="shared" si="741"/>
        <v>2023</v>
      </c>
      <c r="N2478" s="96">
        <v>432</v>
      </c>
      <c r="O2478" s="6">
        <f t="shared" si="749"/>
        <v>-432</v>
      </c>
      <c r="P2478" s="6">
        <f t="shared" si="743"/>
        <v>0</v>
      </c>
      <c r="Q2478" s="7">
        <f t="shared" si="747"/>
        <v>4045979.1500000018</v>
      </c>
      <c r="R2478" s="44" t="str">
        <f>VLOOKUP(F2478,'Set up'!$A$2:$E$55,5,FALSE)</f>
        <v>Trsf</v>
      </c>
      <c r="S2478" s="1" t="s">
        <v>2323</v>
      </c>
    </row>
    <row r="2479" spans="1:19" ht="15" customHeight="1" x14ac:dyDescent="0.35">
      <c r="A2479" s="4">
        <v>45281</v>
      </c>
      <c r="B2479" s="5">
        <f t="shared" si="737"/>
        <v>12</v>
      </c>
      <c r="C2479" s="5">
        <f t="shared" si="738"/>
        <v>2023</v>
      </c>
      <c r="D2479" s="88" t="s">
        <v>2277</v>
      </c>
      <c r="E2479" s="5" t="str">
        <f>VLOOKUP(F2479,'Set up'!$A$2:$C$55,2,FALSE)</f>
        <v>C00000043</v>
      </c>
      <c r="F2479" s="1" t="s">
        <v>2203</v>
      </c>
      <c r="G2479" s="99" t="s">
        <v>2200</v>
      </c>
      <c r="H2479" s="5">
        <v>10</v>
      </c>
      <c r="I2479" s="5" t="str">
        <f>VLOOKUP(F2479,'Set up'!$A$2:$C$55,3,FALSE)</f>
        <v>Cash</v>
      </c>
      <c r="J2479" s="5">
        <f>VLOOKUP(F2479,'Set up'!$A$2:$D$55,4,FALSE)</f>
        <v>0</v>
      </c>
      <c r="K2479" s="4">
        <f t="shared" si="739"/>
        <v>45281</v>
      </c>
      <c r="L2479" s="5">
        <f t="shared" si="740"/>
        <v>12</v>
      </c>
      <c r="M2479" s="5">
        <f t="shared" si="741"/>
        <v>2023</v>
      </c>
      <c r="N2479" s="96">
        <v>600</v>
      </c>
      <c r="O2479" s="6">
        <f t="shared" si="749"/>
        <v>-600</v>
      </c>
      <c r="P2479" s="6">
        <f t="shared" si="743"/>
        <v>0</v>
      </c>
      <c r="Q2479" s="7">
        <f t="shared" si="747"/>
        <v>4046579.1500000018</v>
      </c>
      <c r="R2479" s="44" t="str">
        <f>VLOOKUP(F2479,'Set up'!$A$2:$E$55,5,FALSE)</f>
        <v>Trsf</v>
      </c>
      <c r="S2479" s="1" t="s">
        <v>2323</v>
      </c>
    </row>
    <row r="2480" spans="1:19" ht="15" customHeight="1" x14ac:dyDescent="0.35">
      <c r="A2480" s="4">
        <v>45281</v>
      </c>
      <c r="B2480" s="5">
        <f t="shared" si="737"/>
        <v>12</v>
      </c>
      <c r="C2480" s="5">
        <f t="shared" si="738"/>
        <v>2023</v>
      </c>
      <c r="D2480" s="88" t="s">
        <v>2277</v>
      </c>
      <c r="E2480" s="5" t="str">
        <f>VLOOKUP(F2480,'Set up'!$A$2:$C$55,2,FALSE)</f>
        <v>C00000043</v>
      </c>
      <c r="F2480" s="1" t="s">
        <v>2203</v>
      </c>
      <c r="G2480" s="99" t="s">
        <v>46</v>
      </c>
      <c r="H2480" s="5">
        <v>2</v>
      </c>
      <c r="I2480" s="5" t="str">
        <f>VLOOKUP(F2480,'Set up'!$A$2:$C$55,3,FALSE)</f>
        <v>Cash</v>
      </c>
      <c r="J2480" s="5">
        <f>VLOOKUP(F2480,'Set up'!$A$2:$D$55,4,FALSE)</f>
        <v>0</v>
      </c>
      <c r="K2480" s="4">
        <f t="shared" si="739"/>
        <v>45281</v>
      </c>
      <c r="L2480" s="5">
        <f t="shared" si="740"/>
        <v>12</v>
      </c>
      <c r="M2480" s="5">
        <f t="shared" si="741"/>
        <v>2023</v>
      </c>
      <c r="N2480" s="96">
        <v>220</v>
      </c>
      <c r="O2480" s="6">
        <f t="shared" si="749"/>
        <v>-220</v>
      </c>
      <c r="P2480" s="6">
        <f t="shared" si="743"/>
        <v>0</v>
      </c>
      <c r="Q2480" s="7">
        <f t="shared" si="747"/>
        <v>4046799.1500000018</v>
      </c>
      <c r="R2480" s="44" t="str">
        <f>VLOOKUP(F2480,'Set up'!$A$2:$E$55,5,FALSE)</f>
        <v>Trsf</v>
      </c>
      <c r="S2480" s="1" t="s">
        <v>2323</v>
      </c>
    </row>
    <row r="2481" spans="1:19" ht="15" customHeight="1" x14ac:dyDescent="0.35">
      <c r="A2481" s="4">
        <v>45282</v>
      </c>
      <c r="B2481" s="5">
        <f t="shared" si="737"/>
        <v>12</v>
      </c>
      <c r="C2481" s="5">
        <f t="shared" si="738"/>
        <v>2023</v>
      </c>
      <c r="D2481" s="88" t="s">
        <v>2278</v>
      </c>
      <c r="E2481" s="5" t="str">
        <f>VLOOKUP(F2481,'Set up'!$A$2:$C$55,2,FALSE)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up'!$A$2:$C$55,3,FALSE)</f>
        <v>Cash</v>
      </c>
      <c r="J2481" s="5">
        <f>VLOOKUP(F2481,'Set up'!$A$2:$D$55,4,FALSE)</f>
        <v>0</v>
      </c>
      <c r="K2481" s="4">
        <f t="shared" si="739"/>
        <v>45282</v>
      </c>
      <c r="L2481" s="5">
        <f t="shared" si="740"/>
        <v>12</v>
      </c>
      <c r="M2481" s="5">
        <f t="shared" si="741"/>
        <v>2023</v>
      </c>
      <c r="N2481" s="96">
        <v>175</v>
      </c>
      <c r="O2481" s="6">
        <f t="shared" ref="O2481" si="750">-N2481</f>
        <v>-175</v>
      </c>
      <c r="P2481" s="6">
        <f t="shared" si="743"/>
        <v>0</v>
      </c>
      <c r="Q2481" s="7">
        <f t="shared" si="747"/>
        <v>4046974.1500000018</v>
      </c>
      <c r="R2481" s="44" t="str">
        <f>VLOOKUP(F2481,'Set up'!$A$2:$E$55,5,FALSE)</f>
        <v>Trsf</v>
      </c>
      <c r="S2481" s="1" t="s">
        <v>2329</v>
      </c>
    </row>
    <row r="2482" spans="1:19" ht="15" customHeight="1" x14ac:dyDescent="0.35">
      <c r="A2482" s="4">
        <v>45282</v>
      </c>
      <c r="B2482" s="5">
        <f t="shared" si="737"/>
        <v>12</v>
      </c>
      <c r="C2482" s="5">
        <f t="shared" si="738"/>
        <v>2023</v>
      </c>
      <c r="D2482" s="88" t="s">
        <v>2279</v>
      </c>
      <c r="E2482" s="5" t="str">
        <f>VLOOKUP(F2482,'Set up'!$A$2:$C$55,2,FALSE)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up'!$A$2:$C$55,3,FALSE)</f>
        <v>Cash</v>
      </c>
      <c r="J2482" s="5">
        <f>VLOOKUP(F2482,'Set up'!$A$2:$D$55,4,FALSE)</f>
        <v>0</v>
      </c>
      <c r="K2482" s="4">
        <f t="shared" si="739"/>
        <v>45282</v>
      </c>
      <c r="L2482" s="5">
        <f t="shared" si="740"/>
        <v>12</v>
      </c>
      <c r="M2482" s="5">
        <f t="shared" si="741"/>
        <v>2023</v>
      </c>
      <c r="N2482" s="96">
        <v>1738</v>
      </c>
      <c r="P2482" s="6">
        <f t="shared" si="743"/>
        <v>1738</v>
      </c>
      <c r="Q2482" s="7">
        <f t="shared" si="747"/>
        <v>4048712.1500000018</v>
      </c>
      <c r="R2482" s="44" t="str">
        <f>VLOOKUP(F2482,'Set up'!$A$2:$E$55,5,FALSE)</f>
        <v>PD Chq</v>
      </c>
    </row>
    <row r="2483" spans="1:19" ht="15" customHeight="1" x14ac:dyDescent="0.35">
      <c r="A2483" s="4">
        <v>45282</v>
      </c>
      <c r="B2483" s="5">
        <f t="shared" si="737"/>
        <v>12</v>
      </c>
      <c r="C2483" s="5">
        <f t="shared" si="738"/>
        <v>2023</v>
      </c>
      <c r="D2483" s="88" t="s">
        <v>2279</v>
      </c>
      <c r="E2483" s="5" t="str">
        <f>VLOOKUP(F2483,'Set up'!$A$2:$C$55,2,FALSE)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up'!$A$2:$C$55,3,FALSE)</f>
        <v>Cash</v>
      </c>
      <c r="J2483" s="5">
        <f>VLOOKUP(F2483,'Set up'!$A$2:$D$55,4,FALSE)</f>
        <v>0</v>
      </c>
      <c r="K2483" s="4">
        <f t="shared" si="739"/>
        <v>45282</v>
      </c>
      <c r="L2483" s="5">
        <f t="shared" si="740"/>
        <v>12</v>
      </c>
      <c r="M2483" s="5">
        <f t="shared" si="741"/>
        <v>2023</v>
      </c>
      <c r="N2483" s="96">
        <v>95</v>
      </c>
      <c r="P2483" s="6">
        <f t="shared" si="743"/>
        <v>95</v>
      </c>
      <c r="Q2483" s="7">
        <f t="shared" si="747"/>
        <v>4048807.1500000018</v>
      </c>
      <c r="R2483" s="44" t="str">
        <f>VLOOKUP(F2483,'Set up'!$A$2:$E$55,5,FALSE)</f>
        <v>PD Chq</v>
      </c>
    </row>
    <row r="2484" spans="1:19" ht="15" customHeight="1" x14ac:dyDescent="0.35">
      <c r="A2484" s="4">
        <v>45282</v>
      </c>
      <c r="B2484" s="5">
        <f t="shared" si="737"/>
        <v>12</v>
      </c>
      <c r="C2484" s="5">
        <f t="shared" si="738"/>
        <v>2023</v>
      </c>
      <c r="D2484" s="88" t="s">
        <v>2279</v>
      </c>
      <c r="E2484" s="5" t="str">
        <f>VLOOKUP(F2484,'Set up'!$A$2:$C$55,2,FALSE)</f>
        <v>C00000021</v>
      </c>
      <c r="F2484" s="1" t="s">
        <v>492</v>
      </c>
      <c r="G2484" s="99" t="s">
        <v>2199</v>
      </c>
      <c r="H2484" s="5">
        <v>5</v>
      </c>
      <c r="I2484" s="5" t="str">
        <f>VLOOKUP(F2484,'Set up'!$A$2:$C$55,3,FALSE)</f>
        <v>Cash</v>
      </c>
      <c r="J2484" s="5">
        <f>VLOOKUP(F2484,'Set up'!$A$2:$D$55,4,FALSE)</f>
        <v>0</v>
      </c>
      <c r="K2484" s="4">
        <f t="shared" si="739"/>
        <v>45282</v>
      </c>
      <c r="L2484" s="5">
        <f t="shared" si="740"/>
        <v>12</v>
      </c>
      <c r="M2484" s="5">
        <f t="shared" si="741"/>
        <v>2023</v>
      </c>
      <c r="N2484" s="96">
        <v>312.5</v>
      </c>
      <c r="P2484" s="6">
        <f t="shared" si="743"/>
        <v>312.5</v>
      </c>
      <c r="Q2484" s="7">
        <f t="shared" si="747"/>
        <v>4049119.6500000018</v>
      </c>
      <c r="R2484" s="44" t="str">
        <f>VLOOKUP(F2484,'Set up'!$A$2:$E$55,5,FALSE)</f>
        <v>PD Chq</v>
      </c>
    </row>
    <row r="2485" spans="1:19" ht="15" customHeight="1" x14ac:dyDescent="0.35">
      <c r="A2485" s="4">
        <v>45287</v>
      </c>
      <c r="B2485" s="5">
        <f t="shared" si="737"/>
        <v>12</v>
      </c>
      <c r="C2485" s="5">
        <f t="shared" si="738"/>
        <v>2023</v>
      </c>
      <c r="D2485" s="88" t="s">
        <v>2280</v>
      </c>
      <c r="E2485" s="5" t="str">
        <f>VLOOKUP(F2485,'Set up'!$A$2:$C$55,2,FALSE)</f>
        <v>C00000042</v>
      </c>
      <c r="F2485" s="1" t="s">
        <v>2013</v>
      </c>
      <c r="G2485" s="99" t="s">
        <v>2199</v>
      </c>
      <c r="H2485" s="5">
        <v>5</v>
      </c>
      <c r="I2485" s="5" t="str">
        <f>VLOOKUP(F2485,'Set up'!$A$2:$C$55,3,FALSE)</f>
        <v>Cash</v>
      </c>
      <c r="J2485" s="5">
        <f>VLOOKUP(F2485,'Set up'!$A$2:$D$55,4,FALSE)</f>
        <v>0</v>
      </c>
      <c r="K2485" s="4">
        <f t="shared" si="739"/>
        <v>45287</v>
      </c>
      <c r="L2485" s="5">
        <f t="shared" si="740"/>
        <v>12</v>
      </c>
      <c r="M2485" s="5">
        <f t="shared" si="741"/>
        <v>2023</v>
      </c>
      <c r="N2485" s="96">
        <v>312.5</v>
      </c>
      <c r="O2485" s="6">
        <f>-N2485</f>
        <v>-312.5</v>
      </c>
      <c r="P2485" s="6">
        <f t="shared" si="743"/>
        <v>0</v>
      </c>
      <c r="Q2485" s="7">
        <f t="shared" si="747"/>
        <v>4049432.1500000018</v>
      </c>
      <c r="R2485" s="44" t="str">
        <f>VLOOKUP(F2485,'Set up'!$A$2:$E$55,5,FALSE)</f>
        <v>Trsf</v>
      </c>
      <c r="S2485" s="1" t="s">
        <v>2894</v>
      </c>
    </row>
    <row r="2486" spans="1:19" ht="15" customHeight="1" x14ac:dyDescent="0.35">
      <c r="A2486" s="4">
        <v>45287</v>
      </c>
      <c r="B2486" s="5">
        <f t="shared" si="737"/>
        <v>12</v>
      </c>
      <c r="C2486" s="5">
        <f t="shared" si="738"/>
        <v>2023</v>
      </c>
      <c r="D2486" s="88" t="s">
        <v>2281</v>
      </c>
      <c r="E2486" s="5" t="str">
        <f>VLOOKUP(F2486,'Set up'!$A$2:$C$55,2,FALSE)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up'!$A$2:$C$55,3,FALSE)</f>
        <v>Cash</v>
      </c>
      <c r="J2486" s="5">
        <f>VLOOKUP(F2486,'Set up'!$A$2:$D$55,4,FALSE)</f>
        <v>0</v>
      </c>
      <c r="K2486" s="4">
        <f t="shared" si="739"/>
        <v>45287</v>
      </c>
      <c r="L2486" s="5">
        <f t="shared" si="740"/>
        <v>12</v>
      </c>
      <c r="M2486" s="5">
        <f t="shared" si="741"/>
        <v>2023</v>
      </c>
      <c r="N2486" s="96">
        <v>8030</v>
      </c>
      <c r="O2486" s="6">
        <f>-N2486</f>
        <v>-8030</v>
      </c>
      <c r="P2486" s="6">
        <f t="shared" si="743"/>
        <v>0</v>
      </c>
      <c r="Q2486" s="7">
        <f t="shared" si="747"/>
        <v>4057462.1500000018</v>
      </c>
      <c r="R2486" s="44" t="str">
        <f>VLOOKUP(F2486,'Set up'!$A$2:$E$55,5,FALSE)</f>
        <v>Trsf</v>
      </c>
      <c r="S2486" s="1" t="s">
        <v>2895</v>
      </c>
    </row>
    <row r="2487" spans="1:19" ht="15" customHeight="1" x14ac:dyDescent="0.35">
      <c r="A2487" s="4">
        <v>45287</v>
      </c>
      <c r="B2487" s="5">
        <f t="shared" si="737"/>
        <v>12</v>
      </c>
      <c r="C2487" s="5">
        <f t="shared" si="738"/>
        <v>2023</v>
      </c>
      <c r="D2487" s="88" t="s">
        <v>2281</v>
      </c>
      <c r="E2487" s="5" t="str">
        <f>VLOOKUP(F2487,'Set up'!$A$2:$C$55,2,FALSE)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up'!$A$2:$C$55,3,FALSE)</f>
        <v>Cash</v>
      </c>
      <c r="J2487" s="5">
        <f>VLOOKUP(F2487,'Set up'!$A$2:$D$55,4,FALSE)</f>
        <v>0</v>
      </c>
      <c r="K2487" s="4">
        <f t="shared" si="739"/>
        <v>45287</v>
      </c>
      <c r="L2487" s="5">
        <f t="shared" si="740"/>
        <v>12</v>
      </c>
      <c r="M2487" s="5">
        <f t="shared" si="741"/>
        <v>2023</v>
      </c>
      <c r="N2487" s="96">
        <v>1914</v>
      </c>
      <c r="O2487" s="6">
        <f>-1401-513</f>
        <v>-1914</v>
      </c>
      <c r="P2487" s="6">
        <f t="shared" si="743"/>
        <v>0</v>
      </c>
      <c r="Q2487" s="7">
        <f t="shared" si="747"/>
        <v>4059376.1500000018</v>
      </c>
      <c r="R2487" s="44" t="str">
        <f>VLOOKUP(F2487,'Set up'!$A$2:$E$55,5,FALSE)</f>
        <v>Trsf</v>
      </c>
      <c r="S2487" s="1" t="s">
        <v>2896</v>
      </c>
    </row>
    <row r="2488" spans="1:19" ht="15" customHeight="1" x14ac:dyDescent="0.35">
      <c r="A2488" s="4">
        <v>45287</v>
      </c>
      <c r="B2488" s="5">
        <f t="shared" si="737"/>
        <v>12</v>
      </c>
      <c r="C2488" s="5">
        <f t="shared" si="738"/>
        <v>2023</v>
      </c>
      <c r="D2488" s="88" t="s">
        <v>2281</v>
      </c>
      <c r="E2488" s="5" t="str">
        <f>VLOOKUP(F2488,'Set up'!$A$2:$C$55,2,FALSE)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up'!$A$2:$C$55,3,FALSE)</f>
        <v>Cash</v>
      </c>
      <c r="J2488" s="5">
        <f>VLOOKUP(F2488,'Set up'!$A$2:$D$55,4,FALSE)</f>
        <v>0</v>
      </c>
      <c r="K2488" s="4">
        <f t="shared" si="739"/>
        <v>45287</v>
      </c>
      <c r="L2488" s="5">
        <f t="shared" si="740"/>
        <v>12</v>
      </c>
      <c r="M2488" s="5">
        <f t="shared" si="741"/>
        <v>2023</v>
      </c>
      <c r="N2488" s="96">
        <v>1404</v>
      </c>
      <c r="O2488" s="6">
        <f>-N2488</f>
        <v>-1404</v>
      </c>
      <c r="P2488" s="6">
        <f t="shared" si="743"/>
        <v>0</v>
      </c>
      <c r="Q2488" s="7">
        <f t="shared" si="747"/>
        <v>4060780.1500000018</v>
      </c>
      <c r="R2488" s="44" t="str">
        <f>VLOOKUP(F2488,'Set up'!$A$2:$E$55,5,FALSE)</f>
        <v>Trsf</v>
      </c>
      <c r="S2488" s="1" t="s">
        <v>2897</v>
      </c>
    </row>
    <row r="2489" spans="1:19" ht="15" customHeight="1" x14ac:dyDescent="0.35">
      <c r="A2489" s="4">
        <v>45287</v>
      </c>
      <c r="B2489" s="5">
        <f t="shared" si="737"/>
        <v>12</v>
      </c>
      <c r="C2489" s="5">
        <f t="shared" si="738"/>
        <v>2023</v>
      </c>
      <c r="D2489" s="88" t="s">
        <v>2281</v>
      </c>
      <c r="E2489" s="5" t="str">
        <f>VLOOKUP(F2489,'Set up'!$A$2:$C$55,2,FALSE)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up'!$A$2:$C$55,3,FALSE)</f>
        <v>Cash</v>
      </c>
      <c r="J2489" s="5">
        <f>VLOOKUP(F2489,'Set up'!$A$2:$D$55,4,FALSE)</f>
        <v>0</v>
      </c>
      <c r="K2489" s="4">
        <f t="shared" si="739"/>
        <v>45287</v>
      </c>
      <c r="L2489" s="5">
        <f t="shared" si="740"/>
        <v>12</v>
      </c>
      <c r="M2489" s="5">
        <f t="shared" si="741"/>
        <v>2023</v>
      </c>
      <c r="N2489" s="96">
        <v>1000</v>
      </c>
      <c r="O2489" s="6">
        <f>-N2489</f>
        <v>-1000</v>
      </c>
      <c r="P2489" s="6">
        <f t="shared" si="743"/>
        <v>0</v>
      </c>
      <c r="Q2489" s="7">
        <f t="shared" si="747"/>
        <v>4061780.1500000018</v>
      </c>
      <c r="R2489" s="44" t="str">
        <f>VLOOKUP(F2489,'Set up'!$A$2:$E$55,5,FALSE)</f>
        <v>Trsf</v>
      </c>
      <c r="S2489" s="1" t="s">
        <v>2898</v>
      </c>
    </row>
    <row r="2490" spans="1:19" ht="15" customHeight="1" x14ac:dyDescent="0.35">
      <c r="A2490" s="4">
        <v>45290</v>
      </c>
      <c r="B2490" s="5">
        <f t="shared" si="737"/>
        <v>12</v>
      </c>
      <c r="C2490" s="5">
        <f t="shared" si="738"/>
        <v>2023</v>
      </c>
      <c r="D2490" s="88" t="s">
        <v>2282</v>
      </c>
      <c r="E2490" s="5" t="str">
        <f>VLOOKUP(F2490,'Set up'!$A$2:$C$55,2,FALSE)</f>
        <v>C00000042</v>
      </c>
      <c r="F2490" s="1" t="s">
        <v>2013</v>
      </c>
      <c r="G2490" s="99" t="s">
        <v>2199</v>
      </c>
      <c r="H2490" s="5">
        <v>10</v>
      </c>
      <c r="I2490" s="5" t="str">
        <f>VLOOKUP(F2490,'Set up'!$A$2:$C$55,3,FALSE)</f>
        <v>Cash</v>
      </c>
      <c r="J2490" s="5">
        <f>VLOOKUP(F2490,'Set up'!$A$2:$D$55,4,FALSE)</f>
        <v>0</v>
      </c>
      <c r="K2490" s="4">
        <f t="shared" si="739"/>
        <v>45290</v>
      </c>
      <c r="L2490" s="5">
        <f t="shared" si="740"/>
        <v>12</v>
      </c>
      <c r="M2490" s="5">
        <f t="shared" si="741"/>
        <v>2023</v>
      </c>
      <c r="N2490" s="96">
        <v>625</v>
      </c>
      <c r="O2490" s="6">
        <f>-N2490</f>
        <v>-625</v>
      </c>
      <c r="P2490" s="6">
        <f t="shared" si="743"/>
        <v>0</v>
      </c>
      <c r="Q2490" s="7">
        <f t="shared" si="747"/>
        <v>4062405.1500000018</v>
      </c>
      <c r="R2490" s="44" t="str">
        <f>VLOOKUP(F2490,'Set up'!$A$2:$E$55,5,FALSE)</f>
        <v>Trsf</v>
      </c>
      <c r="S2490" s="1" t="s">
        <v>2899</v>
      </c>
    </row>
    <row r="2491" spans="1:19" ht="15" customHeight="1" x14ac:dyDescent="0.35">
      <c r="A2491" s="4">
        <v>45290</v>
      </c>
      <c r="B2491" s="5">
        <f t="shared" si="737"/>
        <v>12</v>
      </c>
      <c r="C2491" s="5">
        <f t="shared" si="738"/>
        <v>2023</v>
      </c>
      <c r="D2491" s="88" t="s">
        <v>2283</v>
      </c>
      <c r="E2491" s="5" t="str">
        <f>VLOOKUP(F2491,'Set up'!$A$2:$C$55,2,FALSE)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up'!$A$2:$C$55,3,FALSE)</f>
        <v>Cash</v>
      </c>
      <c r="J2491" s="5">
        <f>VLOOKUP(F2491,'Set up'!$A$2:$D$55,4,FALSE)</f>
        <v>0</v>
      </c>
      <c r="K2491" s="4">
        <f t="shared" si="739"/>
        <v>45290</v>
      </c>
      <c r="L2491" s="5">
        <f t="shared" si="740"/>
        <v>12</v>
      </c>
      <c r="M2491" s="5">
        <f t="shared" si="741"/>
        <v>2023</v>
      </c>
      <c r="N2491" s="96">
        <v>8030</v>
      </c>
      <c r="O2491" s="6">
        <f>-3458-4572</f>
        <v>-8030</v>
      </c>
      <c r="P2491" s="6">
        <f t="shared" si="743"/>
        <v>0</v>
      </c>
      <c r="Q2491" s="7">
        <f t="shared" si="747"/>
        <v>4070435.1500000018</v>
      </c>
      <c r="R2491" s="44" t="str">
        <f>VLOOKUP(F2491,'Set up'!$A$2:$E$55,5,FALSE)</f>
        <v>Trsf</v>
      </c>
      <c r="S2491" s="1" t="s">
        <v>2900</v>
      </c>
    </row>
    <row r="2492" spans="1:19" ht="15" customHeight="1" x14ac:dyDescent="0.35">
      <c r="A2492" s="4">
        <v>45290</v>
      </c>
      <c r="B2492" s="5">
        <f t="shared" si="737"/>
        <v>12</v>
      </c>
      <c r="C2492" s="5">
        <f t="shared" si="738"/>
        <v>2023</v>
      </c>
      <c r="D2492" s="88" t="s">
        <v>2283</v>
      </c>
      <c r="E2492" s="5" t="str">
        <f>VLOOKUP(F2492,'Set up'!$A$2:$C$55,2,FALSE)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up'!$A$2:$C$55,3,FALSE)</f>
        <v>Cash</v>
      </c>
      <c r="J2492" s="5">
        <f>VLOOKUP(F2492,'Set up'!$A$2:$D$55,4,FALSE)</f>
        <v>0</v>
      </c>
      <c r="K2492" s="4">
        <f t="shared" si="739"/>
        <v>45290</v>
      </c>
      <c r="L2492" s="5">
        <f t="shared" si="740"/>
        <v>12</v>
      </c>
      <c r="M2492" s="5">
        <f t="shared" si="741"/>
        <v>2023</v>
      </c>
      <c r="N2492" s="96">
        <v>2610</v>
      </c>
      <c r="O2492" s="6">
        <f>-N2492</f>
        <v>-2610</v>
      </c>
      <c r="P2492" s="6">
        <f t="shared" si="743"/>
        <v>0</v>
      </c>
      <c r="Q2492" s="7">
        <f t="shared" si="747"/>
        <v>4073045.1500000018</v>
      </c>
      <c r="R2492" s="44" t="str">
        <f>VLOOKUP(F2492,'Set up'!$A$2:$E$55,5,FALSE)</f>
        <v>Trsf</v>
      </c>
      <c r="S2492" s="1" t="s">
        <v>2871</v>
      </c>
    </row>
    <row r="2493" spans="1:19" ht="15" customHeight="1" x14ac:dyDescent="0.35">
      <c r="A2493" s="4">
        <v>45290</v>
      </c>
      <c r="B2493" s="5">
        <f t="shared" si="737"/>
        <v>12</v>
      </c>
      <c r="C2493" s="5">
        <f t="shared" si="738"/>
        <v>2023</v>
      </c>
      <c r="D2493" s="88" t="s">
        <v>2283</v>
      </c>
      <c r="E2493" s="5" t="str">
        <f>VLOOKUP(F2493,'Set up'!$A$2:$C$55,2,FALSE)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up'!$A$2:$C$55,3,FALSE)</f>
        <v>Cash</v>
      </c>
      <c r="J2493" s="5">
        <f>VLOOKUP(F2493,'Set up'!$A$2:$D$55,4,FALSE)</f>
        <v>0</v>
      </c>
      <c r="K2493" s="4">
        <f t="shared" si="739"/>
        <v>45290</v>
      </c>
      <c r="L2493" s="5">
        <f t="shared" si="740"/>
        <v>12</v>
      </c>
      <c r="M2493" s="5">
        <f t="shared" si="741"/>
        <v>2023</v>
      </c>
      <c r="N2493" s="96">
        <v>2106</v>
      </c>
      <c r="O2493" s="6">
        <f>-N2493</f>
        <v>-2106</v>
      </c>
      <c r="P2493" s="6">
        <f t="shared" si="743"/>
        <v>0</v>
      </c>
      <c r="Q2493" s="7">
        <f t="shared" si="747"/>
        <v>4075151.1500000018</v>
      </c>
      <c r="R2493" s="44" t="str">
        <f>VLOOKUP(F2493,'Set up'!$A$2:$E$55,5,FALSE)</f>
        <v>Trsf</v>
      </c>
      <c r="S2493" s="1" t="s">
        <v>2872</v>
      </c>
    </row>
    <row r="2494" spans="1:19" ht="15" customHeight="1" x14ac:dyDescent="0.35">
      <c r="A2494" s="4">
        <v>45290</v>
      </c>
      <c r="B2494" s="5">
        <f t="shared" ref="B2494:B2504" si="751">MONTH(A2494)</f>
        <v>12</v>
      </c>
      <c r="C2494" s="5">
        <f t="shared" ref="C2494:C2504" si="752">YEAR(A2494)</f>
        <v>2023</v>
      </c>
      <c r="D2494" s="88" t="s">
        <v>2283</v>
      </c>
      <c r="E2494" s="5" t="str">
        <f>VLOOKUP(F2494,'Set up'!$A$2:$C$55,2,FALSE)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up'!$A$2:$C$55,3,FALSE)</f>
        <v>Cash</v>
      </c>
      <c r="J2494" s="5">
        <f>VLOOKUP(F2494,'Set up'!$A$2:$D$55,4,FALSE)</f>
        <v>0</v>
      </c>
      <c r="K2494" s="4">
        <f t="shared" si="739"/>
        <v>45290</v>
      </c>
      <c r="L2494" s="5">
        <f t="shared" si="740"/>
        <v>12</v>
      </c>
      <c r="M2494" s="5">
        <f t="shared" si="741"/>
        <v>2023</v>
      </c>
      <c r="N2494" s="96">
        <v>208</v>
      </c>
      <c r="O2494" s="6">
        <f>-N2494</f>
        <v>-208</v>
      </c>
      <c r="P2494" s="6">
        <f t="shared" si="743"/>
        <v>0</v>
      </c>
      <c r="Q2494" s="7">
        <f t="shared" si="747"/>
        <v>4075359.1500000018</v>
      </c>
      <c r="R2494" s="44" t="str">
        <f>VLOOKUP(F2494,'Set up'!$A$2:$E$55,5,FALSE)</f>
        <v>Trsf</v>
      </c>
      <c r="S2494" s="1" t="s">
        <v>2874</v>
      </c>
    </row>
    <row r="2495" spans="1:19" ht="15" customHeight="1" x14ac:dyDescent="0.35">
      <c r="A2495" s="4">
        <v>45290</v>
      </c>
      <c r="B2495" s="5">
        <f t="shared" si="751"/>
        <v>12</v>
      </c>
      <c r="C2495" s="5">
        <f t="shared" si="752"/>
        <v>2023</v>
      </c>
      <c r="D2495" s="88" t="s">
        <v>2283</v>
      </c>
      <c r="E2495" s="5" t="str">
        <f>VLOOKUP(F2495,'Set up'!$A$2:$C$55,2,FALSE)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up'!$A$2:$C$55,3,FALSE)</f>
        <v>Cash</v>
      </c>
      <c r="J2495" s="5">
        <f>VLOOKUP(F2495,'Set up'!$A$2:$D$55,4,FALSE)</f>
        <v>0</v>
      </c>
      <c r="K2495" s="4">
        <f t="shared" si="739"/>
        <v>45290</v>
      </c>
      <c r="L2495" s="5">
        <f t="shared" si="740"/>
        <v>12</v>
      </c>
      <c r="M2495" s="5">
        <f t="shared" si="741"/>
        <v>2023</v>
      </c>
      <c r="N2495" s="96">
        <v>380</v>
      </c>
      <c r="O2495" s="6">
        <f>-N2495</f>
        <v>-380</v>
      </c>
      <c r="P2495" s="6">
        <f t="shared" si="743"/>
        <v>0</v>
      </c>
      <c r="Q2495" s="7">
        <f t="shared" si="747"/>
        <v>4075739.1500000018</v>
      </c>
      <c r="R2495" s="44" t="str">
        <f>VLOOKUP(F2495,'Set up'!$A$2:$E$55,5,FALSE)</f>
        <v>Trsf</v>
      </c>
      <c r="S2495" s="1" t="s">
        <v>2875</v>
      </c>
    </row>
    <row r="2496" spans="1:19" ht="15" customHeight="1" x14ac:dyDescent="0.35">
      <c r="A2496" s="4">
        <v>45290</v>
      </c>
      <c r="B2496" s="5">
        <f t="shared" si="751"/>
        <v>12</v>
      </c>
      <c r="C2496" s="5">
        <f t="shared" si="752"/>
        <v>2023</v>
      </c>
      <c r="D2496" s="88" t="s">
        <v>2283</v>
      </c>
      <c r="E2496" s="5" t="str">
        <f>VLOOKUP(F2496,'Set up'!$A$2:$C$55,2,FALSE)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up'!$A$2:$C$55,3,FALSE)</f>
        <v>Cash</v>
      </c>
      <c r="J2496" s="5">
        <f>VLOOKUP(F2496,'Set up'!$A$2:$D$55,4,FALSE)</f>
        <v>0</v>
      </c>
      <c r="K2496" s="4">
        <f t="shared" si="739"/>
        <v>45290</v>
      </c>
      <c r="L2496" s="5">
        <f t="shared" si="740"/>
        <v>12</v>
      </c>
      <c r="M2496" s="5">
        <f t="shared" si="741"/>
        <v>2023</v>
      </c>
      <c r="N2496" s="96">
        <v>1000</v>
      </c>
      <c r="O2496" s="6">
        <f>-N2496</f>
        <v>-1000</v>
      </c>
      <c r="P2496" s="6">
        <f t="shared" si="743"/>
        <v>0</v>
      </c>
      <c r="Q2496" s="7">
        <f t="shared" si="747"/>
        <v>4076739.1500000018</v>
      </c>
      <c r="R2496" s="44" t="str">
        <f>VLOOKUP(F2496,'Set up'!$A$2:$E$55,5,FALSE)</f>
        <v>Trsf</v>
      </c>
      <c r="S2496" s="1" t="s">
        <v>2876</v>
      </c>
    </row>
    <row r="2497" spans="1:19" ht="15" customHeight="1" x14ac:dyDescent="0.35">
      <c r="A2497" s="4">
        <v>45290</v>
      </c>
      <c r="B2497" s="5">
        <f t="shared" si="751"/>
        <v>12</v>
      </c>
      <c r="C2497" s="5">
        <f t="shared" si="752"/>
        <v>2023</v>
      </c>
      <c r="D2497" s="88" t="s">
        <v>2284</v>
      </c>
      <c r="E2497" s="5" t="str">
        <f>VLOOKUP(F2497,'Set up'!$A$2:$C$55,2,FALSE)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up'!$A$2:$C$55,3,FALSE)</f>
        <v>Cash</v>
      </c>
      <c r="J2497" s="5">
        <f>VLOOKUP(F2497,'Set up'!$A$2:$D$55,4,FALSE)</f>
        <v>0</v>
      </c>
      <c r="K2497" s="4">
        <f t="shared" si="739"/>
        <v>45290</v>
      </c>
      <c r="L2497" s="5">
        <f t="shared" si="740"/>
        <v>12</v>
      </c>
      <c r="M2497" s="5">
        <f t="shared" si="741"/>
        <v>2023</v>
      </c>
      <c r="N2497" s="96">
        <v>1738</v>
      </c>
      <c r="P2497" s="6">
        <f t="shared" si="743"/>
        <v>1738</v>
      </c>
      <c r="Q2497" s="7">
        <f t="shared" si="747"/>
        <v>4078477.1500000018</v>
      </c>
      <c r="R2497" s="44" t="str">
        <f>VLOOKUP(F2497,'Set up'!$A$2:$E$55,5,FALSE)</f>
        <v>PD Chq</v>
      </c>
    </row>
    <row r="2498" spans="1:19" ht="15" customHeight="1" x14ac:dyDescent="0.35">
      <c r="A2498" s="4">
        <v>45290</v>
      </c>
      <c r="B2498" s="5">
        <f t="shared" si="751"/>
        <v>12</v>
      </c>
      <c r="C2498" s="5">
        <f t="shared" si="752"/>
        <v>2023</v>
      </c>
      <c r="D2498" s="88" t="s">
        <v>2284</v>
      </c>
      <c r="E2498" s="5" t="str">
        <f>VLOOKUP(F2498,'Set up'!$A$2:$C$55,2,FALSE)</f>
        <v>C00000021</v>
      </c>
      <c r="F2498" s="1" t="s">
        <v>492</v>
      </c>
      <c r="G2498" s="99" t="s">
        <v>2198</v>
      </c>
      <c r="H2498" s="5">
        <v>1</v>
      </c>
      <c r="I2498" s="5" t="str">
        <f>VLOOKUP(F2498,'Set up'!$A$2:$C$55,3,FALSE)</f>
        <v>Cash</v>
      </c>
      <c r="J2498" s="5">
        <f>VLOOKUP(F2498,'Set up'!$A$2:$D$55,4,FALSE)</f>
        <v>0</v>
      </c>
      <c r="K2498" s="4">
        <f t="shared" si="739"/>
        <v>45290</v>
      </c>
      <c r="L2498" s="5">
        <f t="shared" si="740"/>
        <v>12</v>
      </c>
      <c r="M2498" s="5">
        <f t="shared" si="741"/>
        <v>2023</v>
      </c>
      <c r="N2498" s="96">
        <v>277.5</v>
      </c>
      <c r="P2498" s="6">
        <f t="shared" si="743"/>
        <v>277.5</v>
      </c>
      <c r="Q2498" s="7">
        <f t="shared" si="747"/>
        <v>4078754.6500000018</v>
      </c>
      <c r="R2498" s="44" t="str">
        <f>VLOOKUP(F2498,'Set up'!$A$2:$E$55,5,FALSE)</f>
        <v>PD Chq</v>
      </c>
    </row>
    <row r="2499" spans="1:19" ht="15" customHeight="1" x14ac:dyDescent="0.35">
      <c r="A2499" s="4">
        <v>45290</v>
      </c>
      <c r="B2499" s="5">
        <f t="shared" si="751"/>
        <v>12</v>
      </c>
      <c r="C2499" s="5">
        <f t="shared" si="752"/>
        <v>2023</v>
      </c>
      <c r="D2499" s="88" t="s">
        <v>2284</v>
      </c>
      <c r="E2499" s="5" t="str">
        <f>VLOOKUP(F2499,'Set up'!$A$2:$C$55,2,FALSE)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up'!$A$2:$C$55,3,FALSE)</f>
        <v>Cash</v>
      </c>
      <c r="J2499" s="5">
        <f>VLOOKUP(F2499,'Set up'!$A$2:$D$55,4,FALSE)</f>
        <v>0</v>
      </c>
      <c r="K2499" s="4">
        <f t="shared" ref="K2499:K2562" si="753">A2499+J2499</f>
        <v>45290</v>
      </c>
      <c r="L2499" s="5">
        <f t="shared" ref="L2499:L2562" si="754">MONTH(K2499)</f>
        <v>12</v>
      </c>
      <c r="M2499" s="5">
        <f t="shared" ref="M2499:M2562" si="755">YEAR(K2499)</f>
        <v>2023</v>
      </c>
      <c r="N2499" s="96">
        <v>95</v>
      </c>
      <c r="P2499" s="6">
        <f t="shared" si="743"/>
        <v>95</v>
      </c>
      <c r="Q2499" s="7">
        <f t="shared" si="747"/>
        <v>4078849.6500000018</v>
      </c>
      <c r="R2499" s="44" t="str">
        <f>VLOOKUP(F2499,'Set up'!$A$2:$E$55,5,FALSE)</f>
        <v>PD Chq</v>
      </c>
    </row>
    <row r="2500" spans="1:19" ht="15" customHeight="1" x14ac:dyDescent="0.35">
      <c r="A2500" s="4">
        <v>45290</v>
      </c>
      <c r="B2500" s="5">
        <f t="shared" si="751"/>
        <v>12</v>
      </c>
      <c r="C2500" s="5">
        <f t="shared" si="752"/>
        <v>2023</v>
      </c>
      <c r="D2500" s="88" t="s">
        <v>2284</v>
      </c>
      <c r="E2500" s="5" t="str">
        <f>VLOOKUP(F2500,'Set up'!$A$2:$C$55,2,FALSE)</f>
        <v>C00000021</v>
      </c>
      <c r="F2500" s="1" t="s">
        <v>492</v>
      </c>
      <c r="G2500" s="99" t="s">
        <v>2199</v>
      </c>
      <c r="H2500" s="5">
        <v>5</v>
      </c>
      <c r="I2500" s="5" t="str">
        <f>VLOOKUP(F2500,'Set up'!$A$2:$C$55,3,FALSE)</f>
        <v>Cash</v>
      </c>
      <c r="J2500" s="5">
        <f>VLOOKUP(F2500,'Set up'!$A$2:$D$55,4,FALSE)</f>
        <v>0</v>
      </c>
      <c r="K2500" s="4">
        <f t="shared" si="753"/>
        <v>45290</v>
      </c>
      <c r="L2500" s="5">
        <f t="shared" si="754"/>
        <v>12</v>
      </c>
      <c r="M2500" s="5">
        <f t="shared" si="755"/>
        <v>2023</v>
      </c>
      <c r="N2500" s="96">
        <v>312.5</v>
      </c>
      <c r="P2500" s="6">
        <f t="shared" si="743"/>
        <v>312.5</v>
      </c>
      <c r="Q2500" s="7">
        <f t="shared" si="747"/>
        <v>4079162.1500000018</v>
      </c>
      <c r="R2500" s="44" t="str">
        <f>VLOOKUP(F2500,'Set up'!$A$2:$E$55,5,FALSE)</f>
        <v>PD Chq</v>
      </c>
    </row>
    <row r="2501" spans="1:19" ht="15" customHeight="1" x14ac:dyDescent="0.35">
      <c r="A2501" s="4">
        <v>45290</v>
      </c>
      <c r="B2501" s="5">
        <f t="shared" si="751"/>
        <v>12</v>
      </c>
      <c r="C2501" s="5">
        <f t="shared" si="752"/>
        <v>2023</v>
      </c>
      <c r="D2501" s="88" t="s">
        <v>2285</v>
      </c>
      <c r="E2501" s="5" t="str">
        <f>VLOOKUP(F2501,'Set up'!$A$2:$C$55,2,FALSE)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up'!$A$2:$C$55,3,FALSE)</f>
        <v>Cash</v>
      </c>
      <c r="J2501" s="5">
        <f>VLOOKUP(F2501,'Set up'!$A$2:$D$55,4,FALSE)</f>
        <v>0</v>
      </c>
      <c r="K2501" s="4">
        <f t="shared" si="753"/>
        <v>45290</v>
      </c>
      <c r="L2501" s="5">
        <f t="shared" si="754"/>
        <v>12</v>
      </c>
      <c r="M2501" s="5">
        <f t="shared" si="755"/>
        <v>2023</v>
      </c>
      <c r="N2501" s="96">
        <v>1738</v>
      </c>
      <c r="P2501" s="6">
        <f t="shared" si="743"/>
        <v>1738</v>
      </c>
      <c r="Q2501" s="7">
        <f t="shared" si="747"/>
        <v>4080900.1500000018</v>
      </c>
      <c r="R2501" s="44" t="str">
        <f>VLOOKUP(F2501,'Set up'!$A$2:$E$55,5,FALSE)</f>
        <v>Trsf</v>
      </c>
    </row>
    <row r="2502" spans="1:19" ht="15" customHeight="1" x14ac:dyDescent="0.35">
      <c r="A2502" s="4">
        <v>45290</v>
      </c>
      <c r="B2502" s="5">
        <f t="shared" si="751"/>
        <v>12</v>
      </c>
      <c r="C2502" s="5">
        <f t="shared" si="752"/>
        <v>2023</v>
      </c>
      <c r="D2502" s="88" t="s">
        <v>2285</v>
      </c>
      <c r="E2502" s="5" t="str">
        <f>VLOOKUP(F2502,'Set up'!$A$2:$C$55,2,FALSE)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up'!$A$2:$C$55,3,FALSE)</f>
        <v>Cash</v>
      </c>
      <c r="J2502" s="5">
        <f>VLOOKUP(F2502,'Set up'!$A$2:$D$55,4,FALSE)</f>
        <v>0</v>
      </c>
      <c r="K2502" s="4">
        <f t="shared" si="753"/>
        <v>45290</v>
      </c>
      <c r="L2502" s="5">
        <f t="shared" si="754"/>
        <v>12</v>
      </c>
      <c r="M2502" s="5">
        <f t="shared" si="755"/>
        <v>2023</v>
      </c>
      <c r="N2502" s="96">
        <v>390</v>
      </c>
      <c r="P2502" s="6">
        <f t="shared" si="743"/>
        <v>390</v>
      </c>
      <c r="Q2502" s="7">
        <f t="shared" si="747"/>
        <v>4081290.1500000018</v>
      </c>
      <c r="R2502" s="44" t="str">
        <f>VLOOKUP(F2502,'Set up'!$A$2:$E$55,5,FALSE)</f>
        <v>Trsf</v>
      </c>
    </row>
    <row r="2503" spans="1:19" ht="15" customHeight="1" x14ac:dyDescent="0.35">
      <c r="A2503" s="4">
        <v>45290</v>
      </c>
      <c r="B2503" s="5">
        <f t="shared" si="751"/>
        <v>12</v>
      </c>
      <c r="C2503" s="5">
        <f t="shared" si="752"/>
        <v>2023</v>
      </c>
      <c r="D2503" s="88" t="s">
        <v>2285</v>
      </c>
      <c r="E2503" s="5" t="str">
        <f>VLOOKUP(F2503,'Set up'!$A$2:$C$55,2,FALSE)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up'!$A$2:$C$55,3,FALSE)</f>
        <v>Cash</v>
      </c>
      <c r="J2503" s="5">
        <f>VLOOKUP(F2503,'Set up'!$A$2:$D$55,4,FALSE)</f>
        <v>0</v>
      </c>
      <c r="K2503" s="4">
        <f t="shared" si="753"/>
        <v>45290</v>
      </c>
      <c r="L2503" s="5">
        <f t="shared" si="754"/>
        <v>12</v>
      </c>
      <c r="M2503" s="5">
        <f t="shared" si="755"/>
        <v>2023</v>
      </c>
      <c r="N2503" s="96">
        <v>105</v>
      </c>
      <c r="P2503" s="6">
        <f t="shared" si="743"/>
        <v>105</v>
      </c>
      <c r="Q2503" s="7">
        <f t="shared" si="747"/>
        <v>4081395.1500000018</v>
      </c>
      <c r="R2503" s="44" t="str">
        <f>VLOOKUP(F2503,'Set up'!$A$2:$E$55,5,FALSE)</f>
        <v>Trsf</v>
      </c>
    </row>
    <row r="2504" spans="1:19" ht="15" customHeight="1" x14ac:dyDescent="0.35">
      <c r="A2504" s="4">
        <v>45290</v>
      </c>
      <c r="B2504" s="5">
        <f t="shared" si="751"/>
        <v>12</v>
      </c>
      <c r="C2504" s="5">
        <f t="shared" si="752"/>
        <v>2023</v>
      </c>
      <c r="D2504" s="88" t="s">
        <v>2285</v>
      </c>
      <c r="E2504" s="5" t="str">
        <f>VLOOKUP(F2504,'Set up'!$A$2:$C$55,2,FALSE)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up'!$A$2:$C$55,3,FALSE)</f>
        <v>Cash</v>
      </c>
      <c r="J2504" s="5">
        <f>VLOOKUP(F2504,'Set up'!$A$2:$D$55,4,FALSE)</f>
        <v>0</v>
      </c>
      <c r="K2504" s="4">
        <f t="shared" si="753"/>
        <v>45290</v>
      </c>
      <c r="L2504" s="5">
        <f t="shared" si="754"/>
        <v>12</v>
      </c>
      <c r="M2504" s="5">
        <f t="shared" si="755"/>
        <v>2023</v>
      </c>
      <c r="N2504" s="96">
        <v>120</v>
      </c>
      <c r="P2504" s="6">
        <f t="shared" si="743"/>
        <v>120</v>
      </c>
      <c r="Q2504" s="7">
        <f t="shared" si="747"/>
        <v>4081515.1500000018</v>
      </c>
      <c r="R2504" s="44" t="str">
        <f>VLOOKUP(F2504,'Set up'!$A$2:$E$55,5,FALSE)</f>
        <v>Trsf</v>
      </c>
    </row>
    <row r="2505" spans="1:19" ht="15" customHeight="1" x14ac:dyDescent="0.35">
      <c r="A2505" s="4">
        <v>45294</v>
      </c>
      <c r="B2505" s="5">
        <f t="shared" ref="B2505:B2568" si="756">MONTH(A2505)</f>
        <v>1</v>
      </c>
      <c r="C2505" s="5">
        <f t="shared" ref="C2505:C2568" si="757">YEAR(A2505)</f>
        <v>2024</v>
      </c>
      <c r="D2505" s="5" t="s">
        <v>2340</v>
      </c>
      <c r="E2505" s="5" t="str">
        <f>VLOOKUP(F2505,'Set up'!$A$2:$C$55,2,FALSE)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up'!$A$2:$C$55,3,FALSE)</f>
        <v>Cash</v>
      </c>
      <c r="J2505" s="5">
        <f>VLOOKUP(F2505,'Set up'!$A$2:$D$55,4,FALSE)</f>
        <v>0</v>
      </c>
      <c r="K2505" s="4">
        <f t="shared" si="753"/>
        <v>45294</v>
      </c>
      <c r="L2505" s="5">
        <f t="shared" si="754"/>
        <v>1</v>
      </c>
      <c r="M2505" s="5">
        <f t="shared" si="755"/>
        <v>2024</v>
      </c>
      <c r="N2505" s="96">
        <v>1606</v>
      </c>
      <c r="O2505" s="6">
        <f t="shared" ref="O2505:O2506" si="758">-N2505</f>
        <v>-1606</v>
      </c>
      <c r="P2505" s="6">
        <f t="shared" si="743"/>
        <v>0</v>
      </c>
      <c r="Q2505" s="7">
        <f t="shared" si="747"/>
        <v>4083121.1500000018</v>
      </c>
      <c r="R2505" s="44" t="str">
        <f>VLOOKUP(F2505,'Set up'!$A$2:$E$55,5,FALSE)</f>
        <v>Cash</v>
      </c>
      <c r="S2505" s="1" t="s">
        <v>2378</v>
      </c>
    </row>
    <row r="2506" spans="1:19" ht="15" customHeight="1" x14ac:dyDescent="0.35">
      <c r="A2506" s="4">
        <v>45294</v>
      </c>
      <c r="B2506" s="5">
        <f t="shared" si="756"/>
        <v>1</v>
      </c>
      <c r="C2506" s="5">
        <f t="shared" si="757"/>
        <v>2024</v>
      </c>
      <c r="D2506" s="5" t="s">
        <v>2340</v>
      </c>
      <c r="E2506" s="5" t="str">
        <f>VLOOKUP(F2506,'Set up'!$A$2:$C$55,2,FALSE)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up'!$A$2:$C$55,3,FALSE)</f>
        <v>Cash</v>
      </c>
      <c r="J2506" s="5">
        <f>VLOOKUP(F2506,'Set up'!$A$2:$D$55,4,FALSE)</f>
        <v>0</v>
      </c>
      <c r="K2506" s="4">
        <f t="shared" si="753"/>
        <v>45294</v>
      </c>
      <c r="L2506" s="5">
        <f t="shared" si="754"/>
        <v>1</v>
      </c>
      <c r="M2506" s="5">
        <f t="shared" si="755"/>
        <v>2024</v>
      </c>
      <c r="N2506" s="96">
        <v>630</v>
      </c>
      <c r="O2506" s="6">
        <f t="shared" si="758"/>
        <v>-630</v>
      </c>
      <c r="P2506" s="6">
        <f t="shared" si="743"/>
        <v>0</v>
      </c>
      <c r="Q2506" s="7">
        <f t="shared" si="747"/>
        <v>4083751.1500000018</v>
      </c>
      <c r="R2506" s="44" t="str">
        <f>VLOOKUP(F2506,'Set up'!$A$2:$E$55,5,FALSE)</f>
        <v>Cash</v>
      </c>
      <c r="S2506" s="1" t="s">
        <v>2378</v>
      </c>
    </row>
    <row r="2507" spans="1:19" ht="15" customHeight="1" x14ac:dyDescent="0.35">
      <c r="A2507" s="4">
        <v>45294</v>
      </c>
      <c r="B2507" s="5">
        <f t="shared" si="756"/>
        <v>1</v>
      </c>
      <c r="C2507" s="5">
        <f t="shared" si="757"/>
        <v>2024</v>
      </c>
      <c r="D2507" s="5" t="s">
        <v>2341</v>
      </c>
      <c r="E2507" s="5" t="str">
        <f>VLOOKUP(F2507,'Set up'!$A$2:$C$55,2,FALSE)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up'!$A$2:$C$55,3,FALSE)</f>
        <v>Cash</v>
      </c>
      <c r="J2507" s="5">
        <f>VLOOKUP(F2507,'Set up'!$A$2:$D$55,4,FALSE)</f>
        <v>0</v>
      </c>
      <c r="K2507" s="4">
        <f t="shared" si="753"/>
        <v>45294</v>
      </c>
      <c r="L2507" s="5">
        <f t="shared" si="754"/>
        <v>1</v>
      </c>
      <c r="M2507" s="5">
        <f t="shared" si="755"/>
        <v>2024</v>
      </c>
      <c r="N2507" s="96">
        <v>1738</v>
      </c>
      <c r="O2507" s="6">
        <f>-N2507</f>
        <v>-1738</v>
      </c>
      <c r="P2507" s="6">
        <f t="shared" si="743"/>
        <v>0</v>
      </c>
      <c r="Q2507" s="7">
        <f t="shared" si="747"/>
        <v>4085489.1500000018</v>
      </c>
      <c r="R2507" s="44" t="str">
        <f>VLOOKUP(F2507,'Set up'!$A$2:$E$55,5,FALSE)</f>
        <v>Chq</v>
      </c>
      <c r="S2507" s="1" t="s">
        <v>2575</v>
      </c>
    </row>
    <row r="2508" spans="1:19" ht="15" customHeight="1" x14ac:dyDescent="0.35">
      <c r="A2508" s="4">
        <v>45294</v>
      </c>
      <c r="B2508" s="5">
        <f t="shared" si="756"/>
        <v>1</v>
      </c>
      <c r="C2508" s="5">
        <f t="shared" si="757"/>
        <v>2024</v>
      </c>
      <c r="D2508" s="5" t="s">
        <v>2341</v>
      </c>
      <c r="E2508" s="5" t="str">
        <f>VLOOKUP(F2508,'Set up'!$A$2:$C$55,2,FALSE)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up'!$A$2:$C$55,3,FALSE)</f>
        <v>Cash</v>
      </c>
      <c r="J2508" s="5">
        <f>VLOOKUP(F2508,'Set up'!$A$2:$D$55,4,FALSE)</f>
        <v>0</v>
      </c>
      <c r="K2508" s="4">
        <f t="shared" si="753"/>
        <v>45294</v>
      </c>
      <c r="L2508" s="5">
        <f t="shared" si="754"/>
        <v>1</v>
      </c>
      <c r="M2508" s="5">
        <f t="shared" si="755"/>
        <v>2024</v>
      </c>
      <c r="N2508" s="96">
        <v>675</v>
      </c>
      <c r="O2508" s="6">
        <f>-N2508</f>
        <v>-675</v>
      </c>
      <c r="P2508" s="6">
        <f t="shared" si="743"/>
        <v>0</v>
      </c>
      <c r="Q2508" s="7">
        <f t="shared" si="747"/>
        <v>4086164.1500000018</v>
      </c>
      <c r="R2508" s="44" t="str">
        <f>VLOOKUP(F2508,'Set up'!$A$2:$E$55,5,FALSE)</f>
        <v>Chq</v>
      </c>
      <c r="S2508" s="1" t="s">
        <v>2575</v>
      </c>
    </row>
    <row r="2509" spans="1:19" ht="15" customHeight="1" x14ac:dyDescent="0.35">
      <c r="A2509" s="4">
        <v>45294</v>
      </c>
      <c r="B2509" s="5">
        <f t="shared" si="756"/>
        <v>1</v>
      </c>
      <c r="C2509" s="5">
        <f t="shared" si="757"/>
        <v>2024</v>
      </c>
      <c r="D2509" s="5" t="s">
        <v>2341</v>
      </c>
      <c r="E2509" s="5" t="str">
        <f>VLOOKUP(F2509,'Set up'!$A$2:$C$55,2,FALSE)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up'!$A$2:$C$55,3,FALSE)</f>
        <v>Cash</v>
      </c>
      <c r="J2509" s="5">
        <f>VLOOKUP(F2509,'Set up'!$A$2:$D$55,4,FALSE)</f>
        <v>0</v>
      </c>
      <c r="K2509" s="4">
        <f t="shared" si="753"/>
        <v>45294</v>
      </c>
      <c r="L2509" s="5">
        <f t="shared" si="754"/>
        <v>1</v>
      </c>
      <c r="M2509" s="5">
        <f t="shared" si="755"/>
        <v>2024</v>
      </c>
      <c r="N2509" s="96">
        <v>175</v>
      </c>
      <c r="O2509" s="6">
        <f>-N2509</f>
        <v>-175</v>
      </c>
      <c r="P2509" s="6">
        <f t="shared" si="743"/>
        <v>0</v>
      </c>
      <c r="Q2509" s="7">
        <f t="shared" si="747"/>
        <v>4086339.1500000018</v>
      </c>
      <c r="R2509" s="44" t="str">
        <f>VLOOKUP(F2509,'Set up'!$A$2:$E$55,5,FALSE)</f>
        <v>Chq</v>
      </c>
      <c r="S2509" s="1" t="s">
        <v>2575</v>
      </c>
    </row>
    <row r="2510" spans="1:19" ht="15" customHeight="1" x14ac:dyDescent="0.35">
      <c r="A2510" s="4">
        <v>45294</v>
      </c>
      <c r="B2510" s="5">
        <f t="shared" si="756"/>
        <v>1</v>
      </c>
      <c r="C2510" s="5">
        <f t="shared" si="757"/>
        <v>2024</v>
      </c>
      <c r="D2510" s="5" t="s">
        <v>2341</v>
      </c>
      <c r="E2510" s="5" t="str">
        <f>VLOOKUP(F2510,'Set up'!$A$2:$C$55,2,FALSE)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up'!$A$2:$C$55,3,FALSE)</f>
        <v>Cash</v>
      </c>
      <c r="J2510" s="5">
        <f>VLOOKUP(F2510,'Set up'!$A$2:$D$55,4,FALSE)</f>
        <v>0</v>
      </c>
      <c r="K2510" s="4">
        <f t="shared" si="753"/>
        <v>45294</v>
      </c>
      <c r="L2510" s="5">
        <f t="shared" si="754"/>
        <v>1</v>
      </c>
      <c r="M2510" s="5">
        <f t="shared" si="755"/>
        <v>2024</v>
      </c>
      <c r="N2510" s="96">
        <v>60</v>
      </c>
      <c r="O2510" s="6">
        <f>-N2510</f>
        <v>-60</v>
      </c>
      <c r="P2510" s="6">
        <f t="shared" si="743"/>
        <v>0</v>
      </c>
      <c r="Q2510" s="7">
        <f t="shared" si="747"/>
        <v>4086399.1500000018</v>
      </c>
      <c r="R2510" s="44" t="str">
        <f>VLOOKUP(F2510,'Set up'!$A$2:$E$55,5,FALSE)</f>
        <v>Chq</v>
      </c>
      <c r="S2510" s="1" t="s">
        <v>2575</v>
      </c>
    </row>
    <row r="2511" spans="1:19" ht="15" customHeight="1" x14ac:dyDescent="0.35">
      <c r="A2511" s="4">
        <v>45295</v>
      </c>
      <c r="B2511" s="5">
        <f t="shared" si="756"/>
        <v>1</v>
      </c>
      <c r="C2511" s="5">
        <f t="shared" si="757"/>
        <v>2024</v>
      </c>
      <c r="D2511" s="5" t="s">
        <v>2342</v>
      </c>
      <c r="E2511" s="5" t="str">
        <f>VLOOKUP(F2511,'Set up'!$A$2:$C$55,2,FALSE)</f>
        <v>C00000045</v>
      </c>
      <c r="F2511" s="1" t="s">
        <v>2343</v>
      </c>
      <c r="G2511" s="11" t="s">
        <v>67</v>
      </c>
      <c r="H2511" s="5">
        <v>1</v>
      </c>
      <c r="I2511" s="5" t="str">
        <f>VLOOKUP(F2511,'Set up'!$A$2:$C$55,3,FALSE)</f>
        <v>Cash</v>
      </c>
      <c r="J2511" s="5">
        <f>VLOOKUP(F2511,'Set up'!$A$2:$D$55,4,FALSE)</f>
        <v>0</v>
      </c>
      <c r="K2511" s="4">
        <f t="shared" si="753"/>
        <v>45295</v>
      </c>
      <c r="L2511" s="5">
        <f t="shared" si="754"/>
        <v>1</v>
      </c>
      <c r="M2511" s="5">
        <f t="shared" si="755"/>
        <v>2024</v>
      </c>
      <c r="N2511" s="6">
        <v>1606</v>
      </c>
      <c r="O2511" s="6">
        <f t="shared" ref="O2511:O2513" si="759">-N2511</f>
        <v>-1606</v>
      </c>
      <c r="P2511" s="6">
        <f t="shared" si="743"/>
        <v>0</v>
      </c>
      <c r="Q2511" s="7">
        <f t="shared" si="747"/>
        <v>4088005.1500000018</v>
      </c>
      <c r="R2511" s="44" t="str">
        <f>VLOOKUP(F2511,'Set up'!$A$2:$E$55,5,FALSE)</f>
        <v>Trsf</v>
      </c>
      <c r="S2511" s="1" t="s">
        <v>2408</v>
      </c>
    </row>
    <row r="2512" spans="1:19" ht="15" customHeight="1" x14ac:dyDescent="0.35">
      <c r="A2512" s="4">
        <v>45295</v>
      </c>
      <c r="B2512" s="5">
        <f t="shared" si="756"/>
        <v>1</v>
      </c>
      <c r="C2512" s="5">
        <f t="shared" si="757"/>
        <v>2024</v>
      </c>
      <c r="D2512" s="5" t="s">
        <v>2342</v>
      </c>
      <c r="E2512" s="5" t="str">
        <f>VLOOKUP(F2512,'Set up'!$A$2:$C$55,2,FALSE)</f>
        <v>C00000045</v>
      </c>
      <c r="F2512" s="1" t="s">
        <v>2343</v>
      </c>
      <c r="G2512" s="11" t="s">
        <v>914</v>
      </c>
      <c r="H2512" s="5">
        <v>4</v>
      </c>
      <c r="I2512" s="5" t="str">
        <f>VLOOKUP(F2512,'Set up'!$A$2:$C$55,3,FALSE)</f>
        <v>Cash</v>
      </c>
      <c r="J2512" s="5">
        <f>VLOOKUP(F2512,'Set up'!$A$2:$D$55,4,FALSE)</f>
        <v>0</v>
      </c>
      <c r="K2512" s="4">
        <f t="shared" si="753"/>
        <v>45295</v>
      </c>
      <c r="L2512" s="5">
        <f t="shared" si="754"/>
        <v>1</v>
      </c>
      <c r="M2512" s="5">
        <f t="shared" si="755"/>
        <v>2024</v>
      </c>
      <c r="N2512" s="6">
        <v>780</v>
      </c>
      <c r="O2512" s="6">
        <f t="shared" si="759"/>
        <v>-780</v>
      </c>
      <c r="P2512" s="6">
        <f t="shared" si="743"/>
        <v>0</v>
      </c>
      <c r="Q2512" s="7">
        <f t="shared" si="747"/>
        <v>4088785.1500000018</v>
      </c>
      <c r="R2512" s="44" t="str">
        <f>VLOOKUP(F2512,'Set up'!$A$2:$E$55,5,FALSE)</f>
        <v>Trsf</v>
      </c>
      <c r="S2512" s="1" t="s">
        <v>2408</v>
      </c>
    </row>
    <row r="2513" spans="1:19" ht="15" customHeight="1" x14ac:dyDescent="0.35">
      <c r="A2513" s="4">
        <v>45295</v>
      </c>
      <c r="B2513" s="5">
        <f t="shared" si="756"/>
        <v>1</v>
      </c>
      <c r="C2513" s="5">
        <f t="shared" si="757"/>
        <v>2024</v>
      </c>
      <c r="D2513" s="5" t="s">
        <v>2342</v>
      </c>
      <c r="E2513" s="5" t="str">
        <f>VLOOKUP(F2513,'Set up'!$A$2:$C$55,2,FALSE)</f>
        <v>C00000045</v>
      </c>
      <c r="F2513" s="1" t="s">
        <v>2343</v>
      </c>
      <c r="G2513" s="90" t="s">
        <v>46</v>
      </c>
      <c r="H2513" s="5">
        <v>4</v>
      </c>
      <c r="I2513" s="5" t="str">
        <f>VLOOKUP(F2513,'Set up'!$A$2:$C$55,3,FALSE)</f>
        <v>Cash</v>
      </c>
      <c r="J2513" s="5">
        <f>VLOOKUP(F2513,'Set up'!$A$2:$D$55,4,FALSE)</f>
        <v>0</v>
      </c>
      <c r="K2513" s="4">
        <f t="shared" si="753"/>
        <v>45295</v>
      </c>
      <c r="L2513" s="5">
        <f t="shared" si="754"/>
        <v>1</v>
      </c>
      <c r="M2513" s="5">
        <f t="shared" si="755"/>
        <v>2024</v>
      </c>
      <c r="N2513" s="6">
        <v>440</v>
      </c>
      <c r="O2513" s="6">
        <f t="shared" si="759"/>
        <v>-440</v>
      </c>
      <c r="P2513" s="6">
        <f t="shared" si="743"/>
        <v>0</v>
      </c>
      <c r="Q2513" s="7">
        <f t="shared" si="747"/>
        <v>4089225.1500000018</v>
      </c>
      <c r="R2513" s="44" t="str">
        <f>VLOOKUP(F2513,'Set up'!$A$2:$E$55,5,FALSE)</f>
        <v>Trsf</v>
      </c>
      <c r="S2513" s="1" t="s">
        <v>2408</v>
      </c>
    </row>
    <row r="2514" spans="1:19" ht="15" customHeight="1" x14ac:dyDescent="0.35">
      <c r="A2514" s="4">
        <v>45296</v>
      </c>
      <c r="B2514" s="5">
        <f t="shared" si="756"/>
        <v>1</v>
      </c>
      <c r="C2514" s="5">
        <f t="shared" si="757"/>
        <v>2024</v>
      </c>
      <c r="D2514" s="5" t="s">
        <v>2344</v>
      </c>
      <c r="E2514" s="5" t="str">
        <f>VLOOKUP(F2514,'Set up'!$A$2:$C$55,2,FALSE)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up'!$A$2:$C$55,3,FALSE)</f>
        <v>Cash</v>
      </c>
      <c r="J2514" s="5">
        <f>VLOOKUP(F2514,'Set up'!$A$2:$D$55,4,FALSE)</f>
        <v>0</v>
      </c>
      <c r="K2514" s="4">
        <f t="shared" si="753"/>
        <v>45296</v>
      </c>
      <c r="L2514" s="5">
        <f t="shared" si="754"/>
        <v>1</v>
      </c>
      <c r="M2514" s="5">
        <f t="shared" si="755"/>
        <v>2024</v>
      </c>
      <c r="N2514" s="6">
        <v>1738</v>
      </c>
      <c r="P2514" s="6">
        <f t="shared" si="743"/>
        <v>1738</v>
      </c>
      <c r="Q2514" s="7">
        <f t="shared" si="747"/>
        <v>4090963.1500000018</v>
      </c>
      <c r="R2514" s="44" t="str">
        <f>VLOOKUP(F2514,'Set up'!$A$2:$E$55,5,FALSE)</f>
        <v>PD Chq</v>
      </c>
    </row>
    <row r="2515" spans="1:19" ht="15" customHeight="1" x14ac:dyDescent="0.35">
      <c r="A2515" s="4">
        <v>45296</v>
      </c>
      <c r="B2515" s="5">
        <f t="shared" si="756"/>
        <v>1</v>
      </c>
      <c r="C2515" s="5">
        <f t="shared" si="757"/>
        <v>2024</v>
      </c>
      <c r="D2515" s="5" t="s">
        <v>2344</v>
      </c>
      <c r="E2515" s="5" t="str">
        <f>VLOOKUP(F2515,'Set up'!$A$2:$C$55,2,FALSE)</f>
        <v>C00000021</v>
      </c>
      <c r="F2515" s="1" t="s">
        <v>492</v>
      </c>
      <c r="G2515" s="99" t="s">
        <v>2198</v>
      </c>
      <c r="H2515" s="5">
        <v>2</v>
      </c>
      <c r="I2515" s="5" t="str">
        <f>VLOOKUP(F2515,'Set up'!$A$2:$C$55,3,FALSE)</f>
        <v>Cash</v>
      </c>
      <c r="J2515" s="5">
        <f>VLOOKUP(F2515,'Set up'!$A$2:$D$55,4,FALSE)</f>
        <v>0</v>
      </c>
      <c r="K2515" s="4">
        <f t="shared" si="753"/>
        <v>45296</v>
      </c>
      <c r="L2515" s="5">
        <f t="shared" si="754"/>
        <v>1</v>
      </c>
      <c r="M2515" s="5">
        <f t="shared" si="755"/>
        <v>2024</v>
      </c>
      <c r="N2515" s="6">
        <v>555</v>
      </c>
      <c r="P2515" s="6">
        <f t="shared" si="743"/>
        <v>555</v>
      </c>
      <c r="Q2515" s="7">
        <f t="shared" si="747"/>
        <v>4091518.1500000018</v>
      </c>
      <c r="R2515" s="44" t="str">
        <f>VLOOKUP(F2515,'Set up'!$A$2:$E$55,5,FALSE)</f>
        <v>PD Chq</v>
      </c>
    </row>
    <row r="2516" spans="1:19" ht="15" customHeight="1" x14ac:dyDescent="0.35">
      <c r="A2516" s="4">
        <v>45296</v>
      </c>
      <c r="B2516" s="5">
        <f t="shared" si="756"/>
        <v>1</v>
      </c>
      <c r="C2516" s="5">
        <f t="shared" si="757"/>
        <v>2024</v>
      </c>
      <c r="D2516" s="5" t="s">
        <v>2344</v>
      </c>
      <c r="E2516" s="5" t="str">
        <f>VLOOKUP(F2516,'Set up'!$A$2:$C$55,2,FALSE)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up'!$A$2:$C$55,3,FALSE)</f>
        <v>Cash</v>
      </c>
      <c r="J2516" s="5">
        <f>VLOOKUP(F2516,'Set up'!$A$2:$D$55,4,FALSE)</f>
        <v>0</v>
      </c>
      <c r="K2516" s="4">
        <f t="shared" si="753"/>
        <v>45296</v>
      </c>
      <c r="L2516" s="5">
        <f t="shared" si="754"/>
        <v>1</v>
      </c>
      <c r="M2516" s="5">
        <f t="shared" si="755"/>
        <v>2024</v>
      </c>
      <c r="N2516" s="6">
        <v>95</v>
      </c>
      <c r="P2516" s="6">
        <f t="shared" si="743"/>
        <v>95</v>
      </c>
      <c r="Q2516" s="7">
        <f t="shared" si="747"/>
        <v>4091613.1500000018</v>
      </c>
      <c r="R2516" s="44" t="str">
        <f>VLOOKUP(F2516,'Set up'!$A$2:$E$55,5,FALSE)</f>
        <v>PD Chq</v>
      </c>
    </row>
    <row r="2517" spans="1:19" ht="15" customHeight="1" x14ac:dyDescent="0.35">
      <c r="A2517" s="4">
        <v>45297</v>
      </c>
      <c r="B2517" s="5">
        <f t="shared" si="756"/>
        <v>1</v>
      </c>
      <c r="C2517" s="5">
        <f t="shared" si="757"/>
        <v>2024</v>
      </c>
      <c r="D2517" s="5" t="s">
        <v>2345</v>
      </c>
      <c r="E2517" s="5" t="str">
        <f>VLOOKUP(F2517,'Set up'!$A$2:$C$55,2,FALSE)</f>
        <v>C00000043</v>
      </c>
      <c r="F2517" s="1" t="s">
        <v>2203</v>
      </c>
      <c r="G2517" s="107" t="s">
        <v>1739</v>
      </c>
      <c r="H2517" s="5">
        <v>2</v>
      </c>
      <c r="I2517" s="5" t="str">
        <f>VLOOKUP(F2517,'Set up'!$A$2:$C$55,3,FALSE)</f>
        <v>Cash</v>
      </c>
      <c r="J2517" s="5">
        <f>VLOOKUP(F2517,'Set up'!$A$2:$D$55,4,FALSE)</f>
        <v>0</v>
      </c>
      <c r="K2517" s="4">
        <f t="shared" si="753"/>
        <v>45297</v>
      </c>
      <c r="L2517" s="5">
        <f t="shared" si="754"/>
        <v>1</v>
      </c>
      <c r="M2517" s="5">
        <f t="shared" si="755"/>
        <v>2024</v>
      </c>
      <c r="N2517" s="6">
        <v>3476</v>
      </c>
      <c r="O2517" s="6">
        <f t="shared" ref="O2517:O2529" si="760">-N2517</f>
        <v>-3476</v>
      </c>
      <c r="P2517" s="6">
        <f t="shared" ref="P2517:P2580" si="761">SUM(N2517+O2517)</f>
        <v>0</v>
      </c>
      <c r="Q2517" s="7">
        <f t="shared" si="747"/>
        <v>4095089.1500000018</v>
      </c>
      <c r="R2517" s="44" t="str">
        <f>VLOOKUP(F2517,'Set up'!$A$2:$E$55,5,FALSE)</f>
        <v>Trsf</v>
      </c>
      <c r="S2517" s="1" t="s">
        <v>2407</v>
      </c>
    </row>
    <row r="2518" spans="1:19" ht="15" customHeight="1" x14ac:dyDescent="0.35">
      <c r="A2518" s="4">
        <v>45297</v>
      </c>
      <c r="B2518" s="5">
        <f t="shared" si="756"/>
        <v>1</v>
      </c>
      <c r="C2518" s="5">
        <f t="shared" si="757"/>
        <v>2024</v>
      </c>
      <c r="D2518" s="5" t="s">
        <v>2345</v>
      </c>
      <c r="E2518" s="5" t="str">
        <f>VLOOKUP(F2518,'Set up'!$A$2:$C$55,2,FALSE)</f>
        <v>C00000043</v>
      </c>
      <c r="F2518" s="1" t="s">
        <v>2203</v>
      </c>
      <c r="G2518" s="99" t="s">
        <v>1391</v>
      </c>
      <c r="H2518" s="5">
        <v>2</v>
      </c>
      <c r="I2518" s="5" t="str">
        <f>VLOOKUP(F2518,'Set up'!$A$2:$C$55,3,FALSE)</f>
        <v>Cash</v>
      </c>
      <c r="J2518" s="5">
        <f>VLOOKUP(F2518,'Set up'!$A$2:$D$55,4,FALSE)</f>
        <v>0</v>
      </c>
      <c r="K2518" s="4">
        <f t="shared" si="753"/>
        <v>45297</v>
      </c>
      <c r="L2518" s="5">
        <f t="shared" si="754"/>
        <v>1</v>
      </c>
      <c r="M2518" s="5">
        <f t="shared" si="755"/>
        <v>2024</v>
      </c>
      <c r="N2518" s="6">
        <v>853.2</v>
      </c>
      <c r="O2518" s="6">
        <f t="shared" si="760"/>
        <v>-853.2</v>
      </c>
      <c r="P2518" s="6">
        <f t="shared" si="761"/>
        <v>0</v>
      </c>
      <c r="Q2518" s="7">
        <f t="shared" si="747"/>
        <v>4095942.350000002</v>
      </c>
      <c r="R2518" s="44" t="str">
        <f>VLOOKUP(F2518,'Set up'!$A$2:$E$55,5,FALSE)</f>
        <v>Trsf</v>
      </c>
      <c r="S2518" s="1" t="s">
        <v>2407</v>
      </c>
    </row>
    <row r="2519" spans="1:19" ht="15" customHeight="1" x14ac:dyDescent="0.35">
      <c r="A2519" s="4">
        <v>45297</v>
      </c>
      <c r="B2519" s="5">
        <f t="shared" si="756"/>
        <v>1</v>
      </c>
      <c r="C2519" s="5">
        <f t="shared" si="757"/>
        <v>2024</v>
      </c>
      <c r="D2519" s="5" t="s">
        <v>2345</v>
      </c>
      <c r="E2519" s="5" t="str">
        <f>VLOOKUP(F2519,'Set up'!$A$2:$C$55,2,FALSE)</f>
        <v>C00000043</v>
      </c>
      <c r="F2519" s="1" t="s">
        <v>2203</v>
      </c>
      <c r="G2519" s="99" t="s">
        <v>293</v>
      </c>
      <c r="H2519" s="5">
        <v>1</v>
      </c>
      <c r="I2519" s="5" t="str">
        <f>VLOOKUP(F2519,'Set up'!$A$2:$C$55,3,FALSE)</f>
        <v>Cash</v>
      </c>
      <c r="J2519" s="5">
        <f>VLOOKUP(F2519,'Set up'!$A$2:$D$55,4,FALSE)</f>
        <v>0</v>
      </c>
      <c r="K2519" s="4">
        <f t="shared" si="753"/>
        <v>45297</v>
      </c>
      <c r="L2519" s="5">
        <f t="shared" si="754"/>
        <v>1</v>
      </c>
      <c r="M2519" s="5">
        <f t="shared" si="755"/>
        <v>2024</v>
      </c>
      <c r="N2519" s="6">
        <v>480</v>
      </c>
      <c r="O2519" s="6">
        <f t="shared" si="760"/>
        <v>-480</v>
      </c>
      <c r="P2519" s="6">
        <f t="shared" si="761"/>
        <v>0</v>
      </c>
      <c r="Q2519" s="7">
        <f t="shared" si="747"/>
        <v>4096422.350000002</v>
      </c>
      <c r="R2519" s="44" t="str">
        <f>VLOOKUP(F2519,'Set up'!$A$2:$E$55,5,FALSE)</f>
        <v>Trsf</v>
      </c>
      <c r="S2519" s="1" t="s">
        <v>2407</v>
      </c>
    </row>
    <row r="2520" spans="1:19" ht="15" customHeight="1" x14ac:dyDescent="0.35">
      <c r="A2520" s="4">
        <v>45297</v>
      </c>
      <c r="B2520" s="5">
        <f t="shared" si="756"/>
        <v>1</v>
      </c>
      <c r="C2520" s="5">
        <f t="shared" si="757"/>
        <v>2024</v>
      </c>
      <c r="D2520" s="5" t="s">
        <v>2345</v>
      </c>
      <c r="E2520" s="5" t="str">
        <f>VLOOKUP(F2520,'Set up'!$A$2:$C$55,2,FALSE)</f>
        <v>C00000043</v>
      </c>
      <c r="F2520" s="1" t="s">
        <v>2203</v>
      </c>
      <c r="G2520" s="90" t="s">
        <v>2204</v>
      </c>
      <c r="H2520" s="5">
        <v>10</v>
      </c>
      <c r="I2520" s="5" t="str">
        <f>VLOOKUP(F2520,'Set up'!$A$2:$C$55,3,FALSE)</f>
        <v>Cash</v>
      </c>
      <c r="J2520" s="5">
        <f>VLOOKUP(F2520,'Set up'!$A$2:$D$55,4,FALSE)</f>
        <v>0</v>
      </c>
      <c r="K2520" s="4">
        <f t="shared" si="753"/>
        <v>45297</v>
      </c>
      <c r="L2520" s="5">
        <f t="shared" si="754"/>
        <v>1</v>
      </c>
      <c r="M2520" s="5">
        <f t="shared" si="755"/>
        <v>2024</v>
      </c>
      <c r="N2520" s="6">
        <v>650</v>
      </c>
      <c r="O2520" s="6">
        <f t="shared" si="760"/>
        <v>-650</v>
      </c>
      <c r="P2520" s="6">
        <f t="shared" si="761"/>
        <v>0</v>
      </c>
      <c r="Q2520" s="7">
        <f t="shared" si="747"/>
        <v>4097072.350000002</v>
      </c>
      <c r="R2520" s="44" t="str">
        <f>VLOOKUP(F2520,'Set up'!$A$2:$E$55,5,FALSE)</f>
        <v>Trsf</v>
      </c>
      <c r="S2520" s="1" t="s">
        <v>2407</v>
      </c>
    </row>
    <row r="2521" spans="1:19" ht="15" customHeight="1" x14ac:dyDescent="0.35">
      <c r="A2521" s="4">
        <v>45297</v>
      </c>
      <c r="B2521" s="5">
        <f t="shared" si="756"/>
        <v>1</v>
      </c>
      <c r="C2521" s="5">
        <f t="shared" si="757"/>
        <v>2024</v>
      </c>
      <c r="D2521" s="5" t="s">
        <v>2345</v>
      </c>
      <c r="E2521" s="5" t="str">
        <f>VLOOKUP(F2521,'Set up'!$A$2:$C$55,2,FALSE)</f>
        <v>C00000043</v>
      </c>
      <c r="F2521" s="1" t="s">
        <v>2203</v>
      </c>
      <c r="G2521" s="99" t="s">
        <v>2208</v>
      </c>
      <c r="H2521" s="5">
        <v>12</v>
      </c>
      <c r="I2521" s="5" t="str">
        <f>VLOOKUP(F2521,'Set up'!$A$2:$C$55,3,FALSE)</f>
        <v>Cash</v>
      </c>
      <c r="J2521" s="5">
        <f>VLOOKUP(F2521,'Set up'!$A$2:$D$55,4,FALSE)</f>
        <v>0</v>
      </c>
      <c r="K2521" s="4">
        <f t="shared" si="753"/>
        <v>45297</v>
      </c>
      <c r="L2521" s="5">
        <f t="shared" si="754"/>
        <v>1</v>
      </c>
      <c r="M2521" s="5">
        <f t="shared" si="755"/>
        <v>2024</v>
      </c>
      <c r="N2521" s="6">
        <v>54</v>
      </c>
      <c r="O2521" s="6">
        <f t="shared" si="760"/>
        <v>-54</v>
      </c>
      <c r="P2521" s="6">
        <f t="shared" si="761"/>
        <v>0</v>
      </c>
      <c r="Q2521" s="7">
        <f t="shared" si="747"/>
        <v>4097126.350000002</v>
      </c>
      <c r="R2521" s="44" t="str">
        <f>VLOOKUP(F2521,'Set up'!$A$2:$E$55,5,FALSE)</f>
        <v>Trsf</v>
      </c>
      <c r="S2521" s="1" t="s">
        <v>2407</v>
      </c>
    </row>
    <row r="2522" spans="1:19" ht="15" customHeight="1" x14ac:dyDescent="0.35">
      <c r="A2522" s="4">
        <v>45297</v>
      </c>
      <c r="B2522" s="5">
        <f t="shared" si="756"/>
        <v>1</v>
      </c>
      <c r="C2522" s="5">
        <f t="shared" si="757"/>
        <v>2024</v>
      </c>
      <c r="D2522" s="5" t="s">
        <v>2345</v>
      </c>
      <c r="E2522" s="5" t="str">
        <f>VLOOKUP(F2522,'Set up'!$A$2:$C$55,2,FALSE)</f>
        <v>C00000043</v>
      </c>
      <c r="F2522" s="1" t="s">
        <v>2203</v>
      </c>
      <c r="G2522" s="99" t="s">
        <v>2214</v>
      </c>
      <c r="H2522" s="5">
        <v>1</v>
      </c>
      <c r="I2522" s="5" t="str">
        <f>VLOOKUP(F2522,'Set up'!$A$2:$C$55,3,FALSE)</f>
        <v>Cash</v>
      </c>
      <c r="J2522" s="5">
        <f>VLOOKUP(F2522,'Set up'!$A$2:$D$55,4,FALSE)</f>
        <v>0</v>
      </c>
      <c r="K2522" s="4">
        <f t="shared" si="753"/>
        <v>45297</v>
      </c>
      <c r="L2522" s="5">
        <f t="shared" si="754"/>
        <v>1</v>
      </c>
      <c r="M2522" s="5">
        <f t="shared" si="755"/>
        <v>2024</v>
      </c>
      <c r="N2522" s="6">
        <v>283.8</v>
      </c>
      <c r="O2522" s="6">
        <f t="shared" si="760"/>
        <v>-283.8</v>
      </c>
      <c r="P2522" s="6">
        <f t="shared" si="761"/>
        <v>0</v>
      </c>
      <c r="Q2522" s="7">
        <f t="shared" si="747"/>
        <v>4097410.1500000018</v>
      </c>
      <c r="R2522" s="44" t="str">
        <f>VLOOKUP(F2522,'Set up'!$A$2:$E$55,5,FALSE)</f>
        <v>Trsf</v>
      </c>
      <c r="S2522" s="1" t="s">
        <v>2407</v>
      </c>
    </row>
    <row r="2523" spans="1:19" ht="15" customHeight="1" x14ac:dyDescent="0.35">
      <c r="A2523" s="4">
        <v>45297</v>
      </c>
      <c r="B2523" s="5">
        <f t="shared" si="756"/>
        <v>1</v>
      </c>
      <c r="C2523" s="5">
        <f t="shared" si="757"/>
        <v>2024</v>
      </c>
      <c r="D2523" s="5" t="s">
        <v>2345</v>
      </c>
      <c r="E2523" s="5" t="str">
        <f>VLOOKUP(F2523,'Set up'!$A$2:$C$55,2,FALSE)</f>
        <v>C00000043</v>
      </c>
      <c r="F2523" s="1" t="s">
        <v>2203</v>
      </c>
      <c r="G2523" s="99" t="s">
        <v>46</v>
      </c>
      <c r="H2523" s="5">
        <v>2</v>
      </c>
      <c r="I2523" s="5" t="str">
        <f>VLOOKUP(F2523,'Set up'!$A$2:$C$55,3,FALSE)</f>
        <v>Cash</v>
      </c>
      <c r="J2523" s="5">
        <f>VLOOKUP(F2523,'Set up'!$A$2:$D$55,4,FALSE)</f>
        <v>0</v>
      </c>
      <c r="K2523" s="4">
        <f t="shared" si="753"/>
        <v>45297</v>
      </c>
      <c r="L2523" s="5">
        <f t="shared" si="754"/>
        <v>1</v>
      </c>
      <c r="M2523" s="5">
        <f t="shared" si="755"/>
        <v>2024</v>
      </c>
      <c r="N2523" s="6">
        <v>220</v>
      </c>
      <c r="O2523" s="6">
        <f t="shared" si="760"/>
        <v>-220</v>
      </c>
      <c r="P2523" s="6">
        <f t="shared" si="761"/>
        <v>0</v>
      </c>
      <c r="Q2523" s="7">
        <f t="shared" si="747"/>
        <v>4097630.1500000018</v>
      </c>
      <c r="R2523" s="44" t="str">
        <f>VLOOKUP(F2523,'Set up'!$A$2:$E$55,5,FALSE)</f>
        <v>Trsf</v>
      </c>
      <c r="S2523" s="1" t="s">
        <v>2407</v>
      </c>
    </row>
    <row r="2524" spans="1:19" ht="15" customHeight="1" x14ac:dyDescent="0.35">
      <c r="A2524" s="4">
        <v>45297</v>
      </c>
      <c r="B2524" s="5">
        <f t="shared" si="756"/>
        <v>1</v>
      </c>
      <c r="C2524" s="5">
        <f t="shared" si="757"/>
        <v>2024</v>
      </c>
      <c r="D2524" s="5" t="s">
        <v>2345</v>
      </c>
      <c r="E2524" s="5" t="str">
        <f>VLOOKUP(F2524,'Set up'!$A$2:$C$55,2,FALSE)</f>
        <v>C00000043</v>
      </c>
      <c r="F2524" s="1" t="s">
        <v>2203</v>
      </c>
      <c r="G2524" s="99" t="s">
        <v>1391</v>
      </c>
      <c r="H2524" s="5">
        <v>1</v>
      </c>
      <c r="I2524" s="5" t="str">
        <f>VLOOKUP(F2524,'Set up'!$A$2:$C$55,3,FALSE)</f>
        <v>Cash</v>
      </c>
      <c r="J2524" s="5">
        <f>VLOOKUP(F2524,'Set up'!$A$2:$D$55,4,FALSE)</f>
        <v>0</v>
      </c>
      <c r="K2524" s="4">
        <f t="shared" si="753"/>
        <v>45297</v>
      </c>
      <c r="L2524" s="5">
        <f t="shared" si="754"/>
        <v>1</v>
      </c>
      <c r="M2524" s="5">
        <f t="shared" si="755"/>
        <v>2024</v>
      </c>
      <c r="N2524" s="6">
        <v>424.8</v>
      </c>
      <c r="O2524" s="6">
        <f t="shared" si="760"/>
        <v>-424.8</v>
      </c>
      <c r="P2524" s="6">
        <f t="shared" si="761"/>
        <v>0</v>
      </c>
      <c r="Q2524" s="7">
        <f t="shared" si="747"/>
        <v>4098054.9500000016</v>
      </c>
      <c r="R2524" s="44" t="str">
        <f>VLOOKUP(F2524,'Set up'!$A$2:$E$55,5,FALSE)</f>
        <v>Trsf</v>
      </c>
      <c r="S2524" s="1" t="s">
        <v>2407</v>
      </c>
    </row>
    <row r="2525" spans="1:19" ht="15" customHeight="1" x14ac:dyDescent="0.35">
      <c r="A2525" s="4">
        <v>45299</v>
      </c>
      <c r="B2525" s="5">
        <f t="shared" si="756"/>
        <v>1</v>
      </c>
      <c r="C2525" s="5">
        <f t="shared" si="757"/>
        <v>2024</v>
      </c>
      <c r="D2525" s="5" t="s">
        <v>2346</v>
      </c>
      <c r="E2525" s="5" t="str">
        <f>VLOOKUP(F2525,'Set up'!$A$2:$C$55,2,FALSE)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up'!$A$2:$C$55,3,FALSE)</f>
        <v>60</v>
      </c>
      <c r="J2525" s="5">
        <f>VLOOKUP(F2525,'Set up'!$A$2:$D$55,4,FALSE)</f>
        <v>60</v>
      </c>
      <c r="K2525" s="4">
        <f t="shared" si="753"/>
        <v>45359</v>
      </c>
      <c r="L2525" s="5">
        <f t="shared" si="754"/>
        <v>3</v>
      </c>
      <c r="M2525" s="5">
        <f t="shared" si="755"/>
        <v>2024</v>
      </c>
      <c r="N2525" s="6">
        <v>3212</v>
      </c>
      <c r="O2525" s="6">
        <f t="shared" si="760"/>
        <v>-3212</v>
      </c>
      <c r="P2525" s="6">
        <f t="shared" si="761"/>
        <v>0</v>
      </c>
      <c r="Q2525" s="7">
        <f t="shared" si="747"/>
        <v>4101266.9500000016</v>
      </c>
      <c r="R2525" s="44" t="str">
        <f>VLOOKUP(F2525,'Set up'!$A$2:$E$55,5,FALSE)</f>
        <v>Chq</v>
      </c>
      <c r="S2525" s="1" t="s">
        <v>2704</v>
      </c>
    </row>
    <row r="2526" spans="1:19" ht="15" customHeight="1" x14ac:dyDescent="0.35">
      <c r="A2526" s="4">
        <v>45299</v>
      </c>
      <c r="B2526" s="5">
        <f t="shared" si="756"/>
        <v>1</v>
      </c>
      <c r="C2526" s="5">
        <f t="shared" si="757"/>
        <v>2024</v>
      </c>
      <c r="D2526" s="5" t="s">
        <v>2346</v>
      </c>
      <c r="E2526" s="5" t="str">
        <f>VLOOKUP(F2526,'Set up'!$A$2:$C$55,2,FALSE)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up'!$A$2:$C$55,3,FALSE)</f>
        <v>60</v>
      </c>
      <c r="J2526" s="5">
        <f>VLOOKUP(F2526,'Set up'!$A$2:$D$55,4,FALSE)</f>
        <v>60</v>
      </c>
      <c r="K2526" s="4">
        <f t="shared" si="753"/>
        <v>45359</v>
      </c>
      <c r="L2526" s="5">
        <f t="shared" si="754"/>
        <v>3</v>
      </c>
      <c r="M2526" s="5">
        <f t="shared" si="755"/>
        <v>2024</v>
      </c>
      <c r="N2526" s="6">
        <v>1606</v>
      </c>
      <c r="O2526" s="6">
        <f t="shared" si="760"/>
        <v>-1606</v>
      </c>
      <c r="P2526" s="6">
        <f t="shared" si="761"/>
        <v>0</v>
      </c>
      <c r="Q2526" s="7">
        <f t="shared" si="747"/>
        <v>4102872.9500000016</v>
      </c>
      <c r="R2526" s="44" t="str">
        <f>VLOOKUP(F2526,'Set up'!$A$2:$E$55,5,FALSE)</f>
        <v>Chq</v>
      </c>
      <c r="S2526" s="1" t="s">
        <v>2704</v>
      </c>
    </row>
    <row r="2527" spans="1:19" ht="15" customHeight="1" x14ac:dyDescent="0.35">
      <c r="A2527" s="4">
        <v>45299</v>
      </c>
      <c r="B2527" s="5">
        <f t="shared" si="756"/>
        <v>1</v>
      </c>
      <c r="C2527" s="5">
        <f t="shared" si="757"/>
        <v>2024</v>
      </c>
      <c r="D2527" s="5" t="s">
        <v>2346</v>
      </c>
      <c r="E2527" s="5" t="str">
        <f>VLOOKUP(F2527,'Set up'!$A$2:$C$55,2,FALSE)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up'!$A$2:$C$55,3,FALSE)</f>
        <v>60</v>
      </c>
      <c r="J2527" s="5">
        <f>VLOOKUP(F2527,'Set up'!$A$2:$D$55,4,FALSE)</f>
        <v>60</v>
      </c>
      <c r="K2527" s="4">
        <f t="shared" si="753"/>
        <v>45359</v>
      </c>
      <c r="L2527" s="5">
        <f t="shared" si="754"/>
        <v>3</v>
      </c>
      <c r="M2527" s="5">
        <f t="shared" si="755"/>
        <v>2024</v>
      </c>
      <c r="N2527" s="6">
        <v>626.4</v>
      </c>
      <c r="O2527" s="6">
        <f t="shared" si="760"/>
        <v>-626.4</v>
      </c>
      <c r="P2527" s="6">
        <f t="shared" si="761"/>
        <v>0</v>
      </c>
      <c r="Q2527" s="7">
        <f t="shared" si="747"/>
        <v>4103499.3500000015</v>
      </c>
      <c r="R2527" s="44" t="str">
        <f>VLOOKUP(F2527,'Set up'!$A$2:$E$55,5,FALSE)</f>
        <v>Chq</v>
      </c>
      <c r="S2527" s="1" t="s">
        <v>2704</v>
      </c>
    </row>
    <row r="2528" spans="1:19" ht="15" customHeight="1" x14ac:dyDescent="0.35">
      <c r="A2528" s="4">
        <v>45299</v>
      </c>
      <c r="B2528" s="5">
        <f t="shared" si="756"/>
        <v>1</v>
      </c>
      <c r="C2528" s="5">
        <f t="shared" si="757"/>
        <v>2024</v>
      </c>
      <c r="D2528" s="5" t="s">
        <v>2346</v>
      </c>
      <c r="E2528" s="5" t="str">
        <f>VLOOKUP(F2528,'Set up'!$A$2:$C$55,2,FALSE)</f>
        <v>C00000009</v>
      </c>
      <c r="F2528" s="1" t="s">
        <v>58</v>
      </c>
      <c r="G2528" s="90" t="s">
        <v>2202</v>
      </c>
      <c r="H2528" s="5">
        <v>2</v>
      </c>
      <c r="I2528" s="5">
        <f>VLOOKUP(F2528,'Set up'!$A$2:$C$55,3,FALSE)</f>
        <v>60</v>
      </c>
      <c r="J2528" s="5">
        <f>VLOOKUP(F2528,'Set up'!$A$2:$D$55,4,FALSE)</f>
        <v>60</v>
      </c>
      <c r="K2528" s="4">
        <f t="shared" si="753"/>
        <v>45359</v>
      </c>
      <c r="L2528" s="5">
        <f t="shared" si="754"/>
        <v>3</v>
      </c>
      <c r="M2528" s="5">
        <f t="shared" si="755"/>
        <v>2024</v>
      </c>
      <c r="N2528" s="6">
        <v>626.4</v>
      </c>
      <c r="O2528" s="6">
        <f t="shared" si="760"/>
        <v>-626.4</v>
      </c>
      <c r="P2528" s="6">
        <f t="shared" si="761"/>
        <v>0</v>
      </c>
      <c r="Q2528" s="7">
        <f t="shared" ref="Q2528:Q2591" si="762">SUM(Q2527+N2528)</f>
        <v>4104125.7500000014</v>
      </c>
      <c r="R2528" s="44" t="str">
        <f>VLOOKUP(F2528,'Set up'!$A$2:$E$55,5,FALSE)</f>
        <v>Chq</v>
      </c>
      <c r="S2528" s="1" t="s">
        <v>2704</v>
      </c>
    </row>
    <row r="2529" spans="1:19" ht="15" customHeight="1" x14ac:dyDescent="0.35">
      <c r="A2529" s="4">
        <v>45299</v>
      </c>
      <c r="B2529" s="5">
        <f t="shared" si="756"/>
        <v>1</v>
      </c>
      <c r="C2529" s="5">
        <f t="shared" si="757"/>
        <v>2024</v>
      </c>
      <c r="D2529" s="5" t="s">
        <v>2346</v>
      </c>
      <c r="E2529" s="5" t="str">
        <f>VLOOKUP(F2529,'Set up'!$A$2:$C$55,2,FALSE)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up'!$A$2:$C$55,3,FALSE)</f>
        <v>60</v>
      </c>
      <c r="J2529" s="5">
        <f>VLOOKUP(F2529,'Set up'!$A$2:$D$55,4,FALSE)</f>
        <v>60</v>
      </c>
      <c r="K2529" s="4">
        <f t="shared" si="753"/>
        <v>45359</v>
      </c>
      <c r="L2529" s="5">
        <f t="shared" si="754"/>
        <v>3</v>
      </c>
      <c r="M2529" s="5">
        <f t="shared" si="755"/>
        <v>2024</v>
      </c>
      <c r="N2529" s="6">
        <v>220</v>
      </c>
      <c r="O2529" s="6">
        <f t="shared" si="760"/>
        <v>-220</v>
      </c>
      <c r="P2529" s="6">
        <f t="shared" si="761"/>
        <v>0</v>
      </c>
      <c r="Q2529" s="7">
        <f t="shared" si="762"/>
        <v>4104345.7500000014</v>
      </c>
      <c r="R2529" s="44" t="str">
        <f>VLOOKUP(F2529,'Set up'!$A$2:$E$55,5,FALSE)</f>
        <v>Chq</v>
      </c>
      <c r="S2529" s="1" t="s">
        <v>2704</v>
      </c>
    </row>
    <row r="2530" spans="1:19" ht="15" customHeight="1" x14ac:dyDescent="0.35">
      <c r="A2530" s="4">
        <v>45300</v>
      </c>
      <c r="B2530" s="5">
        <f t="shared" si="756"/>
        <v>1</v>
      </c>
      <c r="C2530" s="5">
        <f t="shared" si="757"/>
        <v>2024</v>
      </c>
      <c r="D2530" s="5" t="s">
        <v>2347</v>
      </c>
      <c r="E2530" s="5" t="str">
        <f>VLOOKUP(F2530,'Set up'!$A$2:$C$55,2,FALSE)</f>
        <v>C00000044</v>
      </c>
      <c r="F2530" s="1" t="s">
        <v>2209</v>
      </c>
      <c r="G2530" s="95" t="s">
        <v>304</v>
      </c>
      <c r="H2530" s="5">
        <v>1</v>
      </c>
      <c r="I2530" s="5" t="str">
        <f>VLOOKUP(F2530,'Set up'!$A$2:$C$55,3,FALSE)</f>
        <v>Cash</v>
      </c>
      <c r="J2530" s="5">
        <f>VLOOKUP(F2530,'Set up'!$A$2:$D$55,4,FALSE)</f>
        <v>0</v>
      </c>
      <c r="K2530" s="4">
        <f t="shared" si="753"/>
        <v>45300</v>
      </c>
      <c r="L2530" s="5">
        <f t="shared" si="754"/>
        <v>1</v>
      </c>
      <c r="M2530" s="5">
        <f t="shared" si="755"/>
        <v>2024</v>
      </c>
      <c r="N2530" s="6">
        <v>1606</v>
      </c>
      <c r="O2530" s="6">
        <f t="shared" ref="O2530:O2531" si="763">-N2530</f>
        <v>-1606</v>
      </c>
      <c r="P2530" s="6">
        <f t="shared" si="761"/>
        <v>0</v>
      </c>
      <c r="Q2530" s="7">
        <f t="shared" si="762"/>
        <v>4105951.7500000014</v>
      </c>
      <c r="R2530" s="44" t="str">
        <f>VLOOKUP(F2530,'Set up'!$A$2:$E$55,5,FALSE)</f>
        <v>Cash</v>
      </c>
      <c r="S2530" s="1" t="s">
        <v>2378</v>
      </c>
    </row>
    <row r="2531" spans="1:19" ht="15" customHeight="1" x14ac:dyDescent="0.35">
      <c r="A2531" s="4">
        <v>45300</v>
      </c>
      <c r="B2531" s="5">
        <f t="shared" si="756"/>
        <v>1</v>
      </c>
      <c r="C2531" s="5">
        <f t="shared" si="757"/>
        <v>2024</v>
      </c>
      <c r="D2531" s="5" t="s">
        <v>2347</v>
      </c>
      <c r="E2531" s="5" t="str">
        <f>VLOOKUP(F2531,'Set up'!$A$2:$C$55,2,FALSE)</f>
        <v>C00000044</v>
      </c>
      <c r="F2531" s="1" t="s">
        <v>2209</v>
      </c>
      <c r="G2531" s="90" t="s">
        <v>1544</v>
      </c>
      <c r="H2531" s="5">
        <v>3</v>
      </c>
      <c r="I2531" s="5" t="str">
        <f>VLOOKUP(F2531,'Set up'!$A$2:$C$55,3,FALSE)</f>
        <v>Cash</v>
      </c>
      <c r="J2531" s="5">
        <f>VLOOKUP(F2531,'Set up'!$A$2:$D$55,4,FALSE)</f>
        <v>0</v>
      </c>
      <c r="K2531" s="4">
        <f t="shared" si="753"/>
        <v>45300</v>
      </c>
      <c r="L2531" s="5">
        <f t="shared" si="754"/>
        <v>1</v>
      </c>
      <c r="M2531" s="5">
        <f t="shared" si="755"/>
        <v>2024</v>
      </c>
      <c r="N2531" s="6">
        <v>630</v>
      </c>
      <c r="O2531" s="6">
        <f t="shared" si="763"/>
        <v>-630</v>
      </c>
      <c r="P2531" s="6">
        <f t="shared" si="761"/>
        <v>0</v>
      </c>
      <c r="Q2531" s="7">
        <f t="shared" si="762"/>
        <v>4106581.7500000014</v>
      </c>
      <c r="R2531" s="44" t="str">
        <f>VLOOKUP(F2531,'Set up'!$A$2:$E$55,5,FALSE)</f>
        <v>Cash</v>
      </c>
      <c r="S2531" s="1" t="s">
        <v>2378</v>
      </c>
    </row>
    <row r="2532" spans="1:19" ht="15" customHeight="1" x14ac:dyDescent="0.35">
      <c r="A2532" s="4">
        <v>45301</v>
      </c>
      <c r="B2532" s="5">
        <f t="shared" si="756"/>
        <v>1</v>
      </c>
      <c r="C2532" s="5">
        <f t="shared" si="757"/>
        <v>2024</v>
      </c>
      <c r="D2532" s="5" t="s">
        <v>2348</v>
      </c>
      <c r="E2532" s="5" t="str">
        <f>VLOOKUP(F2532,'Set up'!$A$2:$C$55,2,FALSE)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up'!$A$2:$C$55,3,FALSE)</f>
        <v>Cash</v>
      </c>
      <c r="J2532" s="5">
        <f>VLOOKUP(F2532,'Set up'!$A$2:$D$55,4,FALSE)</f>
        <v>0</v>
      </c>
      <c r="K2532" s="4">
        <f t="shared" si="753"/>
        <v>45301</v>
      </c>
      <c r="L2532" s="5">
        <f t="shared" si="754"/>
        <v>1</v>
      </c>
      <c r="M2532" s="5">
        <f t="shared" si="755"/>
        <v>2024</v>
      </c>
      <c r="N2532" s="6">
        <v>1738</v>
      </c>
      <c r="P2532" s="6">
        <f t="shared" si="761"/>
        <v>1738</v>
      </c>
      <c r="Q2532" s="7">
        <f t="shared" si="762"/>
        <v>4108319.7500000014</v>
      </c>
      <c r="R2532" s="44" t="str">
        <f>VLOOKUP(F2532,'Set up'!$A$2:$E$55,5,FALSE)</f>
        <v>Trsf</v>
      </c>
    </row>
    <row r="2533" spans="1:19" ht="15" customHeight="1" x14ac:dyDescent="0.35">
      <c r="A2533" s="4">
        <v>45301</v>
      </c>
      <c r="B2533" s="5">
        <f t="shared" si="756"/>
        <v>1</v>
      </c>
      <c r="C2533" s="5">
        <f t="shared" si="757"/>
        <v>2024</v>
      </c>
      <c r="D2533" s="5" t="s">
        <v>2348</v>
      </c>
      <c r="E2533" s="5" t="str">
        <f>VLOOKUP(F2533,'Set up'!$A$2:$C$55,2,FALSE)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up'!$A$2:$C$55,3,FALSE)</f>
        <v>Cash</v>
      </c>
      <c r="J2533" s="5">
        <f>VLOOKUP(F2533,'Set up'!$A$2:$D$55,4,FALSE)</f>
        <v>0</v>
      </c>
      <c r="K2533" s="4">
        <f t="shared" si="753"/>
        <v>45301</v>
      </c>
      <c r="L2533" s="5">
        <f t="shared" si="754"/>
        <v>1</v>
      </c>
      <c r="M2533" s="5">
        <f t="shared" si="755"/>
        <v>2024</v>
      </c>
      <c r="N2533" s="6">
        <v>150</v>
      </c>
      <c r="P2533" s="6">
        <f t="shared" si="761"/>
        <v>150</v>
      </c>
      <c r="Q2533" s="7">
        <f t="shared" si="762"/>
        <v>4108469.7500000014</v>
      </c>
      <c r="R2533" s="44" t="str">
        <f>VLOOKUP(F2533,'Set up'!$A$2:$E$55,5,FALSE)</f>
        <v>Trsf</v>
      </c>
    </row>
    <row r="2534" spans="1:19" ht="15" customHeight="1" x14ac:dyDescent="0.35">
      <c r="A2534" s="4">
        <v>45301</v>
      </c>
      <c r="B2534" s="5">
        <f t="shared" si="756"/>
        <v>1</v>
      </c>
      <c r="C2534" s="5">
        <f t="shared" si="757"/>
        <v>2024</v>
      </c>
      <c r="D2534" s="5" t="s">
        <v>2348</v>
      </c>
      <c r="E2534" s="5" t="str">
        <f>VLOOKUP(F2534,'Set up'!$A$2:$C$55,2,FALSE)</f>
        <v>C00000019</v>
      </c>
      <c r="F2534" s="1" t="s">
        <v>401</v>
      </c>
      <c r="G2534" s="90" t="s">
        <v>2204</v>
      </c>
      <c r="H2534" s="5">
        <v>3</v>
      </c>
      <c r="I2534" s="5" t="str">
        <f>VLOOKUP(F2534,'Set up'!$A$2:$C$55,3,FALSE)</f>
        <v>Cash</v>
      </c>
      <c r="J2534" s="5">
        <f>VLOOKUP(F2534,'Set up'!$A$2:$D$55,4,FALSE)</f>
        <v>0</v>
      </c>
      <c r="K2534" s="4">
        <f t="shared" si="753"/>
        <v>45301</v>
      </c>
      <c r="L2534" s="5">
        <f t="shared" si="754"/>
        <v>1</v>
      </c>
      <c r="M2534" s="5">
        <f t="shared" si="755"/>
        <v>2024</v>
      </c>
      <c r="N2534" s="6">
        <v>187.5</v>
      </c>
      <c r="P2534" s="6">
        <f t="shared" si="761"/>
        <v>187.5</v>
      </c>
      <c r="Q2534" s="7">
        <f t="shared" si="762"/>
        <v>4108657.2500000014</v>
      </c>
      <c r="R2534" s="44" t="str">
        <f>VLOOKUP(F2534,'Set up'!$A$2:$E$55,5,FALSE)</f>
        <v>Trsf</v>
      </c>
    </row>
    <row r="2535" spans="1:19" ht="15" customHeight="1" x14ac:dyDescent="0.35">
      <c r="A2535" s="4">
        <v>45301</v>
      </c>
      <c r="B2535" s="5">
        <f t="shared" si="756"/>
        <v>1</v>
      </c>
      <c r="C2535" s="5">
        <f t="shared" si="757"/>
        <v>2024</v>
      </c>
      <c r="D2535" s="5" t="s">
        <v>2349</v>
      </c>
      <c r="E2535" s="5" t="str">
        <f>VLOOKUP(F2535,'Set up'!$A$2:$C$55,2,FALSE)</f>
        <v>C00000042</v>
      </c>
      <c r="F2535" s="1" t="s">
        <v>2013</v>
      </c>
      <c r="G2535" s="103" t="s">
        <v>2199</v>
      </c>
      <c r="H2535" s="5">
        <v>3</v>
      </c>
      <c r="I2535" s="5" t="str">
        <f>VLOOKUP(F2535,'Set up'!$A$2:$C$55,3,FALSE)</f>
        <v>Cash</v>
      </c>
      <c r="J2535" s="5">
        <f>VLOOKUP(F2535,'Set up'!$A$2:$D$55,4,FALSE)</f>
        <v>0</v>
      </c>
      <c r="K2535" s="4">
        <f t="shared" si="753"/>
        <v>45301</v>
      </c>
      <c r="L2535" s="5">
        <f t="shared" si="754"/>
        <v>1</v>
      </c>
      <c r="M2535" s="5">
        <f t="shared" si="755"/>
        <v>2024</v>
      </c>
      <c r="N2535" s="6">
        <v>187.5</v>
      </c>
      <c r="O2535" s="6">
        <f t="shared" ref="O2535:O2540" si="764">-N2535</f>
        <v>-187.5</v>
      </c>
      <c r="P2535" s="6">
        <f t="shared" si="761"/>
        <v>0</v>
      </c>
      <c r="Q2535" s="7">
        <f t="shared" si="762"/>
        <v>4108844.7500000014</v>
      </c>
      <c r="R2535" s="44" t="str">
        <f>VLOOKUP(F2535,'Set up'!$A$2:$E$55,5,FALSE)</f>
        <v>Trsf</v>
      </c>
      <c r="S2535" s="1" t="s">
        <v>2873</v>
      </c>
    </row>
    <row r="2536" spans="1:19" ht="15" customHeight="1" x14ac:dyDescent="0.35">
      <c r="A2536" s="4">
        <v>45301</v>
      </c>
      <c r="B2536" s="5">
        <f t="shared" si="756"/>
        <v>1</v>
      </c>
      <c r="C2536" s="5">
        <f t="shared" si="757"/>
        <v>2024</v>
      </c>
      <c r="D2536" s="5" t="s">
        <v>2350</v>
      </c>
      <c r="E2536" s="5" t="str">
        <f>VLOOKUP(F2536,'Set up'!$A$2:$C$55,2,FALSE)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up'!$A$2:$C$55,3,FALSE)</f>
        <v>Cash</v>
      </c>
      <c r="J2536" s="5">
        <f>VLOOKUP(F2536,'Set up'!$A$2:$D$55,4,FALSE)</f>
        <v>0</v>
      </c>
      <c r="K2536" s="4">
        <f t="shared" si="753"/>
        <v>45301</v>
      </c>
      <c r="L2536" s="5">
        <f t="shared" si="754"/>
        <v>1</v>
      </c>
      <c r="M2536" s="5">
        <f t="shared" si="755"/>
        <v>2024</v>
      </c>
      <c r="N2536" s="6">
        <v>9636</v>
      </c>
      <c r="O2536" s="6">
        <f t="shared" si="764"/>
        <v>-9636</v>
      </c>
      <c r="P2536" s="6">
        <f t="shared" si="761"/>
        <v>0</v>
      </c>
      <c r="Q2536" s="7">
        <f t="shared" si="762"/>
        <v>4118480.7500000014</v>
      </c>
      <c r="R2536" s="44" t="str">
        <f>VLOOKUP(F2536,'Set up'!$A$2:$E$55,5,FALSE)</f>
        <v>Trsf</v>
      </c>
      <c r="S2536" s="1" t="s">
        <v>2877</v>
      </c>
    </row>
    <row r="2537" spans="1:19" ht="15" customHeight="1" x14ac:dyDescent="0.35">
      <c r="A2537" s="4">
        <v>45301</v>
      </c>
      <c r="B2537" s="5">
        <f t="shared" si="756"/>
        <v>1</v>
      </c>
      <c r="C2537" s="5">
        <f t="shared" si="757"/>
        <v>2024</v>
      </c>
      <c r="D2537" s="5" t="s">
        <v>2350</v>
      </c>
      <c r="E2537" s="5" t="str">
        <f>VLOOKUP(F2537,'Set up'!$A$2:$C$55,2,FALSE)</f>
        <v>C00000042</v>
      </c>
      <c r="F2537" s="1" t="s">
        <v>2013</v>
      </c>
      <c r="G2537" s="90" t="s">
        <v>2351</v>
      </c>
      <c r="H2537" s="5">
        <v>5</v>
      </c>
      <c r="I2537" s="5" t="str">
        <f>VLOOKUP(F2537,'Set up'!$A$2:$C$55,3,FALSE)</f>
        <v>Cash</v>
      </c>
      <c r="J2537" s="5">
        <f>VLOOKUP(F2537,'Set up'!$A$2:$D$55,4,FALSE)</f>
        <v>0</v>
      </c>
      <c r="K2537" s="4">
        <f t="shared" si="753"/>
        <v>45301</v>
      </c>
      <c r="L2537" s="5">
        <f t="shared" si="754"/>
        <v>1</v>
      </c>
      <c r="M2537" s="5">
        <f t="shared" si="755"/>
        <v>2024</v>
      </c>
      <c r="N2537" s="6">
        <v>1073</v>
      </c>
      <c r="O2537" s="6">
        <f t="shared" si="764"/>
        <v>-1073</v>
      </c>
      <c r="P2537" s="6">
        <f t="shared" si="761"/>
        <v>0</v>
      </c>
      <c r="Q2537" s="7">
        <f t="shared" si="762"/>
        <v>4119553.7500000014</v>
      </c>
      <c r="R2537" s="44" t="str">
        <f>VLOOKUP(F2537,'Set up'!$A$2:$E$55,5,FALSE)</f>
        <v>Trsf</v>
      </c>
      <c r="S2537" s="1" t="s">
        <v>2878</v>
      </c>
    </row>
    <row r="2538" spans="1:19" ht="15" customHeight="1" x14ac:dyDescent="0.35">
      <c r="A2538" s="4">
        <v>45301</v>
      </c>
      <c r="B2538" s="5">
        <f t="shared" si="756"/>
        <v>1</v>
      </c>
      <c r="C2538" s="5">
        <f t="shared" si="757"/>
        <v>2024</v>
      </c>
      <c r="D2538" s="5" t="s">
        <v>2350</v>
      </c>
      <c r="E2538" s="5" t="str">
        <f>VLOOKUP(F2538,'Set up'!$A$2:$C$55,2,FALSE)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up'!$A$2:$C$55,3,FALSE)</f>
        <v>Cash</v>
      </c>
      <c r="J2538" s="5">
        <f>VLOOKUP(F2538,'Set up'!$A$2:$D$55,4,FALSE)</f>
        <v>0</v>
      </c>
      <c r="K2538" s="4">
        <f t="shared" si="753"/>
        <v>45301</v>
      </c>
      <c r="L2538" s="5">
        <f t="shared" si="754"/>
        <v>1</v>
      </c>
      <c r="M2538" s="5">
        <f t="shared" si="755"/>
        <v>2024</v>
      </c>
      <c r="N2538" s="6">
        <v>1740</v>
      </c>
      <c r="O2538" s="6">
        <f t="shared" si="764"/>
        <v>-1740</v>
      </c>
      <c r="P2538" s="6">
        <f t="shared" si="761"/>
        <v>0</v>
      </c>
      <c r="Q2538" s="7">
        <f t="shared" si="762"/>
        <v>4121293.7500000014</v>
      </c>
      <c r="R2538" s="44" t="str">
        <f>VLOOKUP(F2538,'Set up'!$A$2:$E$55,5,FALSE)</f>
        <v>Trsf</v>
      </c>
      <c r="S2538" s="1" t="s">
        <v>2879</v>
      </c>
    </row>
    <row r="2539" spans="1:19" ht="15" customHeight="1" x14ac:dyDescent="0.35">
      <c r="A2539" s="4">
        <v>45301</v>
      </c>
      <c r="B2539" s="5">
        <f t="shared" si="756"/>
        <v>1</v>
      </c>
      <c r="C2539" s="5">
        <f t="shared" si="757"/>
        <v>2024</v>
      </c>
      <c r="D2539" s="5" t="s">
        <v>2350</v>
      </c>
      <c r="E2539" s="5" t="str">
        <f>VLOOKUP(F2539,'Set up'!$A$2:$C$55,2,FALSE)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up'!$A$2:$C$55,3,FALSE)</f>
        <v>Cash</v>
      </c>
      <c r="J2539" s="5">
        <f>VLOOKUP(F2539,'Set up'!$A$2:$D$55,4,FALSE)</f>
        <v>0</v>
      </c>
      <c r="K2539" s="4">
        <f t="shared" si="753"/>
        <v>45301</v>
      </c>
      <c r="L2539" s="5">
        <f t="shared" si="754"/>
        <v>1</v>
      </c>
      <c r="M2539" s="5">
        <f t="shared" si="755"/>
        <v>2024</v>
      </c>
      <c r="N2539" s="6">
        <v>1638</v>
      </c>
      <c r="O2539" s="6">
        <f t="shared" si="764"/>
        <v>-1638</v>
      </c>
      <c r="P2539" s="6">
        <f t="shared" si="761"/>
        <v>0</v>
      </c>
      <c r="Q2539" s="7">
        <f t="shared" si="762"/>
        <v>4122931.7500000014</v>
      </c>
      <c r="R2539" s="44" t="str">
        <f>VLOOKUP(F2539,'Set up'!$A$2:$E$55,5,FALSE)</f>
        <v>Trsf</v>
      </c>
      <c r="S2539" s="1" t="s">
        <v>2880</v>
      </c>
    </row>
    <row r="2540" spans="1:19" ht="15" customHeight="1" x14ac:dyDescent="0.35">
      <c r="A2540" s="4">
        <v>45301</v>
      </c>
      <c r="B2540" s="5">
        <f t="shared" si="756"/>
        <v>1</v>
      </c>
      <c r="C2540" s="5">
        <f t="shared" si="757"/>
        <v>2024</v>
      </c>
      <c r="D2540" s="5" t="s">
        <v>2350</v>
      </c>
      <c r="E2540" s="5" t="str">
        <f>VLOOKUP(F2540,'Set up'!$A$2:$C$55,2,FALSE)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up'!$A$2:$C$55,3,FALSE)</f>
        <v>Cash</v>
      </c>
      <c r="J2540" s="5">
        <f>VLOOKUP(F2540,'Set up'!$A$2:$D$55,4,FALSE)</f>
        <v>0</v>
      </c>
      <c r="K2540" s="4">
        <f t="shared" si="753"/>
        <v>45301</v>
      </c>
      <c r="L2540" s="5">
        <f t="shared" si="754"/>
        <v>1</v>
      </c>
      <c r="M2540" s="5">
        <f t="shared" si="755"/>
        <v>2024</v>
      </c>
      <c r="N2540" s="6">
        <v>1000</v>
      </c>
      <c r="O2540" s="6">
        <f t="shared" si="764"/>
        <v>-1000</v>
      </c>
      <c r="P2540" s="6">
        <f t="shared" si="761"/>
        <v>0</v>
      </c>
      <c r="Q2540" s="7">
        <f t="shared" si="762"/>
        <v>4123931.7500000014</v>
      </c>
      <c r="R2540" s="44" t="str">
        <f>VLOOKUP(F2540,'Set up'!$A$2:$E$55,5,FALSE)</f>
        <v>Trsf</v>
      </c>
      <c r="S2540" s="1" t="s">
        <v>2876</v>
      </c>
    </row>
    <row r="2541" spans="1:19" ht="15" customHeight="1" x14ac:dyDescent="0.35">
      <c r="A2541" s="4">
        <v>45303</v>
      </c>
      <c r="B2541" s="5">
        <f t="shared" si="756"/>
        <v>1</v>
      </c>
      <c r="C2541" s="5">
        <f t="shared" si="757"/>
        <v>2024</v>
      </c>
      <c r="D2541" s="5" t="s">
        <v>2352</v>
      </c>
      <c r="E2541" s="5" t="str">
        <f>VLOOKUP(F2541,'Set up'!$A$2:$C$55,2,FALSE)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up'!$A$2:$C$55,3,FALSE)</f>
        <v>120</v>
      </c>
      <c r="J2541" s="5">
        <f>VLOOKUP(F2541,'Set up'!$A$2:$D$55,4,FALSE)</f>
        <v>120</v>
      </c>
      <c r="K2541" s="4">
        <f t="shared" si="753"/>
        <v>45423</v>
      </c>
      <c r="L2541" s="5">
        <f t="shared" si="754"/>
        <v>5</v>
      </c>
      <c r="M2541" s="5">
        <f t="shared" si="755"/>
        <v>2024</v>
      </c>
      <c r="N2541" s="6">
        <v>9636</v>
      </c>
      <c r="O2541" s="6">
        <f t="shared" ref="O2541:O2543" si="765">-N2541</f>
        <v>-9636</v>
      </c>
      <c r="P2541" s="6">
        <f t="shared" si="761"/>
        <v>0</v>
      </c>
      <c r="Q2541" s="7">
        <f t="shared" si="762"/>
        <v>4133567.7500000014</v>
      </c>
      <c r="R2541" s="44" t="str">
        <f>VLOOKUP(F2541,'Set up'!$A$2:$E$55,5,FALSE)</f>
        <v>Trsf</v>
      </c>
      <c r="S2541" s="1" t="s">
        <v>2739</v>
      </c>
    </row>
    <row r="2542" spans="1:19" ht="15" customHeight="1" x14ac:dyDescent="0.35">
      <c r="A2542" s="4">
        <v>45303</v>
      </c>
      <c r="B2542" s="5">
        <f t="shared" si="756"/>
        <v>1</v>
      </c>
      <c r="C2542" s="5">
        <f t="shared" si="757"/>
        <v>2024</v>
      </c>
      <c r="D2542" s="5" t="s">
        <v>2352</v>
      </c>
      <c r="E2542" s="5" t="str">
        <f>VLOOKUP(F2542,'Set up'!$A$2:$C$55,2,FALSE)</f>
        <v>C00000010</v>
      </c>
      <c r="F2542" s="1" t="s">
        <v>62</v>
      </c>
      <c r="G2542" s="90" t="s">
        <v>2198</v>
      </c>
      <c r="H2542" s="5">
        <v>10</v>
      </c>
      <c r="I2542" s="5">
        <f>VLOOKUP(F2542,'Set up'!$A$2:$C$55,3,FALSE)</f>
        <v>120</v>
      </c>
      <c r="J2542" s="5">
        <f>VLOOKUP(F2542,'Set up'!$A$2:$D$55,4,FALSE)</f>
        <v>120</v>
      </c>
      <c r="K2542" s="4">
        <f t="shared" si="753"/>
        <v>45423</v>
      </c>
      <c r="L2542" s="5">
        <f t="shared" si="754"/>
        <v>5</v>
      </c>
      <c r="M2542" s="5">
        <f t="shared" si="755"/>
        <v>2024</v>
      </c>
      <c r="N2542" s="6">
        <v>2146</v>
      </c>
      <c r="O2542" s="6">
        <f t="shared" si="765"/>
        <v>-2146</v>
      </c>
      <c r="P2542" s="6">
        <f t="shared" si="761"/>
        <v>0</v>
      </c>
      <c r="Q2542" s="7">
        <f t="shared" si="762"/>
        <v>4135713.7500000014</v>
      </c>
      <c r="R2542" s="44" t="str">
        <f>VLOOKUP(F2542,'Set up'!$A$2:$E$55,5,FALSE)</f>
        <v>Trsf</v>
      </c>
      <c r="S2542" s="1" t="s">
        <v>2739</v>
      </c>
    </row>
    <row r="2543" spans="1:19" ht="15" customHeight="1" x14ac:dyDescent="0.35">
      <c r="A2543" s="4">
        <v>45303</v>
      </c>
      <c r="B2543" s="5">
        <f t="shared" si="756"/>
        <v>1</v>
      </c>
      <c r="C2543" s="5">
        <f t="shared" si="757"/>
        <v>2024</v>
      </c>
      <c r="D2543" s="5" t="s">
        <v>2352</v>
      </c>
      <c r="E2543" s="5" t="str">
        <f>VLOOKUP(F2543,'Set up'!$A$2:$C$55,2,FALSE)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up'!$A$2:$C$55,3,FALSE)</f>
        <v>120</v>
      </c>
      <c r="J2543" s="5">
        <f>VLOOKUP(F2543,'Set up'!$A$2:$D$55,4,FALSE)</f>
        <v>120</v>
      </c>
      <c r="K2543" s="4">
        <f t="shared" si="753"/>
        <v>45423</v>
      </c>
      <c r="L2543" s="5">
        <f t="shared" si="754"/>
        <v>5</v>
      </c>
      <c r="M2543" s="5">
        <f t="shared" si="755"/>
        <v>2024</v>
      </c>
      <c r="N2543" s="6">
        <v>575</v>
      </c>
      <c r="O2543" s="6">
        <f t="shared" si="765"/>
        <v>-575</v>
      </c>
      <c r="P2543" s="6">
        <f t="shared" si="761"/>
        <v>0</v>
      </c>
      <c r="Q2543" s="7">
        <f t="shared" si="762"/>
        <v>4136288.7500000014</v>
      </c>
      <c r="R2543" s="44" t="str">
        <f>VLOOKUP(F2543,'Set up'!$A$2:$E$55,5,FALSE)</f>
        <v>Trsf</v>
      </c>
      <c r="S2543" s="1" t="s">
        <v>2739</v>
      </c>
    </row>
    <row r="2544" spans="1:19" ht="15" customHeight="1" x14ac:dyDescent="0.35">
      <c r="A2544" s="4">
        <v>45303</v>
      </c>
      <c r="B2544" s="5">
        <f t="shared" si="756"/>
        <v>1</v>
      </c>
      <c r="C2544" s="5">
        <f t="shared" si="757"/>
        <v>2024</v>
      </c>
      <c r="D2544" s="5" t="s">
        <v>2352</v>
      </c>
      <c r="E2544" s="5" t="str">
        <f>VLOOKUP(F2544,'Set up'!$A$2:$C$55,2,FALSE)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up'!$A$2:$C$55,3,FALSE)</f>
        <v>120</v>
      </c>
      <c r="J2544" s="5">
        <f>VLOOKUP(F2544,'Set up'!$A$2:$D$55,4,FALSE)</f>
        <v>120</v>
      </c>
      <c r="K2544" s="4">
        <f t="shared" si="753"/>
        <v>45423</v>
      </c>
      <c r="L2544" s="5">
        <f t="shared" si="754"/>
        <v>5</v>
      </c>
      <c r="M2544" s="5">
        <f t="shared" si="755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62"/>
        <v>4136728.7500000014</v>
      </c>
      <c r="R2544" s="44" t="str">
        <f>VLOOKUP(F2544,'Set up'!$A$2:$E$55,5,FALSE)</f>
        <v>Trsf</v>
      </c>
      <c r="S2544" s="1" t="s">
        <v>2739</v>
      </c>
    </row>
    <row r="2545" spans="1:19" ht="15" customHeight="1" x14ac:dyDescent="0.35">
      <c r="A2545" s="4">
        <v>45306</v>
      </c>
      <c r="B2545" s="5">
        <f t="shared" si="756"/>
        <v>1</v>
      </c>
      <c r="C2545" s="5">
        <f t="shared" si="757"/>
        <v>2024</v>
      </c>
      <c r="D2545" s="5" t="s">
        <v>2353</v>
      </c>
      <c r="E2545" s="5" t="str">
        <f>VLOOKUP(F2545,'Set up'!$A$2:$C$55,2,FALSE)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up'!$A$2:$C$55,3,FALSE)</f>
        <v>Cash</v>
      </c>
      <c r="J2545" s="5">
        <f>VLOOKUP(F2545,'Set up'!$A$2:$D$55,4,FALSE)</f>
        <v>0</v>
      </c>
      <c r="K2545" s="4">
        <f t="shared" si="753"/>
        <v>45306</v>
      </c>
      <c r="L2545" s="5">
        <f t="shared" si="754"/>
        <v>1</v>
      </c>
      <c r="M2545" s="5">
        <f t="shared" si="755"/>
        <v>2024</v>
      </c>
      <c r="N2545" s="6">
        <v>1738</v>
      </c>
      <c r="P2545" s="6">
        <f t="shared" si="761"/>
        <v>1738</v>
      </c>
      <c r="Q2545" s="7">
        <f t="shared" si="762"/>
        <v>4138466.7500000014</v>
      </c>
      <c r="R2545" s="44" t="str">
        <f>VLOOKUP(F2545,'Set up'!$A$2:$E$55,5,FALSE)</f>
        <v>PD Chq</v>
      </c>
    </row>
    <row r="2546" spans="1:19" ht="15" customHeight="1" x14ac:dyDescent="0.35">
      <c r="A2546" s="4">
        <v>45306</v>
      </c>
      <c r="B2546" s="5">
        <f t="shared" si="756"/>
        <v>1</v>
      </c>
      <c r="C2546" s="5">
        <f t="shared" si="757"/>
        <v>2024</v>
      </c>
      <c r="D2546" s="5" t="s">
        <v>2353</v>
      </c>
      <c r="E2546" s="5" t="str">
        <f>VLOOKUP(F2546,'Set up'!$A$2:$C$55,2,FALSE)</f>
        <v>C00000021</v>
      </c>
      <c r="F2546" s="1" t="s">
        <v>492</v>
      </c>
      <c r="G2546" s="99" t="s">
        <v>2198</v>
      </c>
      <c r="H2546" s="5">
        <v>2</v>
      </c>
      <c r="I2546" s="5" t="str">
        <f>VLOOKUP(F2546,'Set up'!$A$2:$C$55,3,FALSE)</f>
        <v>Cash</v>
      </c>
      <c r="J2546" s="5">
        <f>VLOOKUP(F2546,'Set up'!$A$2:$D$55,4,FALSE)</f>
        <v>0</v>
      </c>
      <c r="K2546" s="4">
        <f t="shared" si="753"/>
        <v>45306</v>
      </c>
      <c r="L2546" s="5">
        <f t="shared" si="754"/>
        <v>1</v>
      </c>
      <c r="M2546" s="5">
        <f t="shared" si="755"/>
        <v>2024</v>
      </c>
      <c r="N2546" s="6">
        <v>555</v>
      </c>
      <c r="P2546" s="6">
        <f t="shared" si="761"/>
        <v>555</v>
      </c>
      <c r="Q2546" s="7">
        <f t="shared" si="762"/>
        <v>4139021.7500000014</v>
      </c>
      <c r="R2546" s="44" t="str">
        <f>VLOOKUP(F2546,'Set up'!$A$2:$E$55,5,FALSE)</f>
        <v>PD Chq</v>
      </c>
    </row>
    <row r="2547" spans="1:19" ht="15" customHeight="1" x14ac:dyDescent="0.35">
      <c r="A2547" s="4">
        <v>45306</v>
      </c>
      <c r="B2547" s="5">
        <f t="shared" si="756"/>
        <v>1</v>
      </c>
      <c r="C2547" s="5">
        <f t="shared" si="757"/>
        <v>2024</v>
      </c>
      <c r="D2547" s="5" t="s">
        <v>2353</v>
      </c>
      <c r="E2547" s="5" t="str">
        <f>VLOOKUP(F2547,'Set up'!$A$2:$C$55,2,FALSE)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up'!$A$2:$C$55,3,FALSE)</f>
        <v>Cash</v>
      </c>
      <c r="J2547" s="5">
        <f>VLOOKUP(F2547,'Set up'!$A$2:$D$55,4,FALSE)</f>
        <v>0</v>
      </c>
      <c r="K2547" s="4">
        <f t="shared" si="753"/>
        <v>45306</v>
      </c>
      <c r="L2547" s="5">
        <f t="shared" si="754"/>
        <v>1</v>
      </c>
      <c r="M2547" s="5">
        <f t="shared" si="755"/>
        <v>2024</v>
      </c>
      <c r="N2547" s="6">
        <v>95</v>
      </c>
      <c r="P2547" s="6">
        <f t="shared" si="761"/>
        <v>95</v>
      </c>
      <c r="Q2547" s="7">
        <f t="shared" si="762"/>
        <v>4139116.7500000014</v>
      </c>
      <c r="R2547" s="44" t="str">
        <f>VLOOKUP(F2547,'Set up'!$A$2:$E$55,5,FALSE)</f>
        <v>PD Chq</v>
      </c>
    </row>
    <row r="2548" spans="1:19" ht="15" customHeight="1" x14ac:dyDescent="0.35">
      <c r="A2548" s="4">
        <v>45306</v>
      </c>
      <c r="B2548" s="5">
        <f t="shared" si="756"/>
        <v>1</v>
      </c>
      <c r="C2548" s="5">
        <f t="shared" si="757"/>
        <v>2024</v>
      </c>
      <c r="D2548" s="5" t="s">
        <v>2353</v>
      </c>
      <c r="E2548" s="5" t="str">
        <f>VLOOKUP(F2548,'Set up'!$A$2:$C$55,2,FALSE)</f>
        <v>C00000021</v>
      </c>
      <c r="F2548" s="1" t="s">
        <v>492</v>
      </c>
      <c r="G2548" s="90" t="s">
        <v>2199</v>
      </c>
      <c r="H2548" s="5">
        <v>5</v>
      </c>
      <c r="I2548" s="5" t="str">
        <f>VLOOKUP(F2548,'Set up'!$A$2:$C$55,3,FALSE)</f>
        <v>Cash</v>
      </c>
      <c r="J2548" s="5">
        <f>VLOOKUP(F2548,'Set up'!$A$2:$D$55,4,FALSE)</f>
        <v>0</v>
      </c>
      <c r="K2548" s="4">
        <f t="shared" si="753"/>
        <v>45306</v>
      </c>
      <c r="L2548" s="5">
        <f t="shared" si="754"/>
        <v>1</v>
      </c>
      <c r="M2548" s="5">
        <f t="shared" si="755"/>
        <v>2024</v>
      </c>
      <c r="N2548" s="6">
        <v>312.5</v>
      </c>
      <c r="P2548" s="6">
        <f t="shared" si="761"/>
        <v>312.5</v>
      </c>
      <c r="Q2548" s="7">
        <f t="shared" si="762"/>
        <v>4139429.2500000014</v>
      </c>
      <c r="R2548" s="44" t="str">
        <f>VLOOKUP(F2548,'Set up'!$A$2:$E$55,5,FALSE)</f>
        <v>PD Chq</v>
      </c>
    </row>
    <row r="2549" spans="1:19" ht="15" customHeight="1" x14ac:dyDescent="0.35">
      <c r="A2549" s="4">
        <v>45308</v>
      </c>
      <c r="B2549" s="5">
        <f t="shared" si="756"/>
        <v>1</v>
      </c>
      <c r="C2549" s="5">
        <f t="shared" si="757"/>
        <v>2024</v>
      </c>
      <c r="D2549" s="5" t="s">
        <v>2354</v>
      </c>
      <c r="E2549" s="5" t="str">
        <f>VLOOKUP(F2549,'Set up'!$A$2:$C$55,2,FALSE)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up'!$A$2:$C$55,3,FALSE)</f>
        <v>Cash</v>
      </c>
      <c r="J2549" s="5">
        <f>VLOOKUP(F2549,'Set up'!$A$2:$D$55,4,FALSE)</f>
        <v>0</v>
      </c>
      <c r="K2549" s="4">
        <f t="shared" si="753"/>
        <v>45308</v>
      </c>
      <c r="L2549" s="5">
        <f t="shared" si="754"/>
        <v>1</v>
      </c>
      <c r="M2549" s="5">
        <f t="shared" si="755"/>
        <v>2024</v>
      </c>
      <c r="N2549" s="6">
        <v>405</v>
      </c>
      <c r="P2549" s="6">
        <f t="shared" si="761"/>
        <v>405</v>
      </c>
      <c r="Q2549" s="7">
        <f t="shared" si="762"/>
        <v>4139834.2500000014</v>
      </c>
      <c r="R2549" s="44" t="str">
        <f>VLOOKUP(F2549,'Set up'!$A$2:$E$55,5,FALSE)</f>
        <v>Trsf</v>
      </c>
    </row>
    <row r="2550" spans="1:19" ht="15" customHeight="1" x14ac:dyDescent="0.35">
      <c r="A2550" s="4">
        <v>45308</v>
      </c>
      <c r="B2550" s="5">
        <f t="shared" si="756"/>
        <v>1</v>
      </c>
      <c r="C2550" s="5">
        <f t="shared" si="757"/>
        <v>2024</v>
      </c>
      <c r="D2550" s="5" t="s">
        <v>2354</v>
      </c>
      <c r="E2550" s="5" t="str">
        <f>VLOOKUP(F2550,'Set up'!$A$2:$C$55,2,FALSE)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up'!$A$2:$C$55,3,FALSE)</f>
        <v>Cash</v>
      </c>
      <c r="J2550" s="5">
        <f>VLOOKUP(F2550,'Set up'!$A$2:$D$55,4,FALSE)</f>
        <v>0</v>
      </c>
      <c r="K2550" s="4">
        <f t="shared" si="753"/>
        <v>45308</v>
      </c>
      <c r="L2550" s="5">
        <f t="shared" si="754"/>
        <v>1</v>
      </c>
      <c r="M2550" s="5">
        <f t="shared" si="755"/>
        <v>2024</v>
      </c>
      <c r="N2550" s="6">
        <v>390</v>
      </c>
      <c r="P2550" s="6">
        <f t="shared" si="761"/>
        <v>390</v>
      </c>
      <c r="Q2550" s="7">
        <f t="shared" si="762"/>
        <v>4140224.2500000014</v>
      </c>
      <c r="R2550" s="44" t="str">
        <f>VLOOKUP(F2550,'Set up'!$A$2:$E$55,5,FALSE)</f>
        <v>Trsf</v>
      </c>
    </row>
    <row r="2551" spans="1:19" ht="15" customHeight="1" x14ac:dyDescent="0.35">
      <c r="A2551" s="4">
        <v>45311</v>
      </c>
      <c r="B2551" s="5">
        <f t="shared" si="756"/>
        <v>1</v>
      </c>
      <c r="C2551" s="5">
        <f t="shared" si="757"/>
        <v>2024</v>
      </c>
      <c r="D2551" s="5" t="s">
        <v>2355</v>
      </c>
      <c r="E2551" s="5" t="str">
        <f>VLOOKUP(F2551,'Set up'!$A$2:$C$55,2,FALSE)</f>
        <v>C00000046</v>
      </c>
      <c r="F2551" s="1" t="s">
        <v>2356</v>
      </c>
      <c r="G2551" s="95" t="s">
        <v>2357</v>
      </c>
      <c r="H2551" s="5">
        <v>1</v>
      </c>
      <c r="I2551" s="5" t="str">
        <f>VLOOKUP(F2551,'Set up'!$A$2:$C$55,3,FALSE)</f>
        <v>Cash</v>
      </c>
      <c r="J2551" s="5">
        <f>VLOOKUP(F2551,'Set up'!$A$2:$D$55,4,FALSE)</f>
        <v>0</v>
      </c>
      <c r="K2551" s="4">
        <f t="shared" si="753"/>
        <v>45311</v>
      </c>
      <c r="L2551" s="5">
        <f t="shared" si="754"/>
        <v>1</v>
      </c>
      <c r="M2551" s="5">
        <f t="shared" si="755"/>
        <v>2024</v>
      </c>
      <c r="N2551" s="6">
        <v>1694</v>
      </c>
      <c r="O2551" s="6">
        <f t="shared" ref="O2551:O2559" si="766">-N2551</f>
        <v>-1694</v>
      </c>
      <c r="P2551" s="6">
        <f t="shared" si="761"/>
        <v>0</v>
      </c>
      <c r="Q2551" s="7">
        <f t="shared" si="762"/>
        <v>4141918.2500000014</v>
      </c>
      <c r="R2551" s="44" t="str">
        <f>VLOOKUP(F2551,'Set up'!$A$2:$E$55,5,FALSE)</f>
        <v>Cash</v>
      </c>
      <c r="S2551" s="1" t="s">
        <v>2409</v>
      </c>
    </row>
    <row r="2552" spans="1:19" ht="15" customHeight="1" x14ac:dyDescent="0.35">
      <c r="A2552" s="4">
        <v>45311</v>
      </c>
      <c r="B2552" s="5">
        <f t="shared" si="756"/>
        <v>1</v>
      </c>
      <c r="C2552" s="5">
        <f t="shared" si="757"/>
        <v>2024</v>
      </c>
      <c r="D2552" s="5" t="s">
        <v>2355</v>
      </c>
      <c r="E2552" s="5" t="str">
        <f>VLOOKUP(F2552,'Set up'!$A$2:$C$55,2,FALSE)</f>
        <v>C00000046</v>
      </c>
      <c r="F2552" s="1" t="s">
        <v>2356</v>
      </c>
      <c r="G2552" s="90" t="s">
        <v>1797</v>
      </c>
      <c r="H2552" s="5">
        <v>3</v>
      </c>
      <c r="I2552" s="5" t="str">
        <f>VLOOKUP(F2552,'Set up'!$A$2:$C$55,3,FALSE)</f>
        <v>Cash</v>
      </c>
      <c r="J2552" s="5">
        <f>VLOOKUP(F2552,'Set up'!$A$2:$D$55,4,FALSE)</f>
        <v>0</v>
      </c>
      <c r="K2552" s="4">
        <f t="shared" si="753"/>
        <v>45311</v>
      </c>
      <c r="L2552" s="5">
        <f t="shared" si="754"/>
        <v>1</v>
      </c>
      <c r="M2552" s="5">
        <f t="shared" si="755"/>
        <v>2024</v>
      </c>
      <c r="N2552" s="6">
        <v>675</v>
      </c>
      <c r="O2552" s="6">
        <f t="shared" si="766"/>
        <v>-675</v>
      </c>
      <c r="P2552" s="6">
        <f t="shared" si="761"/>
        <v>0</v>
      </c>
      <c r="Q2552" s="7">
        <f t="shared" si="762"/>
        <v>4142593.2500000014</v>
      </c>
      <c r="R2552" s="44" t="str">
        <f>VLOOKUP(F2552,'Set up'!$A$2:$E$55,5,FALSE)</f>
        <v>Cash</v>
      </c>
      <c r="S2552" s="1" t="s">
        <v>2409</v>
      </c>
    </row>
    <row r="2553" spans="1:19" ht="15" customHeight="1" x14ac:dyDescent="0.35">
      <c r="A2553" s="4">
        <v>45311</v>
      </c>
      <c r="B2553" s="5">
        <f t="shared" si="756"/>
        <v>1</v>
      </c>
      <c r="C2553" s="5">
        <f t="shared" si="757"/>
        <v>2024</v>
      </c>
      <c r="D2553" s="5" t="s">
        <v>2355</v>
      </c>
      <c r="E2553" s="5" t="str">
        <f>VLOOKUP(F2553,'Set up'!$A$2:$C$55,2,FALSE)</f>
        <v>C00000046</v>
      </c>
      <c r="F2553" s="1" t="s">
        <v>2356</v>
      </c>
      <c r="G2553" s="90" t="s">
        <v>2031</v>
      </c>
      <c r="H2553" s="5">
        <v>1</v>
      </c>
      <c r="I2553" s="5" t="str">
        <f>VLOOKUP(F2553,'Set up'!$A$2:$C$55,3,FALSE)</f>
        <v>Cash</v>
      </c>
      <c r="J2553" s="5">
        <f>VLOOKUP(F2553,'Set up'!$A$2:$D$55,4,FALSE)</f>
        <v>0</v>
      </c>
      <c r="K2553" s="4">
        <f t="shared" si="753"/>
        <v>45311</v>
      </c>
      <c r="L2553" s="5">
        <f t="shared" si="754"/>
        <v>1</v>
      </c>
      <c r="M2553" s="5">
        <f t="shared" si="755"/>
        <v>2024</v>
      </c>
      <c r="N2553" s="6">
        <v>280</v>
      </c>
      <c r="O2553" s="6">
        <f t="shared" si="766"/>
        <v>-280</v>
      </c>
      <c r="P2553" s="6">
        <f t="shared" si="761"/>
        <v>0</v>
      </c>
      <c r="Q2553" s="7">
        <f t="shared" si="762"/>
        <v>4142873.2500000014</v>
      </c>
      <c r="R2553" s="44" t="str">
        <f>VLOOKUP(F2553,'Set up'!$A$2:$E$55,5,FALSE)</f>
        <v>Cash</v>
      </c>
      <c r="S2553" s="1" t="s">
        <v>2409</v>
      </c>
    </row>
    <row r="2554" spans="1:19" ht="15" customHeight="1" x14ac:dyDescent="0.35">
      <c r="A2554" s="4">
        <v>45311</v>
      </c>
      <c r="B2554" s="5">
        <f t="shared" si="756"/>
        <v>1</v>
      </c>
      <c r="C2554" s="5">
        <f t="shared" si="757"/>
        <v>2024</v>
      </c>
      <c r="D2554" s="5" t="s">
        <v>2355</v>
      </c>
      <c r="E2554" s="5" t="str">
        <f>VLOOKUP(F2554,'Set up'!$A$2:$C$55,2,FALSE)</f>
        <v>C00000046</v>
      </c>
      <c r="F2554" s="1" t="s">
        <v>2356</v>
      </c>
      <c r="G2554" s="99" t="s">
        <v>17</v>
      </c>
      <c r="H2554" s="5">
        <v>1</v>
      </c>
      <c r="I2554" s="5" t="str">
        <f>VLOOKUP(F2554,'Set up'!$A$2:$C$55,3,FALSE)</f>
        <v>Cash</v>
      </c>
      <c r="J2554" s="5">
        <f>VLOOKUP(F2554,'Set up'!$A$2:$D$55,4,FALSE)</f>
        <v>0</v>
      </c>
      <c r="K2554" s="4">
        <f t="shared" si="753"/>
        <v>45311</v>
      </c>
      <c r="L2554" s="5">
        <f t="shared" si="754"/>
        <v>1</v>
      </c>
      <c r="M2554" s="5">
        <f t="shared" si="755"/>
        <v>2024</v>
      </c>
      <c r="N2554" s="6">
        <v>110</v>
      </c>
      <c r="O2554" s="6">
        <f t="shared" si="766"/>
        <v>-110</v>
      </c>
      <c r="P2554" s="6">
        <f t="shared" si="761"/>
        <v>0</v>
      </c>
      <c r="Q2554" s="7">
        <f t="shared" si="762"/>
        <v>4142983.2500000014</v>
      </c>
      <c r="R2554" s="44" t="str">
        <f>VLOOKUP(F2554,'Set up'!$A$2:$E$55,5,FALSE)</f>
        <v>Cash</v>
      </c>
      <c r="S2554" s="1" t="s">
        <v>2409</v>
      </c>
    </row>
    <row r="2555" spans="1:19" ht="15" customHeight="1" x14ac:dyDescent="0.35">
      <c r="A2555" s="4">
        <v>45311</v>
      </c>
      <c r="B2555" s="5">
        <f t="shared" si="756"/>
        <v>1</v>
      </c>
      <c r="C2555" s="5">
        <f t="shared" si="757"/>
        <v>2024</v>
      </c>
      <c r="D2555" s="5" t="s">
        <v>2355</v>
      </c>
      <c r="E2555" s="5" t="str">
        <f>VLOOKUP(F2555,'Set up'!$A$2:$C$55,2,FALSE)</f>
        <v>C00000046</v>
      </c>
      <c r="F2555" s="1" t="s">
        <v>2356</v>
      </c>
      <c r="G2555" s="90" t="s">
        <v>1743</v>
      </c>
      <c r="H2555" s="5">
        <v>1</v>
      </c>
      <c r="I2555" s="5" t="str">
        <f>VLOOKUP(F2555,'Set up'!$A$2:$C$55,3,FALSE)</f>
        <v>Cash</v>
      </c>
      <c r="J2555" s="5">
        <f>VLOOKUP(F2555,'Set up'!$A$2:$D$55,4,FALSE)</f>
        <v>0</v>
      </c>
      <c r="K2555" s="4">
        <f t="shared" si="753"/>
        <v>45311</v>
      </c>
      <c r="L2555" s="5">
        <f t="shared" si="754"/>
        <v>1</v>
      </c>
      <c r="M2555" s="5">
        <f t="shared" si="755"/>
        <v>2024</v>
      </c>
      <c r="N2555" s="6">
        <v>60</v>
      </c>
      <c r="O2555" s="6">
        <f t="shared" si="766"/>
        <v>-60</v>
      </c>
      <c r="P2555" s="6">
        <f t="shared" si="761"/>
        <v>0</v>
      </c>
      <c r="Q2555" s="7">
        <f t="shared" si="762"/>
        <v>4143043.2500000014</v>
      </c>
      <c r="R2555" s="44" t="str">
        <f>VLOOKUP(F2555,'Set up'!$A$2:$E$55,5,FALSE)</f>
        <v>Cash</v>
      </c>
      <c r="S2555" s="1" t="s">
        <v>2409</v>
      </c>
    </row>
    <row r="2556" spans="1:19" ht="15" customHeight="1" x14ac:dyDescent="0.35">
      <c r="A2556" s="4">
        <v>45311</v>
      </c>
      <c r="B2556" s="5">
        <f t="shared" si="756"/>
        <v>1</v>
      </c>
      <c r="C2556" s="5">
        <f t="shared" si="757"/>
        <v>2024</v>
      </c>
      <c r="D2556" s="5" t="s">
        <v>2355</v>
      </c>
      <c r="E2556" s="5" t="str">
        <f>VLOOKUP(F2556,'Set up'!$A$2:$C$55,2,FALSE)</f>
        <v>C00000046</v>
      </c>
      <c r="F2556" s="1" t="s">
        <v>2356</v>
      </c>
      <c r="G2556" s="90" t="s">
        <v>1744</v>
      </c>
      <c r="H2556" s="5">
        <v>1</v>
      </c>
      <c r="I2556" s="5" t="str">
        <f>VLOOKUP(F2556,'Set up'!$A$2:$C$55,3,FALSE)</f>
        <v>Cash</v>
      </c>
      <c r="J2556" s="5">
        <f>VLOOKUP(F2556,'Set up'!$A$2:$D$55,4,FALSE)</f>
        <v>0</v>
      </c>
      <c r="K2556" s="4">
        <f t="shared" si="753"/>
        <v>45311</v>
      </c>
      <c r="L2556" s="5">
        <f t="shared" si="754"/>
        <v>1</v>
      </c>
      <c r="M2556" s="5">
        <f t="shared" si="755"/>
        <v>2024</v>
      </c>
      <c r="N2556" s="6">
        <v>54</v>
      </c>
      <c r="O2556" s="6">
        <f t="shared" si="766"/>
        <v>-54</v>
      </c>
      <c r="P2556" s="6">
        <f t="shared" si="761"/>
        <v>0</v>
      </c>
      <c r="Q2556" s="7">
        <f t="shared" si="762"/>
        <v>4143097.2500000014</v>
      </c>
      <c r="R2556" s="44" t="str">
        <f>VLOOKUP(F2556,'Set up'!$A$2:$E$55,5,FALSE)</f>
        <v>Cash</v>
      </c>
      <c r="S2556" s="1" t="s">
        <v>2409</v>
      </c>
    </row>
    <row r="2557" spans="1:19" ht="15" customHeight="1" x14ac:dyDescent="0.35">
      <c r="A2557" s="4">
        <v>45311</v>
      </c>
      <c r="B2557" s="5">
        <f t="shared" si="756"/>
        <v>1</v>
      </c>
      <c r="C2557" s="5">
        <f t="shared" si="757"/>
        <v>2024</v>
      </c>
      <c r="D2557" s="5" t="s">
        <v>2355</v>
      </c>
      <c r="E2557" s="5" t="str">
        <f>VLOOKUP(F2557,'Set up'!$A$2:$C$55,2,FALSE)</f>
        <v>C00000046</v>
      </c>
      <c r="F2557" s="1" t="s">
        <v>2356</v>
      </c>
      <c r="G2557" s="108" t="s">
        <v>2200</v>
      </c>
      <c r="H2557" s="5">
        <v>2</v>
      </c>
      <c r="I2557" s="5" t="str">
        <f>VLOOKUP(F2557,'Set up'!$A$2:$C$55,3,FALSE)</f>
        <v>Cash</v>
      </c>
      <c r="J2557" s="5">
        <f>VLOOKUP(F2557,'Set up'!$A$2:$D$55,4,FALSE)</f>
        <v>0</v>
      </c>
      <c r="K2557" s="4">
        <f t="shared" si="753"/>
        <v>45311</v>
      </c>
      <c r="L2557" s="5">
        <f t="shared" si="754"/>
        <v>1</v>
      </c>
      <c r="M2557" s="5">
        <f t="shared" si="755"/>
        <v>2024</v>
      </c>
      <c r="N2557" s="6">
        <v>120</v>
      </c>
      <c r="O2557" s="6">
        <f t="shared" si="766"/>
        <v>-120</v>
      </c>
      <c r="P2557" s="6">
        <f t="shared" si="761"/>
        <v>0</v>
      </c>
      <c r="Q2557" s="7">
        <f t="shared" si="762"/>
        <v>4143217.2500000014</v>
      </c>
      <c r="R2557" s="44" t="str">
        <f>VLOOKUP(F2557,'Set up'!$A$2:$E$55,5,FALSE)</f>
        <v>Cash</v>
      </c>
      <c r="S2557" s="1" t="s">
        <v>2409</v>
      </c>
    </row>
    <row r="2558" spans="1:19" ht="15" customHeight="1" x14ac:dyDescent="0.35">
      <c r="A2558" s="4">
        <v>45311</v>
      </c>
      <c r="B2558" s="5">
        <f t="shared" si="756"/>
        <v>1</v>
      </c>
      <c r="C2558" s="5">
        <f t="shared" si="757"/>
        <v>2024</v>
      </c>
      <c r="D2558" s="5" t="s">
        <v>2355</v>
      </c>
      <c r="E2558" s="5" t="str">
        <f>VLOOKUP(F2558,'Set up'!$A$2:$C$55,2,FALSE)</f>
        <v>C00000046</v>
      </c>
      <c r="F2558" s="1" t="s">
        <v>2356</v>
      </c>
      <c r="G2558" s="99" t="s">
        <v>895</v>
      </c>
      <c r="H2558" s="5">
        <v>1</v>
      </c>
      <c r="I2558" s="5" t="str">
        <f>VLOOKUP(F2558,'Set up'!$A$2:$C$55,3,FALSE)</f>
        <v>Cash</v>
      </c>
      <c r="J2558" s="5">
        <f>VLOOKUP(F2558,'Set up'!$A$2:$D$55,4,FALSE)</f>
        <v>0</v>
      </c>
      <c r="K2558" s="4">
        <f t="shared" si="753"/>
        <v>45311</v>
      </c>
      <c r="L2558" s="5">
        <f t="shared" si="754"/>
        <v>1</v>
      </c>
      <c r="M2558" s="5">
        <f t="shared" si="755"/>
        <v>2024</v>
      </c>
      <c r="N2558" s="6">
        <v>160</v>
      </c>
      <c r="O2558" s="6">
        <f t="shared" si="766"/>
        <v>-160</v>
      </c>
      <c r="P2558" s="6">
        <f t="shared" si="761"/>
        <v>0</v>
      </c>
      <c r="Q2558" s="7">
        <f t="shared" si="762"/>
        <v>4143377.2500000014</v>
      </c>
      <c r="R2558" s="44" t="str">
        <f>VLOOKUP(F2558,'Set up'!$A$2:$E$55,5,FALSE)</f>
        <v>Cash</v>
      </c>
      <c r="S2558" s="1" t="s">
        <v>2409</v>
      </c>
    </row>
    <row r="2559" spans="1:19" ht="15" customHeight="1" x14ac:dyDescent="0.35">
      <c r="A2559" s="4">
        <v>45311</v>
      </c>
      <c r="B2559" s="5">
        <f t="shared" si="756"/>
        <v>1</v>
      </c>
      <c r="C2559" s="5">
        <f t="shared" si="757"/>
        <v>2024</v>
      </c>
      <c r="D2559" s="5" t="s">
        <v>2355</v>
      </c>
      <c r="E2559" s="5" t="str">
        <f>VLOOKUP(F2559,'Set up'!$A$2:$C$55,2,FALSE)</f>
        <v>C00000046</v>
      </c>
      <c r="F2559" s="1" t="s">
        <v>2356</v>
      </c>
      <c r="G2559" s="99" t="s">
        <v>769</v>
      </c>
      <c r="H2559" s="5">
        <v>1</v>
      </c>
      <c r="I2559" s="5" t="str">
        <f>VLOOKUP(F2559,'Set up'!$A$2:$C$55,3,FALSE)</f>
        <v>Cash</v>
      </c>
      <c r="J2559" s="5">
        <f>VLOOKUP(F2559,'Set up'!$A$2:$D$55,4,FALSE)</f>
        <v>0</v>
      </c>
      <c r="K2559" s="4">
        <f t="shared" si="753"/>
        <v>45311</v>
      </c>
      <c r="L2559" s="5">
        <f t="shared" si="754"/>
        <v>1</v>
      </c>
      <c r="M2559" s="5">
        <f t="shared" si="755"/>
        <v>2024</v>
      </c>
      <c r="N2559" s="6">
        <v>170</v>
      </c>
      <c r="O2559" s="6">
        <f t="shared" si="766"/>
        <v>-170</v>
      </c>
      <c r="P2559" s="6">
        <f t="shared" si="761"/>
        <v>0</v>
      </c>
      <c r="Q2559" s="7">
        <f t="shared" si="762"/>
        <v>4143547.2500000014</v>
      </c>
      <c r="R2559" s="44" t="str">
        <f>VLOOKUP(F2559,'Set up'!$A$2:$E$55,5,FALSE)</f>
        <v>Cash</v>
      </c>
      <c r="S2559" s="1" t="s">
        <v>2409</v>
      </c>
    </row>
    <row r="2560" spans="1:19" ht="15" customHeight="1" x14ac:dyDescent="0.35">
      <c r="A2560" s="4">
        <v>45310</v>
      </c>
      <c r="B2560" s="5">
        <f t="shared" si="756"/>
        <v>1</v>
      </c>
      <c r="C2560" s="5">
        <f t="shared" si="757"/>
        <v>2024</v>
      </c>
      <c r="D2560" s="5" t="s">
        <v>2358</v>
      </c>
      <c r="E2560" s="5" t="str">
        <f>VLOOKUP(F2560,'Set up'!$A$2:$C$55,2,FALSE)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up'!$A$2:$C$55,3,FALSE)</f>
        <v>Cash</v>
      </c>
      <c r="J2560" s="5">
        <f>VLOOKUP(F2560,'Set up'!$A$2:$D$55,4,FALSE)</f>
        <v>0</v>
      </c>
      <c r="K2560" s="4">
        <f t="shared" si="753"/>
        <v>45310</v>
      </c>
      <c r="L2560" s="5">
        <f t="shared" si="754"/>
        <v>1</v>
      </c>
      <c r="M2560" s="5">
        <f t="shared" si="755"/>
        <v>2024</v>
      </c>
      <c r="N2560" s="6">
        <v>1738</v>
      </c>
      <c r="P2560" s="6">
        <f t="shared" si="761"/>
        <v>1738</v>
      </c>
      <c r="Q2560" s="7">
        <f t="shared" si="762"/>
        <v>4145285.2500000014</v>
      </c>
      <c r="R2560" s="44" t="str">
        <f>VLOOKUP(F2560,'Set up'!$A$2:$E$55,5,FALSE)</f>
        <v>Trsf</v>
      </c>
    </row>
    <row r="2561" spans="1:19" ht="15" customHeight="1" x14ac:dyDescent="0.35">
      <c r="A2561" s="4">
        <v>45310</v>
      </c>
      <c r="B2561" s="5">
        <f t="shared" si="756"/>
        <v>1</v>
      </c>
      <c r="C2561" s="5">
        <f t="shared" si="757"/>
        <v>2024</v>
      </c>
      <c r="D2561" s="5" t="s">
        <v>2358</v>
      </c>
      <c r="E2561" s="5" t="str">
        <f>VLOOKUP(F2561,'Set up'!$A$2:$C$55,2,FALSE)</f>
        <v>C00000019</v>
      </c>
      <c r="F2561" s="1" t="s">
        <v>401</v>
      </c>
      <c r="G2561" s="90" t="s">
        <v>2127</v>
      </c>
      <c r="H2561" s="5">
        <v>1</v>
      </c>
      <c r="I2561" s="5" t="str">
        <f>VLOOKUP(F2561,'Set up'!$A$2:$C$55,3,FALSE)</f>
        <v>Cash</v>
      </c>
      <c r="J2561" s="5">
        <f>VLOOKUP(F2561,'Set up'!$A$2:$D$55,4,FALSE)</f>
        <v>0</v>
      </c>
      <c r="K2561" s="4">
        <f t="shared" si="753"/>
        <v>45310</v>
      </c>
      <c r="L2561" s="5">
        <f t="shared" si="754"/>
        <v>1</v>
      </c>
      <c r="M2561" s="5">
        <f t="shared" si="755"/>
        <v>2024</v>
      </c>
      <c r="N2561" s="6">
        <v>283.8</v>
      </c>
      <c r="P2561" s="6">
        <f t="shared" si="761"/>
        <v>283.8</v>
      </c>
      <c r="Q2561" s="7">
        <f t="shared" si="762"/>
        <v>4145569.0500000012</v>
      </c>
      <c r="R2561" s="44" t="str">
        <f>VLOOKUP(F2561,'Set up'!$A$2:$E$55,5,FALSE)</f>
        <v>Trsf</v>
      </c>
    </row>
    <row r="2562" spans="1:19" ht="15" customHeight="1" x14ac:dyDescent="0.35">
      <c r="A2562" s="4">
        <v>45310</v>
      </c>
      <c r="B2562" s="5">
        <f t="shared" si="756"/>
        <v>1</v>
      </c>
      <c r="C2562" s="5">
        <f t="shared" si="757"/>
        <v>2024</v>
      </c>
      <c r="D2562" s="5" t="s">
        <v>2358</v>
      </c>
      <c r="E2562" s="5" t="str">
        <f>VLOOKUP(F2562,'Set up'!$A$2:$C$55,2,FALSE)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up'!$A$2:$C$55,3,FALSE)</f>
        <v>Cash</v>
      </c>
      <c r="J2562" s="5">
        <f>VLOOKUP(F2562,'Set up'!$A$2:$D$55,4,FALSE)</f>
        <v>0</v>
      </c>
      <c r="K2562" s="4">
        <f t="shared" si="753"/>
        <v>45310</v>
      </c>
      <c r="L2562" s="5">
        <f t="shared" si="754"/>
        <v>1</v>
      </c>
      <c r="M2562" s="5">
        <f t="shared" si="755"/>
        <v>2024</v>
      </c>
      <c r="N2562" s="6">
        <v>187.5</v>
      </c>
      <c r="P2562" s="6">
        <f t="shared" si="761"/>
        <v>187.5</v>
      </c>
      <c r="Q2562" s="7">
        <f t="shared" si="762"/>
        <v>4145756.5500000012</v>
      </c>
      <c r="R2562" s="44" t="str">
        <f>VLOOKUP(F2562,'Set up'!$A$2:$E$55,5,FALSE)</f>
        <v>Trsf</v>
      </c>
    </row>
    <row r="2563" spans="1:19" ht="15" customHeight="1" x14ac:dyDescent="0.35">
      <c r="A2563" s="4">
        <v>45310</v>
      </c>
      <c r="B2563" s="5">
        <f t="shared" si="756"/>
        <v>1</v>
      </c>
      <c r="C2563" s="5">
        <f t="shared" si="757"/>
        <v>2024</v>
      </c>
      <c r="D2563" s="5" t="s">
        <v>2358</v>
      </c>
      <c r="E2563" s="5" t="str">
        <f>VLOOKUP(F2563,'Set up'!$A$2:$C$55,2,FALSE)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up'!$A$2:$C$55,3,FALSE)</f>
        <v>Cash</v>
      </c>
      <c r="J2563" s="5">
        <f>VLOOKUP(F2563,'Set up'!$A$2:$D$55,4,FALSE)</f>
        <v>0</v>
      </c>
      <c r="K2563" s="4">
        <f t="shared" ref="K2563:K2626" si="767">A2563+J2563</f>
        <v>45310</v>
      </c>
      <c r="L2563" s="5">
        <f t="shared" ref="L2563:L2626" si="768">MONTH(K2563)</f>
        <v>1</v>
      </c>
      <c r="M2563" s="5">
        <f t="shared" ref="M2563:M2626" si="769">YEAR(K2563)</f>
        <v>2024</v>
      </c>
      <c r="N2563" s="6">
        <v>60</v>
      </c>
      <c r="P2563" s="6">
        <f t="shared" si="761"/>
        <v>60</v>
      </c>
      <c r="Q2563" s="7">
        <f t="shared" si="762"/>
        <v>4145816.5500000012</v>
      </c>
      <c r="R2563" s="44" t="str">
        <f>VLOOKUP(F2563,'Set up'!$A$2:$E$55,5,FALSE)</f>
        <v>Trsf</v>
      </c>
    </row>
    <row r="2564" spans="1:19" ht="15" customHeight="1" x14ac:dyDescent="0.35">
      <c r="A2564" s="4">
        <v>45311</v>
      </c>
      <c r="B2564" s="5">
        <f t="shared" si="756"/>
        <v>1</v>
      </c>
      <c r="C2564" s="5">
        <f t="shared" si="757"/>
        <v>2024</v>
      </c>
      <c r="D2564" s="5" t="s">
        <v>2359</v>
      </c>
      <c r="E2564" s="5" t="str">
        <f>VLOOKUP(F2564,'Set up'!$A$2:$C$55,2,FALSE)</f>
        <v>C00000042</v>
      </c>
      <c r="F2564" s="1" t="s">
        <v>2013</v>
      </c>
      <c r="G2564" s="103" t="s">
        <v>2199</v>
      </c>
      <c r="H2564" s="5">
        <v>6</v>
      </c>
      <c r="I2564" s="5" t="str">
        <f>VLOOKUP(F2564,'Set up'!$A$2:$C$55,3,FALSE)</f>
        <v>Cash</v>
      </c>
      <c r="J2564" s="5">
        <f>VLOOKUP(F2564,'Set up'!$A$2:$D$55,4,FALSE)</f>
        <v>0</v>
      </c>
      <c r="K2564" s="4">
        <f t="shared" si="767"/>
        <v>45311</v>
      </c>
      <c r="L2564" s="5">
        <f t="shared" si="768"/>
        <v>1</v>
      </c>
      <c r="M2564" s="5">
        <f t="shared" si="769"/>
        <v>2024</v>
      </c>
      <c r="N2564" s="6">
        <v>375</v>
      </c>
      <c r="O2564" s="6">
        <f>-N2564</f>
        <v>-375</v>
      </c>
      <c r="P2564" s="6">
        <f t="shared" si="761"/>
        <v>0</v>
      </c>
      <c r="Q2564" s="7">
        <f t="shared" si="762"/>
        <v>4146191.5500000012</v>
      </c>
      <c r="R2564" s="44" t="str">
        <f>VLOOKUP(F2564,'Set up'!$A$2:$E$55,5,FALSE)</f>
        <v>Trsf</v>
      </c>
      <c r="S2564" s="1" t="s">
        <v>2881</v>
      </c>
    </row>
    <row r="2565" spans="1:19" ht="15" customHeight="1" x14ac:dyDescent="0.35">
      <c r="A2565" s="4">
        <v>45311</v>
      </c>
      <c r="B2565" s="5">
        <f t="shared" si="756"/>
        <v>1</v>
      </c>
      <c r="C2565" s="5">
        <f t="shared" si="757"/>
        <v>2024</v>
      </c>
      <c r="D2565" s="5" t="s">
        <v>2360</v>
      </c>
      <c r="E2565" s="5" t="str">
        <f>VLOOKUP(F2565,'Set up'!$A$2:$C$55,2,FALSE)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up'!$A$2:$C$55,3,FALSE)</f>
        <v>Cash</v>
      </c>
      <c r="J2565" s="5">
        <f>VLOOKUP(F2565,'Set up'!$A$2:$D$55,4,FALSE)</f>
        <v>0</v>
      </c>
      <c r="K2565" s="4">
        <f t="shared" si="767"/>
        <v>45311</v>
      </c>
      <c r="L2565" s="5">
        <f t="shared" si="768"/>
        <v>1</v>
      </c>
      <c r="M2565" s="5">
        <f t="shared" si="769"/>
        <v>2024</v>
      </c>
      <c r="N2565" s="6">
        <v>9636</v>
      </c>
      <c r="O2565" s="6">
        <f>-N2565</f>
        <v>-9636</v>
      </c>
      <c r="P2565" s="6">
        <f t="shared" si="761"/>
        <v>0</v>
      </c>
      <c r="Q2565" s="7">
        <f t="shared" si="762"/>
        <v>4155827.5500000012</v>
      </c>
      <c r="R2565" s="44" t="str">
        <f>VLOOKUP(F2565,'Set up'!$A$2:$E$55,5,FALSE)</f>
        <v>Trsf</v>
      </c>
      <c r="S2565" s="1" t="s">
        <v>2877</v>
      </c>
    </row>
    <row r="2566" spans="1:19" ht="15" customHeight="1" x14ac:dyDescent="0.35">
      <c r="A2566" s="4">
        <v>45311</v>
      </c>
      <c r="B2566" s="5">
        <f t="shared" si="756"/>
        <v>1</v>
      </c>
      <c r="C2566" s="5">
        <f t="shared" si="757"/>
        <v>2024</v>
      </c>
      <c r="D2566" s="5" t="s">
        <v>2360</v>
      </c>
      <c r="E2566" s="5" t="str">
        <f>VLOOKUP(F2566,'Set up'!$A$2:$C$55,2,FALSE)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up'!$A$2:$C$55,3,FALSE)</f>
        <v>Cash</v>
      </c>
      <c r="J2566" s="5">
        <f>VLOOKUP(F2566,'Set up'!$A$2:$D$55,4,FALSE)</f>
        <v>0</v>
      </c>
      <c r="K2566" s="4">
        <f t="shared" si="767"/>
        <v>45311</v>
      </c>
      <c r="L2566" s="5">
        <f t="shared" si="768"/>
        <v>1</v>
      </c>
      <c r="M2566" s="5">
        <f t="shared" si="769"/>
        <v>2024</v>
      </c>
      <c r="N2566" s="6">
        <v>3132</v>
      </c>
      <c r="O2566" s="6">
        <f>-N2566</f>
        <v>-3132</v>
      </c>
      <c r="P2566" s="6">
        <f t="shared" si="761"/>
        <v>0</v>
      </c>
      <c r="Q2566" s="7">
        <f t="shared" si="762"/>
        <v>4158959.5500000012</v>
      </c>
      <c r="R2566" s="44" t="str">
        <f>VLOOKUP(F2566,'Set up'!$A$2:$E$55,5,FALSE)</f>
        <v>Trsf</v>
      </c>
      <c r="S2566" s="1" t="s">
        <v>2882</v>
      </c>
    </row>
    <row r="2567" spans="1:19" ht="15" customHeight="1" x14ac:dyDescent="0.35">
      <c r="A2567" s="4">
        <v>45311</v>
      </c>
      <c r="B2567" s="5">
        <f t="shared" si="756"/>
        <v>1</v>
      </c>
      <c r="C2567" s="5">
        <f t="shared" si="757"/>
        <v>2024</v>
      </c>
      <c r="D2567" s="5" t="s">
        <v>2360</v>
      </c>
      <c r="E2567" s="5" t="str">
        <f>VLOOKUP(F2567,'Set up'!$A$2:$C$55,2,FALSE)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up'!$A$2:$C$55,3,FALSE)</f>
        <v>Cash</v>
      </c>
      <c r="J2567" s="5">
        <f>VLOOKUP(F2567,'Set up'!$A$2:$D$55,4,FALSE)</f>
        <v>0</v>
      </c>
      <c r="K2567" s="4">
        <f t="shared" si="767"/>
        <v>45311</v>
      </c>
      <c r="L2567" s="5">
        <f t="shared" si="768"/>
        <v>1</v>
      </c>
      <c r="M2567" s="5">
        <f t="shared" si="769"/>
        <v>2024</v>
      </c>
      <c r="N2567" s="6">
        <v>1872</v>
      </c>
      <c r="O2567" s="6">
        <f>-N2567</f>
        <v>-1872</v>
      </c>
      <c r="P2567" s="6">
        <f t="shared" si="761"/>
        <v>0</v>
      </c>
      <c r="Q2567" s="7">
        <f t="shared" si="762"/>
        <v>4160831.5500000012</v>
      </c>
      <c r="R2567" s="44" t="str">
        <f>VLOOKUP(F2567,'Set up'!$A$2:$E$55,5,FALSE)</f>
        <v>Trsf</v>
      </c>
      <c r="S2567" s="1" t="s">
        <v>2883</v>
      </c>
    </row>
    <row r="2568" spans="1:19" ht="15" customHeight="1" x14ac:dyDescent="0.35">
      <c r="A2568" s="4">
        <v>45311</v>
      </c>
      <c r="B2568" s="5">
        <f t="shared" si="756"/>
        <v>1</v>
      </c>
      <c r="C2568" s="5">
        <f t="shared" si="757"/>
        <v>2024</v>
      </c>
      <c r="D2568" s="5" t="s">
        <v>2360</v>
      </c>
      <c r="E2568" s="5" t="str">
        <f>VLOOKUP(F2568,'Set up'!$A$2:$C$55,2,FALSE)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up'!$A$2:$C$55,3,FALSE)</f>
        <v>Cash</v>
      </c>
      <c r="J2568" s="5">
        <f>VLOOKUP(F2568,'Set up'!$A$2:$D$55,4,FALSE)</f>
        <v>0</v>
      </c>
      <c r="K2568" s="4">
        <f t="shared" si="767"/>
        <v>45311</v>
      </c>
      <c r="L2568" s="5">
        <f t="shared" si="768"/>
        <v>1</v>
      </c>
      <c r="M2568" s="5">
        <f t="shared" si="769"/>
        <v>2024</v>
      </c>
      <c r="N2568" s="6">
        <v>380</v>
      </c>
      <c r="O2568" s="6">
        <f>-N2568</f>
        <v>-380</v>
      </c>
      <c r="P2568" s="6">
        <f t="shared" si="761"/>
        <v>0</v>
      </c>
      <c r="Q2568" s="7">
        <f t="shared" si="762"/>
        <v>4161211.5500000012</v>
      </c>
      <c r="R2568" s="44" t="str">
        <f>VLOOKUP(F2568,'Set up'!$A$2:$E$55,5,FALSE)</f>
        <v>Trsf</v>
      </c>
      <c r="S2568" s="1" t="s">
        <v>2875</v>
      </c>
    </row>
    <row r="2569" spans="1:19" ht="15" customHeight="1" x14ac:dyDescent="0.35">
      <c r="A2569" s="4">
        <v>45313</v>
      </c>
      <c r="B2569" s="5">
        <f t="shared" ref="B2569:B2591" si="770">MONTH(A2569)</f>
        <v>1</v>
      </c>
      <c r="C2569" s="5">
        <f t="shared" ref="C2569:C2591" si="771">YEAR(A2569)</f>
        <v>2024</v>
      </c>
      <c r="D2569" s="5" t="s">
        <v>2361</v>
      </c>
      <c r="E2569" s="5" t="str">
        <f>VLOOKUP(F2569,'Set up'!$A$2:$C$55,2,FALSE)</f>
        <v>C00000046</v>
      </c>
      <c r="F2569" s="1" t="s">
        <v>2356</v>
      </c>
      <c r="G2569" s="95" t="s">
        <v>1111</v>
      </c>
      <c r="H2569" s="5">
        <v>3</v>
      </c>
      <c r="I2569" s="5" t="str">
        <f>VLOOKUP(F2569,'Set up'!$A$2:$C$55,3,FALSE)</f>
        <v>Cash</v>
      </c>
      <c r="J2569" s="5">
        <f>VLOOKUP(F2569,'Set up'!$A$2:$D$55,4,FALSE)</f>
        <v>0</v>
      </c>
      <c r="K2569" s="4">
        <f t="shared" si="767"/>
        <v>45313</v>
      </c>
      <c r="L2569" s="5">
        <f t="shared" si="768"/>
        <v>1</v>
      </c>
      <c r="M2569" s="5">
        <f t="shared" si="769"/>
        <v>2024</v>
      </c>
      <c r="N2569" s="6">
        <v>180</v>
      </c>
      <c r="O2569" s="6">
        <f t="shared" ref="O2569" si="772">-N2569</f>
        <v>-180</v>
      </c>
      <c r="P2569" s="6">
        <f t="shared" si="761"/>
        <v>0</v>
      </c>
      <c r="Q2569" s="7">
        <f t="shared" si="762"/>
        <v>4161391.5500000012</v>
      </c>
      <c r="R2569" s="44" t="str">
        <f>VLOOKUP(F2569,'Set up'!$A$2:$E$55,5,FALSE)</f>
        <v>Cash</v>
      </c>
      <c r="S2569" s="1" t="s">
        <v>2409</v>
      </c>
    </row>
    <row r="2570" spans="1:19" ht="15" customHeight="1" x14ac:dyDescent="0.35">
      <c r="A2570" s="4">
        <v>45314</v>
      </c>
      <c r="B2570" s="5">
        <f t="shared" si="770"/>
        <v>1</v>
      </c>
      <c r="C2570" s="5">
        <f t="shared" si="771"/>
        <v>2024</v>
      </c>
      <c r="D2570" s="5" t="s">
        <v>2362</v>
      </c>
      <c r="E2570" s="5" t="str">
        <f>VLOOKUP(F2570,'Set up'!$A$2:$C$55,2,FALSE)</f>
        <v>C00000044</v>
      </c>
      <c r="F2570" s="1" t="s">
        <v>2209</v>
      </c>
      <c r="G2570" s="119" t="s">
        <v>2363</v>
      </c>
      <c r="H2570" s="5">
        <v>1</v>
      </c>
      <c r="I2570" s="5" t="str">
        <f>VLOOKUP(F2570,'Set up'!$A$2:$C$55,3,FALSE)</f>
        <v>Cash</v>
      </c>
      <c r="J2570" s="5">
        <f>VLOOKUP(F2570,'Set up'!$A$2:$D$55,4,FALSE)</f>
        <v>0</v>
      </c>
      <c r="K2570" s="4">
        <f t="shared" si="767"/>
        <v>45314</v>
      </c>
      <c r="L2570" s="5">
        <f t="shared" si="768"/>
        <v>1</v>
      </c>
      <c r="M2570" s="5">
        <f t="shared" si="769"/>
        <v>2024</v>
      </c>
      <c r="N2570" s="6">
        <v>1606</v>
      </c>
      <c r="O2570" s="6">
        <f t="shared" ref="O2570:O2580" si="773">-N2570</f>
        <v>-1606</v>
      </c>
      <c r="P2570" s="6">
        <f t="shared" si="761"/>
        <v>0</v>
      </c>
      <c r="Q2570" s="7">
        <f t="shared" si="762"/>
        <v>4162997.5500000012</v>
      </c>
      <c r="R2570" s="44" t="str">
        <f>VLOOKUP(F2570,'Set up'!$A$2:$E$55,5,FALSE)</f>
        <v>Cash</v>
      </c>
      <c r="S2570" s="1" t="s">
        <v>2379</v>
      </c>
    </row>
    <row r="2571" spans="1:19" ht="15" customHeight="1" x14ac:dyDescent="0.35">
      <c r="A2571" s="4">
        <v>45314</v>
      </c>
      <c r="B2571" s="5">
        <f t="shared" si="770"/>
        <v>1</v>
      </c>
      <c r="C2571" s="5">
        <f t="shared" si="771"/>
        <v>2024</v>
      </c>
      <c r="D2571" s="5" t="s">
        <v>2362</v>
      </c>
      <c r="E2571" s="5" t="str">
        <f>VLOOKUP(F2571,'Set up'!$A$2:$C$55,2,FALSE)</f>
        <v>C00000044</v>
      </c>
      <c r="F2571" s="1" t="s">
        <v>2209</v>
      </c>
      <c r="G2571" s="120" t="s">
        <v>2364</v>
      </c>
      <c r="H2571" s="5">
        <v>2</v>
      </c>
      <c r="I2571" s="5" t="str">
        <f>VLOOKUP(F2571,'Set up'!$A$2:$C$55,3,FALSE)</f>
        <v>Cash</v>
      </c>
      <c r="J2571" s="5">
        <f>VLOOKUP(F2571,'Set up'!$A$2:$D$55,4,FALSE)</f>
        <v>0</v>
      </c>
      <c r="K2571" s="4">
        <f t="shared" si="767"/>
        <v>45314</v>
      </c>
      <c r="L2571" s="5">
        <f t="shared" si="768"/>
        <v>1</v>
      </c>
      <c r="M2571" s="5">
        <f t="shared" si="769"/>
        <v>2024</v>
      </c>
      <c r="N2571" s="6">
        <v>420</v>
      </c>
      <c r="O2571" s="6">
        <f t="shared" si="773"/>
        <v>-420</v>
      </c>
      <c r="P2571" s="6">
        <f t="shared" si="761"/>
        <v>0</v>
      </c>
      <c r="Q2571" s="7">
        <f t="shared" si="762"/>
        <v>4163417.5500000012</v>
      </c>
      <c r="R2571" s="44" t="str">
        <f>VLOOKUP(F2571,'Set up'!$A$2:$E$55,5,FALSE)</f>
        <v>Cash</v>
      </c>
      <c r="S2571" s="1" t="s">
        <v>2379</v>
      </c>
    </row>
    <row r="2572" spans="1:19" ht="15" customHeight="1" x14ac:dyDescent="0.35">
      <c r="A2572" s="4">
        <v>45314</v>
      </c>
      <c r="B2572" s="5">
        <f t="shared" si="770"/>
        <v>1</v>
      </c>
      <c r="C2572" s="5">
        <f t="shared" si="771"/>
        <v>2024</v>
      </c>
      <c r="D2572" s="5" t="s">
        <v>2362</v>
      </c>
      <c r="E2572" s="5" t="str">
        <f>VLOOKUP(F2572,'Set up'!$A$2:$C$55,2,FALSE)</f>
        <v>C00000044</v>
      </c>
      <c r="F2572" s="1" t="s">
        <v>2209</v>
      </c>
      <c r="G2572" s="120" t="s">
        <v>2365</v>
      </c>
      <c r="H2572" s="5">
        <v>1</v>
      </c>
      <c r="I2572" s="5" t="str">
        <f>VLOOKUP(F2572,'Set up'!$A$2:$C$55,3,FALSE)</f>
        <v>Cash</v>
      </c>
      <c r="J2572" s="5">
        <f>VLOOKUP(F2572,'Set up'!$A$2:$D$55,4,FALSE)</f>
        <v>0</v>
      </c>
      <c r="K2572" s="4">
        <f t="shared" si="767"/>
        <v>45314</v>
      </c>
      <c r="L2572" s="5">
        <f t="shared" si="768"/>
        <v>1</v>
      </c>
      <c r="M2572" s="5">
        <f t="shared" si="769"/>
        <v>2024</v>
      </c>
      <c r="N2572" s="6">
        <v>280</v>
      </c>
      <c r="O2572" s="6">
        <f t="shared" si="773"/>
        <v>-280</v>
      </c>
      <c r="P2572" s="6">
        <f t="shared" si="761"/>
        <v>0</v>
      </c>
      <c r="Q2572" s="7">
        <f t="shared" si="762"/>
        <v>4163697.5500000012</v>
      </c>
      <c r="R2572" s="44" t="str">
        <f>VLOOKUP(F2572,'Set up'!$A$2:$E$55,5,FALSE)</f>
        <v>Cash</v>
      </c>
      <c r="S2572" s="1" t="s">
        <v>2379</v>
      </c>
    </row>
    <row r="2573" spans="1:19" ht="15" customHeight="1" x14ac:dyDescent="0.35">
      <c r="A2573" s="4">
        <v>45314</v>
      </c>
      <c r="B2573" s="5">
        <f t="shared" si="770"/>
        <v>1</v>
      </c>
      <c r="C2573" s="5">
        <f t="shared" si="771"/>
        <v>2024</v>
      </c>
      <c r="D2573" s="5" t="s">
        <v>2362</v>
      </c>
      <c r="E2573" s="5" t="str">
        <f>VLOOKUP(F2573,'Set up'!$A$2:$C$55,2,FALSE)</f>
        <v>C00000044</v>
      </c>
      <c r="F2573" s="1" t="s">
        <v>2209</v>
      </c>
      <c r="G2573" s="120" t="s">
        <v>715</v>
      </c>
      <c r="H2573" s="5">
        <v>1</v>
      </c>
      <c r="I2573" s="5" t="str">
        <f>VLOOKUP(F2573,'Set up'!$A$2:$C$55,3,FALSE)</f>
        <v>Cash</v>
      </c>
      <c r="J2573" s="5">
        <f>VLOOKUP(F2573,'Set up'!$A$2:$D$55,4,FALSE)</f>
        <v>0</v>
      </c>
      <c r="K2573" s="4">
        <f t="shared" si="767"/>
        <v>45314</v>
      </c>
      <c r="L2573" s="5">
        <f t="shared" si="768"/>
        <v>1</v>
      </c>
      <c r="M2573" s="5">
        <f t="shared" si="769"/>
        <v>2024</v>
      </c>
      <c r="N2573" s="6">
        <v>62.5</v>
      </c>
      <c r="O2573" s="6">
        <f t="shared" si="773"/>
        <v>-62.5</v>
      </c>
      <c r="P2573" s="6">
        <f t="shared" si="761"/>
        <v>0</v>
      </c>
      <c r="Q2573" s="7">
        <f t="shared" si="762"/>
        <v>4163760.0500000012</v>
      </c>
      <c r="R2573" s="44" t="str">
        <f>VLOOKUP(F2573,'Set up'!$A$2:$E$55,5,FALSE)</f>
        <v>Cash</v>
      </c>
      <c r="S2573" s="1" t="s">
        <v>2379</v>
      </c>
    </row>
    <row r="2574" spans="1:19" ht="15" customHeight="1" x14ac:dyDescent="0.35">
      <c r="A2574" s="4">
        <v>45314</v>
      </c>
      <c r="B2574" s="5">
        <f t="shared" si="770"/>
        <v>1</v>
      </c>
      <c r="C2574" s="5">
        <f t="shared" si="771"/>
        <v>2024</v>
      </c>
      <c r="D2574" s="5" t="s">
        <v>2362</v>
      </c>
      <c r="E2574" s="5" t="str">
        <f>VLOOKUP(F2574,'Set up'!$A$2:$C$55,2,FALSE)</f>
        <v>C00000044</v>
      </c>
      <c r="F2574" s="1" t="s">
        <v>2209</v>
      </c>
      <c r="G2574" s="120" t="s">
        <v>2366</v>
      </c>
      <c r="H2574" s="5">
        <v>5</v>
      </c>
      <c r="I2574" s="5" t="str">
        <f>VLOOKUP(F2574,'Set up'!$A$2:$C$55,3,FALSE)</f>
        <v>Cash</v>
      </c>
      <c r="J2574" s="5">
        <f>VLOOKUP(F2574,'Set up'!$A$2:$D$55,4,FALSE)</f>
        <v>0</v>
      </c>
      <c r="K2574" s="4">
        <f t="shared" si="767"/>
        <v>45314</v>
      </c>
      <c r="L2574" s="5">
        <f t="shared" si="768"/>
        <v>1</v>
      </c>
      <c r="M2574" s="5">
        <f t="shared" si="769"/>
        <v>2024</v>
      </c>
      <c r="N2574" s="6">
        <v>700</v>
      </c>
      <c r="O2574" s="6">
        <f t="shared" si="773"/>
        <v>-700</v>
      </c>
      <c r="P2574" s="6">
        <f t="shared" si="761"/>
        <v>0</v>
      </c>
      <c r="Q2574" s="7">
        <f t="shared" si="762"/>
        <v>4164460.0500000012</v>
      </c>
      <c r="R2574" s="44" t="str">
        <f>VLOOKUP(F2574,'Set up'!$A$2:$E$55,5,FALSE)</f>
        <v>Cash</v>
      </c>
      <c r="S2574" s="1" t="s">
        <v>2379</v>
      </c>
    </row>
    <row r="2575" spans="1:19" ht="15" customHeight="1" x14ac:dyDescent="0.35">
      <c r="A2575" s="4">
        <v>45314</v>
      </c>
      <c r="B2575" s="5">
        <f t="shared" si="770"/>
        <v>1</v>
      </c>
      <c r="C2575" s="5">
        <f t="shared" si="771"/>
        <v>2024</v>
      </c>
      <c r="D2575" s="5" t="s">
        <v>2362</v>
      </c>
      <c r="E2575" s="5" t="str">
        <f>VLOOKUP(F2575,'Set up'!$A$2:$C$55,2,FALSE)</f>
        <v>C00000044</v>
      </c>
      <c r="F2575" s="1" t="s">
        <v>2209</v>
      </c>
      <c r="G2575" s="120" t="s">
        <v>2367</v>
      </c>
      <c r="H2575" s="5">
        <v>1</v>
      </c>
      <c r="I2575" s="5" t="str">
        <f>VLOOKUP(F2575,'Set up'!$A$2:$C$55,3,FALSE)</f>
        <v>Cash</v>
      </c>
      <c r="J2575" s="5">
        <f>VLOOKUP(F2575,'Set up'!$A$2:$D$55,4,FALSE)</f>
        <v>0</v>
      </c>
      <c r="K2575" s="4">
        <f t="shared" si="767"/>
        <v>45314</v>
      </c>
      <c r="L2575" s="5">
        <f t="shared" si="768"/>
        <v>1</v>
      </c>
      <c r="M2575" s="5">
        <f t="shared" si="769"/>
        <v>2024</v>
      </c>
      <c r="N2575" s="6">
        <v>290</v>
      </c>
      <c r="O2575" s="6">
        <f t="shared" si="773"/>
        <v>-290</v>
      </c>
      <c r="P2575" s="6">
        <f t="shared" si="761"/>
        <v>0</v>
      </c>
      <c r="Q2575" s="7">
        <f t="shared" si="762"/>
        <v>4164750.0500000012</v>
      </c>
      <c r="R2575" s="44" t="str">
        <f>VLOOKUP(F2575,'Set up'!$A$2:$E$55,5,FALSE)</f>
        <v>Cash</v>
      </c>
      <c r="S2575" s="1" t="s">
        <v>2379</v>
      </c>
    </row>
    <row r="2576" spans="1:19" ht="15" customHeight="1" x14ac:dyDescent="0.35">
      <c r="A2576" s="4">
        <v>45314</v>
      </c>
      <c r="B2576" s="5">
        <f t="shared" si="770"/>
        <v>1</v>
      </c>
      <c r="C2576" s="5">
        <f t="shared" si="771"/>
        <v>2024</v>
      </c>
      <c r="D2576" s="5" t="s">
        <v>2362</v>
      </c>
      <c r="E2576" s="5" t="str">
        <f>VLOOKUP(F2576,'Set up'!$A$2:$C$55,2,FALSE)</f>
        <v>C00000044</v>
      </c>
      <c r="F2576" s="1" t="s">
        <v>2209</v>
      </c>
      <c r="G2576" s="120" t="s">
        <v>2368</v>
      </c>
      <c r="H2576" s="5">
        <v>1</v>
      </c>
      <c r="I2576" s="5" t="str">
        <f>VLOOKUP(F2576,'Set up'!$A$2:$C$55,3,FALSE)</f>
        <v>Cash</v>
      </c>
      <c r="J2576" s="5">
        <f>VLOOKUP(F2576,'Set up'!$A$2:$D$55,4,FALSE)</f>
        <v>0</v>
      </c>
      <c r="K2576" s="4">
        <f t="shared" si="767"/>
        <v>45314</v>
      </c>
      <c r="L2576" s="5">
        <f t="shared" si="768"/>
        <v>1</v>
      </c>
      <c r="M2576" s="5">
        <f t="shared" si="769"/>
        <v>2024</v>
      </c>
      <c r="N2576" s="6">
        <v>283.8</v>
      </c>
      <c r="O2576" s="6">
        <f t="shared" si="773"/>
        <v>-283.8</v>
      </c>
      <c r="P2576" s="6">
        <f t="shared" si="761"/>
        <v>0</v>
      </c>
      <c r="Q2576" s="7">
        <f t="shared" si="762"/>
        <v>4165033.850000001</v>
      </c>
      <c r="R2576" s="44" t="str">
        <f>VLOOKUP(F2576,'Set up'!$A$2:$E$55,5,FALSE)</f>
        <v>Cash</v>
      </c>
      <c r="S2576" s="1" t="s">
        <v>2379</v>
      </c>
    </row>
    <row r="2577" spans="1:19" ht="15" customHeight="1" x14ac:dyDescent="0.35">
      <c r="A2577" s="4">
        <v>45314</v>
      </c>
      <c r="B2577" s="5">
        <f t="shared" si="770"/>
        <v>1</v>
      </c>
      <c r="C2577" s="5">
        <f t="shared" si="771"/>
        <v>2024</v>
      </c>
      <c r="D2577" s="5" t="s">
        <v>2362</v>
      </c>
      <c r="E2577" s="5" t="str">
        <f>VLOOKUP(F2577,'Set up'!$A$2:$C$55,2,FALSE)</f>
        <v>C00000044</v>
      </c>
      <c r="F2577" s="1" t="s">
        <v>2209</v>
      </c>
      <c r="G2577" s="120" t="s">
        <v>2026</v>
      </c>
      <c r="H2577" s="5">
        <v>1</v>
      </c>
      <c r="I2577" s="5" t="str">
        <f>VLOOKUP(F2577,'Set up'!$A$2:$C$55,3,FALSE)</f>
        <v>Cash</v>
      </c>
      <c r="J2577" s="5">
        <f>VLOOKUP(F2577,'Set up'!$A$2:$D$55,4,FALSE)</f>
        <v>0</v>
      </c>
      <c r="K2577" s="4">
        <f t="shared" si="767"/>
        <v>45314</v>
      </c>
      <c r="L2577" s="5">
        <f t="shared" si="768"/>
        <v>1</v>
      </c>
      <c r="M2577" s="5">
        <f t="shared" si="769"/>
        <v>2024</v>
      </c>
      <c r="N2577" s="6">
        <v>110</v>
      </c>
      <c r="O2577" s="6">
        <f t="shared" si="773"/>
        <v>-110</v>
      </c>
      <c r="P2577" s="6">
        <f t="shared" si="761"/>
        <v>0</v>
      </c>
      <c r="Q2577" s="7">
        <f t="shared" si="762"/>
        <v>4165143.850000001</v>
      </c>
      <c r="R2577" s="44" t="str">
        <f>VLOOKUP(F2577,'Set up'!$A$2:$E$55,5,FALSE)</f>
        <v>Cash</v>
      </c>
      <c r="S2577" s="1" t="s">
        <v>2379</v>
      </c>
    </row>
    <row r="2578" spans="1:19" ht="15" customHeight="1" x14ac:dyDescent="0.35">
      <c r="A2578" s="4">
        <v>45315</v>
      </c>
      <c r="B2578" s="5">
        <f t="shared" si="770"/>
        <v>1</v>
      </c>
      <c r="C2578" s="5">
        <f t="shared" si="771"/>
        <v>2024</v>
      </c>
      <c r="D2578" s="5" t="s">
        <v>2369</v>
      </c>
      <c r="E2578" s="5" t="str">
        <f>VLOOKUP(F2578,'Set up'!$A$2:$C$55,2,FALSE)</f>
        <v>C00000046</v>
      </c>
      <c r="F2578" s="1" t="s">
        <v>2356</v>
      </c>
      <c r="G2578" s="95" t="s">
        <v>1739</v>
      </c>
      <c r="H2578" s="5">
        <v>1</v>
      </c>
      <c r="I2578" s="5" t="str">
        <f>VLOOKUP(F2578,'Set up'!$A$2:$C$55,3,FALSE)</f>
        <v>Cash</v>
      </c>
      <c r="J2578" s="5">
        <f>VLOOKUP(F2578,'Set up'!$A$2:$D$55,4,FALSE)</f>
        <v>0</v>
      </c>
      <c r="K2578" s="4">
        <f t="shared" si="767"/>
        <v>45315</v>
      </c>
      <c r="L2578" s="5">
        <f t="shared" si="768"/>
        <v>1</v>
      </c>
      <c r="M2578" s="5">
        <f t="shared" si="769"/>
        <v>2024</v>
      </c>
      <c r="N2578" s="6">
        <v>1694</v>
      </c>
      <c r="O2578" s="6">
        <f t="shared" si="773"/>
        <v>-1694</v>
      </c>
      <c r="P2578" s="6">
        <f t="shared" si="761"/>
        <v>0</v>
      </c>
      <c r="Q2578" s="7">
        <f t="shared" si="762"/>
        <v>4166837.850000001</v>
      </c>
      <c r="R2578" s="44" t="str">
        <f>VLOOKUP(F2578,'Set up'!$A$2:$E$55,5,FALSE)</f>
        <v>Cash</v>
      </c>
      <c r="S2578" s="1" t="s">
        <v>2409</v>
      </c>
    </row>
    <row r="2579" spans="1:19" ht="15" customHeight="1" x14ac:dyDescent="0.35">
      <c r="A2579" s="4">
        <v>45315</v>
      </c>
      <c r="B2579" s="5">
        <f t="shared" si="770"/>
        <v>1</v>
      </c>
      <c r="C2579" s="5">
        <f t="shared" si="771"/>
        <v>2024</v>
      </c>
      <c r="D2579" s="5" t="s">
        <v>2369</v>
      </c>
      <c r="E2579" s="5" t="str">
        <f>VLOOKUP(F2579,'Set up'!$A$2:$C$55,2,FALSE)</f>
        <v>C00000046</v>
      </c>
      <c r="F2579" s="1" t="s">
        <v>2356</v>
      </c>
      <c r="G2579" s="90" t="s">
        <v>1797</v>
      </c>
      <c r="H2579" s="5">
        <v>2</v>
      </c>
      <c r="I2579" s="5" t="str">
        <f>VLOOKUP(F2579,'Set up'!$A$2:$C$55,3,FALSE)</f>
        <v>Cash</v>
      </c>
      <c r="J2579" s="5">
        <f>VLOOKUP(F2579,'Set up'!$A$2:$D$55,4,FALSE)</f>
        <v>0</v>
      </c>
      <c r="K2579" s="4">
        <f t="shared" si="767"/>
        <v>45315</v>
      </c>
      <c r="L2579" s="5">
        <f t="shared" si="768"/>
        <v>1</v>
      </c>
      <c r="M2579" s="5">
        <f t="shared" si="769"/>
        <v>2024</v>
      </c>
      <c r="N2579" s="6">
        <v>450</v>
      </c>
      <c r="O2579" s="6">
        <f t="shared" si="773"/>
        <v>-450</v>
      </c>
      <c r="P2579" s="6">
        <f t="shared" si="761"/>
        <v>0</v>
      </c>
      <c r="Q2579" s="7">
        <f t="shared" si="762"/>
        <v>4167287.850000001</v>
      </c>
      <c r="R2579" s="44" t="str">
        <f>VLOOKUP(F2579,'Set up'!$A$2:$E$55,5,FALSE)</f>
        <v>Cash</v>
      </c>
      <c r="S2579" s="1" t="s">
        <v>2409</v>
      </c>
    </row>
    <row r="2580" spans="1:19" ht="15" customHeight="1" x14ac:dyDescent="0.35">
      <c r="A2580" s="4">
        <v>45315</v>
      </c>
      <c r="B2580" s="5">
        <f t="shared" si="770"/>
        <v>1</v>
      </c>
      <c r="C2580" s="5">
        <f t="shared" si="771"/>
        <v>2024</v>
      </c>
      <c r="D2580" s="5" t="s">
        <v>2369</v>
      </c>
      <c r="E2580" s="5" t="str">
        <f>VLOOKUP(F2580,'Set up'!$A$2:$C$55,2,FALSE)</f>
        <v>C00000046</v>
      </c>
      <c r="F2580" s="1" t="s">
        <v>2356</v>
      </c>
      <c r="G2580" s="90" t="s">
        <v>2031</v>
      </c>
      <c r="H2580" s="5">
        <v>1</v>
      </c>
      <c r="I2580" s="5" t="str">
        <f>VLOOKUP(F2580,'Set up'!$A$2:$C$55,3,FALSE)</f>
        <v>Cash</v>
      </c>
      <c r="J2580" s="5">
        <f>VLOOKUP(F2580,'Set up'!$A$2:$D$55,4,FALSE)</f>
        <v>0</v>
      </c>
      <c r="K2580" s="4">
        <f t="shared" si="767"/>
        <v>45315</v>
      </c>
      <c r="L2580" s="5">
        <f t="shared" si="768"/>
        <v>1</v>
      </c>
      <c r="M2580" s="5">
        <f t="shared" si="769"/>
        <v>2024</v>
      </c>
      <c r="N2580" s="6">
        <v>280</v>
      </c>
      <c r="O2580" s="6">
        <f t="shared" si="773"/>
        <v>-280</v>
      </c>
      <c r="P2580" s="6">
        <f t="shared" si="761"/>
        <v>0</v>
      </c>
      <c r="Q2580" s="7">
        <f t="shared" si="762"/>
        <v>4167567.850000001</v>
      </c>
      <c r="R2580" s="44" t="str">
        <f>VLOOKUP(F2580,'Set up'!$A$2:$E$55,5,FALSE)</f>
        <v>Cash</v>
      </c>
      <c r="S2580" s="1" t="s">
        <v>2409</v>
      </c>
    </row>
    <row r="2581" spans="1:19" ht="15" customHeight="1" x14ac:dyDescent="0.35">
      <c r="A2581" s="4">
        <v>45320</v>
      </c>
      <c r="B2581" s="5">
        <f t="shared" si="770"/>
        <v>1</v>
      </c>
      <c r="C2581" s="5">
        <f t="shared" si="771"/>
        <v>2024</v>
      </c>
      <c r="D2581" s="5" t="s">
        <v>2370</v>
      </c>
      <c r="E2581" s="5" t="str">
        <f>VLOOKUP(F2581,'Set up'!$A$2:$C$55,2,FALSE)</f>
        <v>C00000042</v>
      </c>
      <c r="F2581" s="1" t="s">
        <v>2013</v>
      </c>
      <c r="G2581" s="103" t="s">
        <v>2199</v>
      </c>
      <c r="H2581" s="5">
        <v>3</v>
      </c>
      <c r="I2581" s="5" t="str">
        <f>VLOOKUP(F2581,'Set up'!$A$2:$C$55,3,FALSE)</f>
        <v>Cash</v>
      </c>
      <c r="J2581" s="5">
        <f>VLOOKUP(F2581,'Set up'!$A$2:$D$55,4,FALSE)</f>
        <v>0</v>
      </c>
      <c r="K2581" s="4">
        <f t="shared" si="767"/>
        <v>45320</v>
      </c>
      <c r="L2581" s="5">
        <f t="shared" si="768"/>
        <v>1</v>
      </c>
      <c r="M2581" s="5">
        <f t="shared" si="769"/>
        <v>2024</v>
      </c>
      <c r="N2581" s="6">
        <v>187.5</v>
      </c>
      <c r="O2581" s="6">
        <f>-N2581</f>
        <v>-187.5</v>
      </c>
      <c r="P2581" s="6">
        <f t="shared" ref="P2581:P2591" si="774">SUM(N2581+O2581)</f>
        <v>0</v>
      </c>
      <c r="Q2581" s="7">
        <f t="shared" si="762"/>
        <v>4167755.350000001</v>
      </c>
      <c r="R2581" s="44" t="str">
        <f>VLOOKUP(F2581,'Set up'!$A$2:$E$55,5,FALSE)</f>
        <v>Trsf</v>
      </c>
      <c r="S2581" s="1" t="s">
        <v>2873</v>
      </c>
    </row>
    <row r="2582" spans="1:19" ht="15" customHeight="1" x14ac:dyDescent="0.35">
      <c r="A2582" s="4">
        <v>45320</v>
      </c>
      <c r="B2582" s="5">
        <f t="shared" si="770"/>
        <v>1</v>
      </c>
      <c r="C2582" s="5">
        <f t="shared" si="771"/>
        <v>2024</v>
      </c>
      <c r="D2582" s="5" t="s">
        <v>2371</v>
      </c>
      <c r="E2582" s="5" t="str">
        <f>VLOOKUP(F2582,'Set up'!$A$2:$C$55,2,FALSE)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up'!$A$2:$C$55,3,FALSE)</f>
        <v>Cash</v>
      </c>
      <c r="J2582" s="5">
        <f>VLOOKUP(F2582,'Set up'!$A$2:$D$55,4,FALSE)</f>
        <v>0</v>
      </c>
      <c r="K2582" s="4">
        <f t="shared" si="767"/>
        <v>45320</v>
      </c>
      <c r="L2582" s="5">
        <f t="shared" si="768"/>
        <v>1</v>
      </c>
      <c r="M2582" s="5">
        <f t="shared" si="769"/>
        <v>2024</v>
      </c>
      <c r="N2582" s="6">
        <v>4818</v>
      </c>
      <c r="O2582" s="6">
        <f>-1267</f>
        <v>-1267</v>
      </c>
      <c r="P2582" s="6">
        <f t="shared" si="774"/>
        <v>3551</v>
      </c>
      <c r="Q2582" s="7">
        <f t="shared" si="762"/>
        <v>4172573.350000001</v>
      </c>
      <c r="R2582" s="44" t="str">
        <f>VLOOKUP(F2582,'Set up'!$A$2:$E$55,5,FALSE)</f>
        <v>Trsf</v>
      </c>
      <c r="S2582" s="1" t="s">
        <v>2884</v>
      </c>
    </row>
    <row r="2583" spans="1:19" ht="15" customHeight="1" x14ac:dyDescent="0.35">
      <c r="A2583" s="4">
        <v>45320</v>
      </c>
      <c r="B2583" s="5">
        <f t="shared" si="770"/>
        <v>1</v>
      </c>
      <c r="C2583" s="5">
        <f t="shared" si="771"/>
        <v>2024</v>
      </c>
      <c r="D2583" s="5" t="s">
        <v>2371</v>
      </c>
      <c r="E2583" s="5" t="str">
        <f>VLOOKUP(F2583,'Set up'!$A$2:$C$55,2,FALSE)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up'!$A$2:$C$55,3,FALSE)</f>
        <v>Cash</v>
      </c>
      <c r="J2583" s="5">
        <f>VLOOKUP(F2583,'Set up'!$A$2:$D$55,4,FALSE)</f>
        <v>0</v>
      </c>
      <c r="K2583" s="4">
        <f t="shared" si="767"/>
        <v>45320</v>
      </c>
      <c r="L2583" s="5">
        <f t="shared" si="768"/>
        <v>1</v>
      </c>
      <c r="M2583" s="5">
        <f t="shared" si="769"/>
        <v>2024</v>
      </c>
      <c r="N2583" s="6">
        <v>1044</v>
      </c>
      <c r="P2583" s="6">
        <f t="shared" si="774"/>
        <v>1044</v>
      </c>
      <c r="Q2583" s="7">
        <f t="shared" si="762"/>
        <v>4173617.350000001</v>
      </c>
      <c r="R2583" s="44" t="str">
        <f>VLOOKUP(F2583,'Set up'!$A$2:$E$55,5,FALSE)</f>
        <v>Trsf</v>
      </c>
    </row>
    <row r="2584" spans="1:19" ht="15" customHeight="1" x14ac:dyDescent="0.35">
      <c r="A2584" s="4">
        <v>45320</v>
      </c>
      <c r="B2584" s="5">
        <f t="shared" si="770"/>
        <v>1</v>
      </c>
      <c r="C2584" s="5">
        <f t="shared" si="771"/>
        <v>2024</v>
      </c>
      <c r="D2584" s="5" t="s">
        <v>2371</v>
      </c>
      <c r="E2584" s="5" t="str">
        <f>VLOOKUP(F2584,'Set up'!$A$2:$C$55,2,FALSE)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up'!$A$2:$C$55,3,FALSE)</f>
        <v>Cash</v>
      </c>
      <c r="J2584" s="5">
        <f>VLOOKUP(F2584,'Set up'!$A$2:$D$55,4,FALSE)</f>
        <v>0</v>
      </c>
      <c r="K2584" s="4">
        <f t="shared" si="767"/>
        <v>45320</v>
      </c>
      <c r="L2584" s="5">
        <f t="shared" si="768"/>
        <v>1</v>
      </c>
      <c r="M2584" s="5">
        <f t="shared" si="769"/>
        <v>2024</v>
      </c>
      <c r="N2584" s="6">
        <v>702</v>
      </c>
      <c r="P2584" s="6">
        <f t="shared" si="774"/>
        <v>702</v>
      </c>
      <c r="Q2584" s="7">
        <f t="shared" si="762"/>
        <v>4174319.350000001</v>
      </c>
      <c r="R2584" s="44" t="str">
        <f>VLOOKUP(F2584,'Set up'!$A$2:$E$55,5,FALSE)</f>
        <v>Trsf</v>
      </c>
    </row>
    <row r="2585" spans="1:19" ht="15" customHeight="1" x14ac:dyDescent="0.35">
      <c r="A2585" s="4">
        <v>45322</v>
      </c>
      <c r="B2585" s="5">
        <f t="shared" si="770"/>
        <v>1</v>
      </c>
      <c r="C2585" s="5">
        <f t="shared" si="771"/>
        <v>2024</v>
      </c>
      <c r="D2585" s="5" t="s">
        <v>2372</v>
      </c>
      <c r="E2585" s="5" t="str">
        <f>VLOOKUP(F2585,'Set up'!$A$2:$C$55,2,FALSE)</f>
        <v>C00000042</v>
      </c>
      <c r="F2585" s="1" t="s">
        <v>2013</v>
      </c>
      <c r="G2585" s="103" t="s">
        <v>2199</v>
      </c>
      <c r="H2585" s="5">
        <v>6</v>
      </c>
      <c r="I2585" s="5" t="str">
        <f>VLOOKUP(F2585,'Set up'!$A$2:$C$55,3,FALSE)</f>
        <v>Cash</v>
      </c>
      <c r="J2585" s="5">
        <f>VLOOKUP(F2585,'Set up'!$A$2:$D$55,4,FALSE)</f>
        <v>0</v>
      </c>
      <c r="K2585" s="4">
        <f t="shared" si="767"/>
        <v>45322</v>
      </c>
      <c r="L2585" s="5">
        <f t="shared" si="768"/>
        <v>1</v>
      </c>
      <c r="M2585" s="5">
        <f t="shared" si="769"/>
        <v>2024</v>
      </c>
      <c r="N2585" s="6">
        <v>375</v>
      </c>
      <c r="P2585" s="6">
        <f t="shared" si="774"/>
        <v>375</v>
      </c>
      <c r="Q2585" s="7">
        <f t="shared" si="762"/>
        <v>4174694.350000001</v>
      </c>
      <c r="R2585" s="44" t="str">
        <f>VLOOKUP(F2585,'Set up'!$A$2:$E$55,5,FALSE)</f>
        <v>Trsf</v>
      </c>
    </row>
    <row r="2586" spans="1:19" ht="15" customHeight="1" x14ac:dyDescent="0.35">
      <c r="A2586" s="4">
        <v>45322</v>
      </c>
      <c r="B2586" s="5">
        <f t="shared" si="770"/>
        <v>1</v>
      </c>
      <c r="C2586" s="5">
        <f t="shared" si="771"/>
        <v>2024</v>
      </c>
      <c r="D2586" s="5" t="s">
        <v>2373</v>
      </c>
      <c r="E2586" s="5" t="str">
        <f>VLOOKUP(F2586,'Set up'!$A$2:$C$55,2,FALSE)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up'!$A$2:$C$55,3,FALSE)</f>
        <v>Cash</v>
      </c>
      <c r="J2586" s="5">
        <f>VLOOKUP(F2586,'Set up'!$A$2:$D$55,4,FALSE)</f>
        <v>0</v>
      </c>
      <c r="K2586" s="4">
        <f t="shared" si="767"/>
        <v>45322</v>
      </c>
      <c r="L2586" s="5">
        <f t="shared" si="768"/>
        <v>1</v>
      </c>
      <c r="M2586" s="5">
        <f t="shared" si="769"/>
        <v>2024</v>
      </c>
      <c r="N2586" s="6">
        <v>9636</v>
      </c>
      <c r="P2586" s="6">
        <f t="shared" si="774"/>
        <v>9636</v>
      </c>
      <c r="Q2586" s="7">
        <f t="shared" si="762"/>
        <v>4184330.350000001</v>
      </c>
      <c r="R2586" s="44" t="str">
        <f>VLOOKUP(F2586,'Set up'!$A$2:$E$55,5,FALSE)</f>
        <v>Trsf</v>
      </c>
    </row>
    <row r="2587" spans="1:19" ht="15" customHeight="1" x14ac:dyDescent="0.35">
      <c r="A2587" s="4">
        <v>45322</v>
      </c>
      <c r="B2587" s="5">
        <f t="shared" si="770"/>
        <v>1</v>
      </c>
      <c r="C2587" s="5">
        <f t="shared" si="771"/>
        <v>2024</v>
      </c>
      <c r="D2587" s="5" t="s">
        <v>2373</v>
      </c>
      <c r="E2587" s="5" t="str">
        <f>VLOOKUP(F2587,'Set up'!$A$2:$C$55,2,FALSE)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up'!$A$2:$C$55,3,FALSE)</f>
        <v>Cash</v>
      </c>
      <c r="J2587" s="5">
        <f>VLOOKUP(F2587,'Set up'!$A$2:$D$55,4,FALSE)</f>
        <v>0</v>
      </c>
      <c r="K2587" s="4">
        <f t="shared" si="767"/>
        <v>45322</v>
      </c>
      <c r="L2587" s="5">
        <f t="shared" si="768"/>
        <v>1</v>
      </c>
      <c r="M2587" s="5">
        <f t="shared" si="769"/>
        <v>2024</v>
      </c>
      <c r="N2587" s="6">
        <v>1740</v>
      </c>
      <c r="P2587" s="6">
        <f t="shared" si="774"/>
        <v>1740</v>
      </c>
      <c r="Q2587" s="7">
        <f t="shared" si="762"/>
        <v>4186070.350000001</v>
      </c>
      <c r="R2587" s="44" t="str">
        <f>VLOOKUP(F2587,'Set up'!$A$2:$E$55,5,FALSE)</f>
        <v>Trsf</v>
      </c>
    </row>
    <row r="2588" spans="1:19" ht="15" customHeight="1" x14ac:dyDescent="0.35">
      <c r="A2588" s="4">
        <v>45322</v>
      </c>
      <c r="B2588" s="5">
        <f t="shared" si="770"/>
        <v>1</v>
      </c>
      <c r="C2588" s="5">
        <f t="shared" si="771"/>
        <v>2024</v>
      </c>
      <c r="D2588" s="5" t="s">
        <v>2373</v>
      </c>
      <c r="E2588" s="5" t="str">
        <f>VLOOKUP(F2588,'Set up'!$A$2:$C$55,2,FALSE)</f>
        <v>C00000042</v>
      </c>
      <c r="F2588" s="1" t="s">
        <v>2013</v>
      </c>
      <c r="G2588" s="90" t="s">
        <v>2351</v>
      </c>
      <c r="H2588" s="5">
        <v>8</v>
      </c>
      <c r="I2588" s="5" t="str">
        <f>VLOOKUP(F2588,'Set up'!$A$2:$C$55,3,FALSE)</f>
        <v>Cash</v>
      </c>
      <c r="J2588" s="5">
        <f>VLOOKUP(F2588,'Set up'!$A$2:$D$55,4,FALSE)</f>
        <v>0</v>
      </c>
      <c r="K2588" s="4">
        <f t="shared" si="767"/>
        <v>45322</v>
      </c>
      <c r="L2588" s="5">
        <f t="shared" si="768"/>
        <v>1</v>
      </c>
      <c r="M2588" s="5">
        <f t="shared" si="769"/>
        <v>2024</v>
      </c>
      <c r="N2588" s="6">
        <v>1716.8</v>
      </c>
      <c r="P2588" s="6">
        <f t="shared" si="774"/>
        <v>1716.8</v>
      </c>
      <c r="Q2588" s="7">
        <f t="shared" si="762"/>
        <v>4187787.1500000008</v>
      </c>
      <c r="R2588" s="44" t="str">
        <f>VLOOKUP(F2588,'Set up'!$A$2:$E$55,5,FALSE)</f>
        <v>Trsf</v>
      </c>
    </row>
    <row r="2589" spans="1:19" ht="15" customHeight="1" x14ac:dyDescent="0.35">
      <c r="A2589" s="4">
        <v>45322</v>
      </c>
      <c r="B2589" s="5">
        <f t="shared" si="770"/>
        <v>1</v>
      </c>
      <c r="C2589" s="5">
        <f t="shared" si="771"/>
        <v>2024</v>
      </c>
      <c r="D2589" s="5" t="s">
        <v>2373</v>
      </c>
      <c r="E2589" s="5" t="str">
        <f>VLOOKUP(F2589,'Set up'!$A$2:$C$55,2,FALSE)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up'!$A$2:$C$55,3,FALSE)</f>
        <v>Cash</v>
      </c>
      <c r="J2589" s="5">
        <f>VLOOKUP(F2589,'Set up'!$A$2:$D$55,4,FALSE)</f>
        <v>0</v>
      </c>
      <c r="K2589" s="4">
        <f t="shared" si="767"/>
        <v>45322</v>
      </c>
      <c r="L2589" s="5">
        <f t="shared" si="768"/>
        <v>1</v>
      </c>
      <c r="M2589" s="5">
        <f t="shared" si="769"/>
        <v>2024</v>
      </c>
      <c r="N2589" s="6">
        <v>1638</v>
      </c>
      <c r="P2589" s="6">
        <f t="shared" si="774"/>
        <v>1638</v>
      </c>
      <c r="Q2589" s="7">
        <f t="shared" si="762"/>
        <v>4189425.1500000008</v>
      </c>
      <c r="R2589" s="44" t="str">
        <f>VLOOKUP(F2589,'Set up'!$A$2:$E$55,5,FALSE)</f>
        <v>Trsf</v>
      </c>
    </row>
    <row r="2590" spans="1:19" ht="15" customHeight="1" x14ac:dyDescent="0.35">
      <c r="A2590" s="4">
        <v>45322</v>
      </c>
      <c r="B2590" s="5">
        <f t="shared" si="770"/>
        <v>1</v>
      </c>
      <c r="C2590" s="5">
        <f t="shared" si="771"/>
        <v>2024</v>
      </c>
      <c r="D2590" s="5" t="s">
        <v>2373</v>
      </c>
      <c r="E2590" s="5" t="str">
        <f>VLOOKUP(F2590,'Set up'!$A$2:$C$55,2,FALSE)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up'!$A$2:$C$55,3,FALSE)</f>
        <v>Cash</v>
      </c>
      <c r="J2590" s="5">
        <f>VLOOKUP(F2590,'Set up'!$A$2:$D$55,4,FALSE)</f>
        <v>0</v>
      </c>
      <c r="K2590" s="4">
        <f t="shared" si="767"/>
        <v>45322</v>
      </c>
      <c r="L2590" s="5">
        <f t="shared" si="768"/>
        <v>1</v>
      </c>
      <c r="M2590" s="5">
        <f t="shared" si="769"/>
        <v>2024</v>
      </c>
      <c r="N2590" s="6">
        <v>416</v>
      </c>
      <c r="P2590" s="6">
        <f t="shared" si="774"/>
        <v>416</v>
      </c>
      <c r="Q2590" s="7">
        <f t="shared" si="762"/>
        <v>4189841.1500000008</v>
      </c>
      <c r="R2590" s="44" t="str">
        <f>VLOOKUP(F2590,'Set up'!$A$2:$E$55,5,FALSE)</f>
        <v>Trsf</v>
      </c>
    </row>
    <row r="2591" spans="1:19" ht="15" customHeight="1" x14ac:dyDescent="0.35">
      <c r="A2591" s="4">
        <v>45322</v>
      </c>
      <c r="B2591" s="5">
        <f t="shared" si="770"/>
        <v>1</v>
      </c>
      <c r="C2591" s="5">
        <f t="shared" si="771"/>
        <v>2024</v>
      </c>
      <c r="D2591" s="5" t="s">
        <v>2373</v>
      </c>
      <c r="E2591" s="5" t="str">
        <f>VLOOKUP(F2591,'Set up'!$A$2:$C$55,2,FALSE)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up'!$A$2:$C$55,3,FALSE)</f>
        <v>Cash</v>
      </c>
      <c r="J2591" s="5">
        <f>VLOOKUP(F2591,'Set up'!$A$2:$D$55,4,FALSE)</f>
        <v>0</v>
      </c>
      <c r="K2591" s="4">
        <f t="shared" si="767"/>
        <v>45322</v>
      </c>
      <c r="L2591" s="5">
        <f t="shared" si="768"/>
        <v>1</v>
      </c>
      <c r="M2591" s="5">
        <f t="shared" si="769"/>
        <v>2024</v>
      </c>
      <c r="N2591" s="6">
        <v>1000</v>
      </c>
      <c r="P2591" s="6">
        <f t="shared" si="774"/>
        <v>1000</v>
      </c>
      <c r="Q2591" s="7">
        <f t="shared" si="762"/>
        <v>4190841.1500000008</v>
      </c>
      <c r="R2591" s="44" t="str">
        <f>VLOOKUP(F2591,'Set up'!$A$2:$E$55,5,FALSE)</f>
        <v>Trsf</v>
      </c>
    </row>
    <row r="2592" spans="1:19" ht="15" customHeight="1" x14ac:dyDescent="0.35">
      <c r="A2592" s="4">
        <v>45323</v>
      </c>
      <c r="B2592" s="5">
        <f t="shared" ref="B2592:B2655" si="775">MONTH(A2592)</f>
        <v>2</v>
      </c>
      <c r="C2592" s="5">
        <f t="shared" ref="C2592:C2655" si="776">YEAR(A2592)</f>
        <v>2024</v>
      </c>
      <c r="D2592" s="5" t="s">
        <v>2414</v>
      </c>
      <c r="E2592" s="5" t="str">
        <f>VLOOKUP(F2592,'Set up'!$A$2:$C$55,2,FALSE)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up'!$A$2:$C$55,3,FALSE)</f>
        <v>Cash</v>
      </c>
      <c r="J2592" s="5">
        <f>VLOOKUP(F2592,'Set up'!$A$2:$D$55,4,FALSE)</f>
        <v>0</v>
      </c>
      <c r="K2592" s="4">
        <f t="shared" si="767"/>
        <v>45323</v>
      </c>
      <c r="L2592" s="5">
        <f t="shared" si="768"/>
        <v>2</v>
      </c>
      <c r="M2592" s="5">
        <f t="shared" si="769"/>
        <v>2024</v>
      </c>
      <c r="N2592" s="6">
        <v>1738</v>
      </c>
      <c r="P2592" s="6">
        <v>1738</v>
      </c>
      <c r="Q2592" s="7">
        <v>4201587.1500000013</v>
      </c>
      <c r="R2592" s="44" t="str">
        <f>VLOOKUP(F2592,'Set up'!$A$2:$E$55,5,FALSE)</f>
        <v>Trsf</v>
      </c>
    </row>
    <row r="2593" spans="1:19" ht="15" customHeight="1" x14ac:dyDescent="0.35">
      <c r="A2593" s="4">
        <v>45323</v>
      </c>
      <c r="B2593" s="5">
        <f t="shared" si="775"/>
        <v>2</v>
      </c>
      <c r="C2593" s="5">
        <f t="shared" si="776"/>
        <v>2024</v>
      </c>
      <c r="D2593" s="5" t="s">
        <v>2414</v>
      </c>
      <c r="E2593" s="5" t="str">
        <f>VLOOKUP(F2593,'Set up'!$A$2:$C$55,2,FALSE)</f>
        <v>C00000019</v>
      </c>
      <c r="F2593" s="1" t="s">
        <v>401</v>
      </c>
      <c r="G2593" s="99" t="s">
        <v>2211</v>
      </c>
      <c r="H2593" s="5">
        <v>1</v>
      </c>
      <c r="I2593" s="5" t="str">
        <f>VLOOKUP(F2593,'Set up'!$A$2:$C$55,3,FALSE)</f>
        <v>Cash</v>
      </c>
      <c r="J2593" s="5">
        <f>VLOOKUP(F2593,'Set up'!$A$2:$D$55,4,FALSE)</f>
        <v>0</v>
      </c>
      <c r="K2593" s="4">
        <f t="shared" si="767"/>
        <v>45323</v>
      </c>
      <c r="L2593" s="5">
        <f t="shared" si="768"/>
        <v>2</v>
      </c>
      <c r="M2593" s="5">
        <f t="shared" si="769"/>
        <v>2024</v>
      </c>
      <c r="N2593" s="6">
        <v>405</v>
      </c>
      <c r="P2593" s="6">
        <v>405</v>
      </c>
      <c r="Q2593" s="7">
        <v>4201992.1500000013</v>
      </c>
      <c r="R2593" s="44" t="str">
        <f>VLOOKUP(F2593,'Set up'!$A$2:$E$55,5,FALSE)</f>
        <v>Trsf</v>
      </c>
    </row>
    <row r="2594" spans="1:19" ht="15" customHeight="1" x14ac:dyDescent="0.35">
      <c r="A2594" s="4">
        <v>45323</v>
      </c>
      <c r="B2594" s="5">
        <f t="shared" si="775"/>
        <v>2</v>
      </c>
      <c r="C2594" s="5">
        <f t="shared" si="776"/>
        <v>2024</v>
      </c>
      <c r="D2594" s="5" t="s">
        <v>2414</v>
      </c>
      <c r="E2594" s="5" t="str">
        <f>VLOOKUP(F2594,'Set up'!$A$2:$C$55,2,FALSE)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up'!$A$2:$C$55,3,FALSE)</f>
        <v>Cash</v>
      </c>
      <c r="J2594" s="5">
        <f>VLOOKUP(F2594,'Set up'!$A$2:$D$55,4,FALSE)</f>
        <v>0</v>
      </c>
      <c r="K2594" s="4">
        <f t="shared" si="767"/>
        <v>45323</v>
      </c>
      <c r="L2594" s="5">
        <f t="shared" si="768"/>
        <v>2</v>
      </c>
      <c r="M2594" s="5">
        <f t="shared" si="769"/>
        <v>2024</v>
      </c>
      <c r="N2594" s="6">
        <v>110</v>
      </c>
      <c r="P2594" s="6">
        <v>110</v>
      </c>
      <c r="Q2594" s="7">
        <v>4202102.1500000013</v>
      </c>
      <c r="R2594" s="44" t="str">
        <f>VLOOKUP(F2594,'Set up'!$A$2:$E$55,5,FALSE)</f>
        <v>Trsf</v>
      </c>
    </row>
    <row r="2595" spans="1:19" ht="15" customHeight="1" x14ac:dyDescent="0.35">
      <c r="A2595" s="4">
        <v>45323</v>
      </c>
      <c r="B2595" s="5">
        <f t="shared" si="775"/>
        <v>2</v>
      </c>
      <c r="C2595" s="5">
        <f t="shared" si="776"/>
        <v>2024</v>
      </c>
      <c r="D2595" s="5" t="s">
        <v>2414</v>
      </c>
      <c r="E2595" s="5" t="str">
        <f>VLOOKUP(F2595,'Set up'!$A$2:$C$55,2,FALSE)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up'!$A$2:$C$55,3,FALSE)</f>
        <v>Cash</v>
      </c>
      <c r="J2595" s="5">
        <f>VLOOKUP(F2595,'Set up'!$A$2:$D$55,4,FALSE)</f>
        <v>0</v>
      </c>
      <c r="K2595" s="4">
        <f t="shared" si="767"/>
        <v>45323</v>
      </c>
      <c r="L2595" s="5">
        <f t="shared" si="768"/>
        <v>2</v>
      </c>
      <c r="M2595" s="5">
        <f t="shared" si="769"/>
        <v>2024</v>
      </c>
      <c r="N2595" s="6">
        <v>390</v>
      </c>
      <c r="P2595" s="6">
        <v>390</v>
      </c>
      <c r="Q2595" s="7">
        <v>4202492.1500000013</v>
      </c>
      <c r="R2595" s="44" t="str">
        <f>VLOOKUP(F2595,'Set up'!$A$2:$E$55,5,FALSE)</f>
        <v>Trsf</v>
      </c>
    </row>
    <row r="2596" spans="1:19" ht="15" customHeight="1" x14ac:dyDescent="0.35">
      <c r="A2596" s="4">
        <v>45324</v>
      </c>
      <c r="B2596" s="5">
        <f t="shared" si="775"/>
        <v>2</v>
      </c>
      <c r="C2596" s="5">
        <f t="shared" si="776"/>
        <v>2024</v>
      </c>
      <c r="D2596" s="5" t="s">
        <v>2415</v>
      </c>
      <c r="E2596" s="5" t="str">
        <f>VLOOKUP(F2596,'Set up'!$A$2:$C$55,2,FALSE)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up'!$A$2:$C$55,3,FALSE)</f>
        <v>30</v>
      </c>
      <c r="J2596" s="5">
        <f>VLOOKUP(F2596,'Set up'!$A$2:$D$55,4,FALSE)</f>
        <v>30</v>
      </c>
      <c r="K2596" s="4">
        <f t="shared" si="767"/>
        <v>45354</v>
      </c>
      <c r="L2596" s="5">
        <f t="shared" si="768"/>
        <v>3</v>
      </c>
      <c r="M2596" s="5">
        <f t="shared" si="769"/>
        <v>2024</v>
      </c>
      <c r="N2596" s="6">
        <v>5214</v>
      </c>
      <c r="O2596" s="6">
        <f t="shared" ref="O2596:O2600" si="777">-N2596</f>
        <v>-5214</v>
      </c>
      <c r="P2596" s="6">
        <f t="shared" ref="P2596:P2600" si="778">SUM(N2596+O2596)</f>
        <v>0</v>
      </c>
      <c r="Q2596" s="7">
        <v>4207706.1500000013</v>
      </c>
      <c r="R2596" s="44" t="str">
        <f>VLOOKUP(F2596,'Set up'!$A$2:$E$55,5,FALSE)</f>
        <v>Chq</v>
      </c>
      <c r="S2596" s="1" t="s">
        <v>2573</v>
      </c>
    </row>
    <row r="2597" spans="1:19" ht="15" customHeight="1" x14ac:dyDescent="0.35">
      <c r="A2597" s="4">
        <v>45324</v>
      </c>
      <c r="B2597" s="5">
        <f t="shared" si="775"/>
        <v>2</v>
      </c>
      <c r="C2597" s="5">
        <f t="shared" si="776"/>
        <v>2024</v>
      </c>
      <c r="D2597" s="5" t="s">
        <v>2415</v>
      </c>
      <c r="E2597" s="5" t="str">
        <f>VLOOKUP(F2597,'Set up'!$A$2:$C$55,2,FALSE)</f>
        <v>C00000037</v>
      </c>
      <c r="F2597" s="1" t="s">
        <v>1310</v>
      </c>
      <c r="G2597" s="99" t="s">
        <v>2213</v>
      </c>
      <c r="H2597" s="5">
        <v>5</v>
      </c>
      <c r="I2597" s="5">
        <f>VLOOKUP(F2597,'Set up'!$A$2:$C$55,3,FALSE)</f>
        <v>30</v>
      </c>
      <c r="J2597" s="5">
        <f>VLOOKUP(F2597,'Set up'!$A$2:$D$55,4,FALSE)</f>
        <v>30</v>
      </c>
      <c r="K2597" s="4">
        <f t="shared" si="767"/>
        <v>45354</v>
      </c>
      <c r="L2597" s="5">
        <f t="shared" si="768"/>
        <v>3</v>
      </c>
      <c r="M2597" s="5">
        <f t="shared" si="769"/>
        <v>2024</v>
      </c>
      <c r="N2597" s="6">
        <v>2613</v>
      </c>
      <c r="O2597" s="6">
        <f t="shared" si="777"/>
        <v>-2613</v>
      </c>
      <c r="P2597" s="6">
        <f t="shared" si="778"/>
        <v>0</v>
      </c>
      <c r="Q2597" s="7">
        <v>4210319.1500000013</v>
      </c>
      <c r="R2597" s="44" t="str">
        <f>VLOOKUP(F2597,'Set up'!$A$2:$E$55,5,FALSE)</f>
        <v>Chq</v>
      </c>
      <c r="S2597" s="1" t="s">
        <v>2573</v>
      </c>
    </row>
    <row r="2598" spans="1:19" ht="15" customHeight="1" x14ac:dyDescent="0.35">
      <c r="A2598" s="4">
        <v>45324</v>
      </c>
      <c r="B2598" s="5">
        <f t="shared" si="775"/>
        <v>2</v>
      </c>
      <c r="C2598" s="5">
        <f t="shared" si="776"/>
        <v>2024</v>
      </c>
      <c r="D2598" s="5" t="s">
        <v>2415</v>
      </c>
      <c r="E2598" s="5" t="str">
        <f>VLOOKUP(F2598,'Set up'!$A$2:$C$55,2,FALSE)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up'!$A$2:$C$55,3,FALSE)</f>
        <v>30</v>
      </c>
      <c r="J2598" s="5">
        <f>VLOOKUP(F2598,'Set up'!$A$2:$D$55,4,FALSE)</f>
        <v>30</v>
      </c>
      <c r="K2598" s="4">
        <f t="shared" si="767"/>
        <v>45354</v>
      </c>
      <c r="L2598" s="5">
        <f t="shared" si="768"/>
        <v>3</v>
      </c>
      <c r="M2598" s="5">
        <f t="shared" si="769"/>
        <v>2024</v>
      </c>
      <c r="N2598" s="6">
        <v>144</v>
      </c>
      <c r="O2598" s="6">
        <f t="shared" si="777"/>
        <v>-144</v>
      </c>
      <c r="P2598" s="6">
        <f t="shared" si="778"/>
        <v>0</v>
      </c>
      <c r="Q2598" s="7">
        <v>4210463.1500000013</v>
      </c>
      <c r="R2598" s="44" t="str">
        <f>VLOOKUP(F2598,'Set up'!$A$2:$E$55,5,FALSE)</f>
        <v>Chq</v>
      </c>
      <c r="S2598" s="1" t="s">
        <v>2573</v>
      </c>
    </row>
    <row r="2599" spans="1:19" ht="15" customHeight="1" x14ac:dyDescent="0.35">
      <c r="A2599" s="4">
        <v>45324</v>
      </c>
      <c r="B2599" s="5">
        <f t="shared" si="775"/>
        <v>2</v>
      </c>
      <c r="C2599" s="5">
        <f t="shared" si="776"/>
        <v>2024</v>
      </c>
      <c r="D2599" s="5" t="s">
        <v>2415</v>
      </c>
      <c r="E2599" s="5" t="str">
        <f>VLOOKUP(F2599,'Set up'!$A$2:$C$55,2,FALSE)</f>
        <v>C00000037</v>
      </c>
      <c r="F2599" s="1" t="s">
        <v>1310</v>
      </c>
      <c r="G2599" s="99" t="s">
        <v>2199</v>
      </c>
      <c r="H2599" s="5">
        <v>3</v>
      </c>
      <c r="I2599" s="5">
        <f>VLOOKUP(F2599,'Set up'!$A$2:$C$55,3,FALSE)</f>
        <v>30</v>
      </c>
      <c r="J2599" s="5">
        <f>VLOOKUP(F2599,'Set up'!$A$2:$D$55,4,FALSE)</f>
        <v>30</v>
      </c>
      <c r="K2599" s="4">
        <f t="shared" si="767"/>
        <v>45354</v>
      </c>
      <c r="L2599" s="5">
        <f t="shared" si="768"/>
        <v>3</v>
      </c>
      <c r="M2599" s="5">
        <f t="shared" si="769"/>
        <v>2024</v>
      </c>
      <c r="N2599" s="6">
        <v>187.5</v>
      </c>
      <c r="O2599" s="6">
        <f t="shared" si="777"/>
        <v>-187.5</v>
      </c>
      <c r="P2599" s="6">
        <f t="shared" si="778"/>
        <v>0</v>
      </c>
      <c r="Q2599" s="7">
        <v>4210650.6500000013</v>
      </c>
      <c r="R2599" s="44" t="str">
        <f>VLOOKUP(F2599,'Set up'!$A$2:$E$55,5,FALSE)</f>
        <v>Chq</v>
      </c>
      <c r="S2599" s="1" t="s">
        <v>2573</v>
      </c>
    </row>
    <row r="2600" spans="1:19" ht="15" customHeight="1" x14ac:dyDescent="0.35">
      <c r="A2600" s="4">
        <v>45324</v>
      </c>
      <c r="B2600" s="5">
        <f t="shared" si="775"/>
        <v>2</v>
      </c>
      <c r="C2600" s="5">
        <f t="shared" si="776"/>
        <v>2024</v>
      </c>
      <c r="D2600" s="5" t="s">
        <v>2415</v>
      </c>
      <c r="E2600" s="5" t="str">
        <f>VLOOKUP(F2600,'Set up'!$A$2:$C$55,2,FALSE)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up'!$A$2:$C$55,3,FALSE)</f>
        <v>30</v>
      </c>
      <c r="J2600" s="5">
        <f>VLOOKUP(F2600,'Set up'!$A$2:$D$55,4,FALSE)</f>
        <v>30</v>
      </c>
      <c r="K2600" s="4">
        <f t="shared" si="767"/>
        <v>45354</v>
      </c>
      <c r="L2600" s="5">
        <f t="shared" si="768"/>
        <v>3</v>
      </c>
      <c r="M2600" s="5">
        <f t="shared" si="769"/>
        <v>2024</v>
      </c>
      <c r="N2600" s="6">
        <v>190</v>
      </c>
      <c r="O2600" s="6">
        <f t="shared" si="777"/>
        <v>-190</v>
      </c>
      <c r="P2600" s="6">
        <f t="shared" si="778"/>
        <v>0</v>
      </c>
      <c r="Q2600" s="7">
        <v>4210840.6500000013</v>
      </c>
      <c r="R2600" s="44" t="str">
        <f>VLOOKUP(F2600,'Set up'!$A$2:$E$55,5,FALSE)</f>
        <v>Chq</v>
      </c>
      <c r="S2600" s="1" t="s">
        <v>2573</v>
      </c>
    </row>
    <row r="2601" spans="1:19" ht="15" customHeight="1" x14ac:dyDescent="0.35">
      <c r="A2601" s="4">
        <v>45324</v>
      </c>
      <c r="B2601" s="5">
        <f t="shared" si="775"/>
        <v>2</v>
      </c>
      <c r="C2601" s="5">
        <f t="shared" si="776"/>
        <v>2024</v>
      </c>
      <c r="D2601" s="5" t="s">
        <v>2416</v>
      </c>
      <c r="E2601" s="5" t="str">
        <f>VLOOKUP(F2601,'Set up'!$A$2:$C$55,2,FALSE)</f>
        <v>C00000046</v>
      </c>
      <c r="F2601" s="1" t="s">
        <v>2356</v>
      </c>
      <c r="G2601" s="99" t="s">
        <v>2351</v>
      </c>
      <c r="H2601" s="5">
        <v>2</v>
      </c>
      <c r="I2601" s="5" t="str">
        <f>VLOOKUP(F2601,'Set up'!$A$2:$C$55,3,FALSE)</f>
        <v>Cash</v>
      </c>
      <c r="J2601" s="5">
        <f>VLOOKUP(F2601,'Set up'!$A$2:$D$55,4,FALSE)</f>
        <v>0</v>
      </c>
      <c r="K2601" s="4">
        <f t="shared" si="767"/>
        <v>45324</v>
      </c>
      <c r="L2601" s="5">
        <f t="shared" si="768"/>
        <v>2</v>
      </c>
      <c r="M2601" s="5">
        <f t="shared" si="769"/>
        <v>2024</v>
      </c>
      <c r="N2601" s="6">
        <v>555</v>
      </c>
      <c r="O2601" s="6">
        <f t="shared" ref="O2601" si="779">-N2601</f>
        <v>-555</v>
      </c>
      <c r="P2601" s="6">
        <f t="shared" ref="P2601" si="780">SUM(N2601+O2601)</f>
        <v>0</v>
      </c>
      <c r="Q2601" s="7">
        <v>4211395.6500000013</v>
      </c>
      <c r="R2601" s="44" t="str">
        <f>VLOOKUP(F2601,'Set up'!$A$2:$E$55,5,FALSE)</f>
        <v>Cash</v>
      </c>
      <c r="S2601" s="1" t="s">
        <v>2492</v>
      </c>
    </row>
    <row r="2602" spans="1:19" ht="15" customHeight="1" x14ac:dyDescent="0.35">
      <c r="A2602" s="4">
        <v>45325</v>
      </c>
      <c r="B2602" s="5">
        <f t="shared" si="775"/>
        <v>2</v>
      </c>
      <c r="C2602" s="5">
        <f t="shared" si="776"/>
        <v>2024</v>
      </c>
      <c r="D2602" s="5" t="s">
        <v>2417</v>
      </c>
      <c r="E2602" s="5" t="str">
        <f>VLOOKUP(F2602,'Set up'!$A$2:$C$55,2,FALSE)</f>
        <v>C00000042</v>
      </c>
      <c r="F2602" s="1" t="s">
        <v>2013</v>
      </c>
      <c r="G2602" s="99" t="s">
        <v>2199</v>
      </c>
      <c r="H2602" s="5">
        <v>3</v>
      </c>
      <c r="I2602" s="5" t="str">
        <f>VLOOKUP(F2602,'Set up'!$A$2:$C$55,3,FALSE)</f>
        <v>Cash</v>
      </c>
      <c r="J2602" s="5">
        <f>VLOOKUP(F2602,'Set up'!$A$2:$D$55,4,FALSE)</f>
        <v>0</v>
      </c>
      <c r="K2602" s="4">
        <f t="shared" si="767"/>
        <v>45325</v>
      </c>
      <c r="L2602" s="5">
        <f t="shared" si="768"/>
        <v>2</v>
      </c>
      <c r="M2602" s="5">
        <f t="shared" si="769"/>
        <v>2024</v>
      </c>
      <c r="N2602" s="6">
        <v>187.5</v>
      </c>
      <c r="P2602" s="6">
        <v>187.5</v>
      </c>
      <c r="Q2602" s="7">
        <v>4211583.1500000013</v>
      </c>
      <c r="R2602" s="44" t="str">
        <f>VLOOKUP(F2602,'Set up'!$A$2:$E$55,5,FALSE)</f>
        <v>Trsf</v>
      </c>
    </row>
    <row r="2603" spans="1:19" ht="15" customHeight="1" x14ac:dyDescent="0.35">
      <c r="A2603" s="4">
        <v>45325</v>
      </c>
      <c r="B2603" s="5">
        <f t="shared" si="775"/>
        <v>2</v>
      </c>
      <c r="C2603" s="5">
        <f t="shared" si="776"/>
        <v>2024</v>
      </c>
      <c r="D2603" s="5" t="s">
        <v>2418</v>
      </c>
      <c r="E2603" s="5" t="str">
        <f>VLOOKUP(F2603,'Set up'!$A$2:$C$55,2,FALSE)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up'!$A$2:$C$55,3,FALSE)</f>
        <v>Cash</v>
      </c>
      <c r="J2603" s="5">
        <f>VLOOKUP(F2603,'Set up'!$A$2:$D$55,4,FALSE)</f>
        <v>0</v>
      </c>
      <c r="K2603" s="4">
        <f t="shared" si="767"/>
        <v>45325</v>
      </c>
      <c r="L2603" s="5">
        <f t="shared" si="768"/>
        <v>2</v>
      </c>
      <c r="M2603" s="5">
        <f t="shared" si="769"/>
        <v>2024</v>
      </c>
      <c r="N2603" s="6">
        <v>4818</v>
      </c>
      <c r="P2603" s="6">
        <v>4818</v>
      </c>
      <c r="Q2603" s="7">
        <v>4216401.1500000013</v>
      </c>
      <c r="R2603" s="44" t="str">
        <f>VLOOKUP(F2603,'Set up'!$A$2:$E$55,5,FALSE)</f>
        <v>Trsf</v>
      </c>
    </row>
    <row r="2604" spans="1:19" ht="15" customHeight="1" x14ac:dyDescent="0.35">
      <c r="A2604" s="4">
        <v>45325</v>
      </c>
      <c r="B2604" s="5">
        <f t="shared" si="775"/>
        <v>2</v>
      </c>
      <c r="C2604" s="5">
        <f t="shared" si="776"/>
        <v>2024</v>
      </c>
      <c r="D2604" s="5" t="s">
        <v>2418</v>
      </c>
      <c r="E2604" s="5" t="str">
        <f>VLOOKUP(F2604,'Set up'!$A$2:$C$55,2,FALSE)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up'!$A$2:$C$55,3,FALSE)</f>
        <v>Cash</v>
      </c>
      <c r="J2604" s="5">
        <f>VLOOKUP(F2604,'Set up'!$A$2:$D$55,4,FALSE)</f>
        <v>0</v>
      </c>
      <c r="K2604" s="4">
        <f t="shared" si="767"/>
        <v>45325</v>
      </c>
      <c r="L2604" s="5">
        <f t="shared" si="768"/>
        <v>2</v>
      </c>
      <c r="M2604" s="5">
        <f t="shared" si="769"/>
        <v>2024</v>
      </c>
      <c r="N2604" s="6">
        <v>174</v>
      </c>
      <c r="P2604" s="6">
        <v>174</v>
      </c>
      <c r="Q2604" s="7">
        <v>4216575.1500000013</v>
      </c>
      <c r="R2604" s="44" t="str">
        <f>VLOOKUP(F2604,'Set up'!$A$2:$E$55,5,FALSE)</f>
        <v>Trsf</v>
      </c>
    </row>
    <row r="2605" spans="1:19" ht="15" customHeight="1" x14ac:dyDescent="0.35">
      <c r="A2605" s="4">
        <v>45325</v>
      </c>
      <c r="B2605" s="5">
        <f t="shared" si="775"/>
        <v>2</v>
      </c>
      <c r="C2605" s="5">
        <f t="shared" si="776"/>
        <v>2024</v>
      </c>
      <c r="D2605" s="5" t="s">
        <v>2418</v>
      </c>
      <c r="E2605" s="5" t="str">
        <f>VLOOKUP(F2605,'Set up'!$A$2:$C$55,2,FALSE)</f>
        <v>C00000042</v>
      </c>
      <c r="F2605" s="1" t="s">
        <v>2013</v>
      </c>
      <c r="G2605" s="99" t="s">
        <v>2351</v>
      </c>
      <c r="H2605" s="5">
        <v>8</v>
      </c>
      <c r="I2605" s="5" t="str">
        <f>VLOOKUP(F2605,'Set up'!$A$2:$C$55,3,FALSE)</f>
        <v>Cash</v>
      </c>
      <c r="J2605" s="5">
        <f>VLOOKUP(F2605,'Set up'!$A$2:$D$55,4,FALSE)</f>
        <v>0</v>
      </c>
      <c r="K2605" s="4">
        <f t="shared" si="767"/>
        <v>45325</v>
      </c>
      <c r="L2605" s="5">
        <f t="shared" si="768"/>
        <v>2</v>
      </c>
      <c r="M2605" s="5">
        <f t="shared" si="769"/>
        <v>2024</v>
      </c>
      <c r="N2605" s="6">
        <v>1716.8</v>
      </c>
      <c r="P2605" s="6">
        <v>1716.8</v>
      </c>
      <c r="Q2605" s="7">
        <v>4218291.9500000011</v>
      </c>
      <c r="R2605" s="44" t="str">
        <f>VLOOKUP(F2605,'Set up'!$A$2:$E$55,5,FALSE)</f>
        <v>Trsf</v>
      </c>
    </row>
    <row r="2606" spans="1:19" ht="15" customHeight="1" x14ac:dyDescent="0.35">
      <c r="A2606" s="4">
        <v>45325</v>
      </c>
      <c r="B2606" s="5">
        <f t="shared" si="775"/>
        <v>2</v>
      </c>
      <c r="C2606" s="5">
        <f t="shared" si="776"/>
        <v>2024</v>
      </c>
      <c r="D2606" s="5" t="s">
        <v>2418</v>
      </c>
      <c r="E2606" s="5" t="str">
        <f>VLOOKUP(F2606,'Set up'!$A$2:$C$55,2,FALSE)</f>
        <v>C00000042</v>
      </c>
      <c r="F2606" s="1" t="s">
        <v>2013</v>
      </c>
      <c r="G2606" s="99" t="s">
        <v>2031</v>
      </c>
      <c r="H2606" s="5">
        <v>5</v>
      </c>
      <c r="I2606" s="5" t="str">
        <f>VLOOKUP(F2606,'Set up'!$A$2:$C$55,3,FALSE)</f>
        <v>Cash</v>
      </c>
      <c r="J2606" s="5">
        <f>VLOOKUP(F2606,'Set up'!$A$2:$D$55,4,FALSE)</f>
        <v>0</v>
      </c>
      <c r="K2606" s="4">
        <f t="shared" si="767"/>
        <v>45325</v>
      </c>
      <c r="L2606" s="5">
        <f t="shared" si="768"/>
        <v>2</v>
      </c>
      <c r="M2606" s="5">
        <f t="shared" si="769"/>
        <v>2024</v>
      </c>
      <c r="N2606" s="6">
        <v>1040</v>
      </c>
      <c r="P2606" s="6">
        <v>1040</v>
      </c>
      <c r="Q2606" s="7">
        <v>4219331.9500000011</v>
      </c>
      <c r="R2606" s="44" t="str">
        <f>VLOOKUP(F2606,'Set up'!$A$2:$E$55,5,FALSE)</f>
        <v>Trsf</v>
      </c>
    </row>
    <row r="2607" spans="1:19" ht="15" customHeight="1" x14ac:dyDescent="0.35">
      <c r="A2607" s="4">
        <v>45325</v>
      </c>
      <c r="B2607" s="5">
        <f t="shared" si="775"/>
        <v>2</v>
      </c>
      <c r="C2607" s="5">
        <f t="shared" si="776"/>
        <v>2024</v>
      </c>
      <c r="D2607" s="5" t="s">
        <v>2418</v>
      </c>
      <c r="E2607" s="5" t="str">
        <f>VLOOKUP(F2607,'Set up'!$A$2:$C$55,2,FALSE)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up'!$A$2:$C$55,3,FALSE)</f>
        <v>Cash</v>
      </c>
      <c r="J2607" s="5">
        <f>VLOOKUP(F2607,'Set up'!$A$2:$D$55,4,FALSE)</f>
        <v>0</v>
      </c>
      <c r="K2607" s="4">
        <f t="shared" si="767"/>
        <v>45325</v>
      </c>
      <c r="L2607" s="5">
        <f t="shared" si="768"/>
        <v>2</v>
      </c>
      <c r="M2607" s="5">
        <f t="shared" si="769"/>
        <v>2024</v>
      </c>
      <c r="N2607" s="6">
        <v>1800</v>
      </c>
      <c r="P2607" s="6">
        <v>1800</v>
      </c>
      <c r="Q2607" s="7">
        <v>4221131.9500000011</v>
      </c>
      <c r="R2607" s="44" t="str">
        <f>VLOOKUP(F2607,'Set up'!$A$2:$E$55,5,FALSE)</f>
        <v>Trsf</v>
      </c>
    </row>
    <row r="2608" spans="1:19" ht="15" customHeight="1" x14ac:dyDescent="0.35">
      <c r="A2608" s="4">
        <v>45325</v>
      </c>
      <c r="B2608" s="5">
        <f t="shared" si="775"/>
        <v>2</v>
      </c>
      <c r="C2608" s="5">
        <f t="shared" si="776"/>
        <v>2024</v>
      </c>
      <c r="D2608" s="5" t="s">
        <v>2418</v>
      </c>
      <c r="E2608" s="5" t="str">
        <f>VLOOKUP(F2608,'Set up'!$A$2:$C$55,2,FALSE)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up'!$A$2:$C$55,3,FALSE)</f>
        <v>Cash</v>
      </c>
      <c r="J2608" s="5">
        <f>VLOOKUP(F2608,'Set up'!$A$2:$D$55,4,FALSE)</f>
        <v>0</v>
      </c>
      <c r="K2608" s="4">
        <f t="shared" si="767"/>
        <v>45325</v>
      </c>
      <c r="L2608" s="5">
        <f t="shared" si="768"/>
        <v>2</v>
      </c>
      <c r="M2608" s="5">
        <f t="shared" si="769"/>
        <v>2024</v>
      </c>
      <c r="N2608" s="6">
        <v>380</v>
      </c>
      <c r="P2608" s="6">
        <v>380</v>
      </c>
      <c r="Q2608" s="7">
        <v>4221511.9500000011</v>
      </c>
      <c r="R2608" s="44" t="str">
        <f>VLOOKUP(F2608,'Set up'!$A$2:$E$55,5,FALSE)</f>
        <v>Trsf</v>
      </c>
    </row>
    <row r="2609" spans="1:19" ht="15" customHeight="1" x14ac:dyDescent="0.35">
      <c r="A2609" s="4">
        <v>45325</v>
      </c>
      <c r="B2609" s="5">
        <f t="shared" si="775"/>
        <v>2</v>
      </c>
      <c r="C2609" s="5">
        <f t="shared" si="776"/>
        <v>2024</v>
      </c>
      <c r="D2609" s="5" t="s">
        <v>2419</v>
      </c>
      <c r="E2609" s="5" t="str">
        <f>VLOOKUP(F2609,'Set up'!$A$2:$C$55,2,FALSE)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up'!$A$2:$C$55,3,FALSE)</f>
        <v>Cash</v>
      </c>
      <c r="J2609" s="5">
        <f>VLOOKUP(F2609,'Set up'!$A$2:$D$55,4,FALSE)</f>
        <v>0</v>
      </c>
      <c r="K2609" s="4">
        <f t="shared" si="767"/>
        <v>45325</v>
      </c>
      <c r="L2609" s="5">
        <f t="shared" si="768"/>
        <v>2</v>
      </c>
      <c r="M2609" s="5">
        <f t="shared" si="769"/>
        <v>2024</v>
      </c>
      <c r="N2609" s="6">
        <v>1000</v>
      </c>
      <c r="P2609" s="6">
        <v>1000</v>
      </c>
      <c r="Q2609" s="7">
        <v>4222511.9500000011</v>
      </c>
      <c r="R2609" s="44" t="str">
        <f>VLOOKUP(F2609,'Set up'!$A$2:$E$55,5,FALSE)</f>
        <v>Trsf</v>
      </c>
    </row>
    <row r="2610" spans="1:19" ht="15" customHeight="1" x14ac:dyDescent="0.35">
      <c r="A2610" s="4">
        <v>45327</v>
      </c>
      <c r="B2610" s="5">
        <f t="shared" si="775"/>
        <v>2</v>
      </c>
      <c r="C2610" s="5">
        <f t="shared" si="776"/>
        <v>2024</v>
      </c>
      <c r="D2610" s="5" t="s">
        <v>2420</v>
      </c>
      <c r="E2610" s="5" t="str">
        <f>VLOOKUP(F2610,'Set up'!$A$2:$C$55,2,FALSE)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up'!$A$2:$C$55,3,FALSE)</f>
        <v>120</v>
      </c>
      <c r="J2610" s="5">
        <f>VLOOKUP(F2610,'Set up'!$A$2:$D$55,4,FALSE)</f>
        <v>120</v>
      </c>
      <c r="K2610" s="4">
        <f t="shared" si="767"/>
        <v>45447</v>
      </c>
      <c r="L2610" s="5">
        <f t="shared" si="768"/>
        <v>6</v>
      </c>
      <c r="M2610" s="5">
        <f t="shared" si="769"/>
        <v>2024</v>
      </c>
      <c r="N2610" s="6">
        <v>12848</v>
      </c>
      <c r="O2610" s="6">
        <f t="shared" ref="O2610:O2615" si="781">-N2610</f>
        <v>-12848</v>
      </c>
      <c r="P2610" s="6">
        <f t="shared" ref="P2610:P2615" si="782">SUM(N2610+O2610)</f>
        <v>0</v>
      </c>
      <c r="Q2610" s="7">
        <v>4235359.9500000011</v>
      </c>
      <c r="R2610" s="44" t="str">
        <f>VLOOKUP(F2610,'Set up'!$A$2:$E$55,5,FALSE)</f>
        <v>Trsf</v>
      </c>
      <c r="S2610" s="1" t="s">
        <v>2914</v>
      </c>
    </row>
    <row r="2611" spans="1:19" ht="15" customHeight="1" x14ac:dyDescent="0.35">
      <c r="A2611" s="4">
        <v>45327</v>
      </c>
      <c r="B2611" s="5">
        <f t="shared" si="775"/>
        <v>2</v>
      </c>
      <c r="C2611" s="5">
        <f t="shared" si="776"/>
        <v>2024</v>
      </c>
      <c r="D2611" s="5" t="s">
        <v>2420</v>
      </c>
      <c r="E2611" s="5" t="str">
        <f>VLOOKUP(F2611,'Set up'!$A$2:$C$55,2,FALSE)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up'!$A$2:$C$55,3,FALSE)</f>
        <v>120</v>
      </c>
      <c r="J2611" s="5">
        <f>VLOOKUP(F2611,'Set up'!$A$2:$D$55,4,FALSE)</f>
        <v>120</v>
      </c>
      <c r="K2611" s="4">
        <f t="shared" si="767"/>
        <v>45447</v>
      </c>
      <c r="L2611" s="5">
        <f t="shared" si="768"/>
        <v>6</v>
      </c>
      <c r="M2611" s="5">
        <f t="shared" si="769"/>
        <v>2024</v>
      </c>
      <c r="N2611" s="6">
        <v>1740</v>
      </c>
      <c r="O2611" s="6">
        <f t="shared" si="781"/>
        <v>-1740</v>
      </c>
      <c r="P2611" s="6">
        <f t="shared" si="782"/>
        <v>0</v>
      </c>
      <c r="Q2611" s="7">
        <v>4237099.9500000011</v>
      </c>
      <c r="R2611" s="44" t="str">
        <f>VLOOKUP(F2611,'Set up'!$A$2:$E$55,5,FALSE)</f>
        <v>Trsf</v>
      </c>
      <c r="S2611" s="1" t="s">
        <v>2914</v>
      </c>
    </row>
    <row r="2612" spans="1:19" ht="15" customHeight="1" x14ac:dyDescent="0.35">
      <c r="A2612" s="4">
        <v>45327</v>
      </c>
      <c r="B2612" s="5">
        <f t="shared" si="775"/>
        <v>2</v>
      </c>
      <c r="C2612" s="5">
        <f t="shared" si="776"/>
        <v>2024</v>
      </c>
      <c r="D2612" s="5" t="s">
        <v>2420</v>
      </c>
      <c r="E2612" s="5" t="str">
        <f>VLOOKUP(F2612,'Set up'!$A$2:$C$55,2,FALSE)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up'!$A$2:$C$55,3,FALSE)</f>
        <v>120</v>
      </c>
      <c r="J2612" s="5">
        <f>VLOOKUP(F2612,'Set up'!$A$2:$D$55,4,FALSE)</f>
        <v>120</v>
      </c>
      <c r="K2612" s="4">
        <f t="shared" si="767"/>
        <v>45447</v>
      </c>
      <c r="L2612" s="5">
        <f t="shared" si="768"/>
        <v>6</v>
      </c>
      <c r="M2612" s="5">
        <f t="shared" si="769"/>
        <v>2024</v>
      </c>
      <c r="N2612" s="6">
        <v>575</v>
      </c>
      <c r="O2612" s="6">
        <f t="shared" si="781"/>
        <v>-575</v>
      </c>
      <c r="P2612" s="6">
        <f t="shared" si="782"/>
        <v>0</v>
      </c>
      <c r="Q2612" s="7">
        <v>4237674.9500000011</v>
      </c>
      <c r="R2612" s="44" t="str">
        <f>VLOOKUP(F2612,'Set up'!$A$2:$E$55,5,FALSE)</f>
        <v>Trsf</v>
      </c>
      <c r="S2612" s="1" t="s">
        <v>2914</v>
      </c>
    </row>
    <row r="2613" spans="1:19" ht="15" customHeight="1" x14ac:dyDescent="0.35">
      <c r="A2613" s="4">
        <v>45327</v>
      </c>
      <c r="B2613" s="5">
        <f t="shared" si="775"/>
        <v>2</v>
      </c>
      <c r="C2613" s="5">
        <f t="shared" si="776"/>
        <v>2024</v>
      </c>
      <c r="D2613" s="5" t="s">
        <v>2420</v>
      </c>
      <c r="E2613" s="5" t="str">
        <f>VLOOKUP(F2613,'Set up'!$A$2:$C$55,2,FALSE)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up'!$A$2:$C$55,3,FALSE)</f>
        <v>120</v>
      </c>
      <c r="J2613" s="5">
        <f>VLOOKUP(F2613,'Set up'!$A$2:$D$55,4,FALSE)</f>
        <v>120</v>
      </c>
      <c r="K2613" s="4">
        <f t="shared" si="767"/>
        <v>45447</v>
      </c>
      <c r="L2613" s="5">
        <f t="shared" si="768"/>
        <v>6</v>
      </c>
      <c r="M2613" s="5">
        <f t="shared" si="769"/>
        <v>2024</v>
      </c>
      <c r="N2613" s="6">
        <v>880</v>
      </c>
      <c r="O2613" s="6">
        <f t="shared" si="781"/>
        <v>-880</v>
      </c>
      <c r="P2613" s="6">
        <f t="shared" si="782"/>
        <v>0</v>
      </c>
      <c r="Q2613" s="7">
        <v>4238554.9500000011</v>
      </c>
      <c r="R2613" s="44" t="str">
        <f>VLOOKUP(F2613,'Set up'!$A$2:$E$55,5,FALSE)</f>
        <v>Trsf</v>
      </c>
      <c r="S2613" s="1" t="s">
        <v>2914</v>
      </c>
    </row>
    <row r="2614" spans="1:19" ht="15" customHeight="1" x14ac:dyDescent="0.35">
      <c r="A2614" s="4">
        <v>45327</v>
      </c>
      <c r="B2614" s="5">
        <f t="shared" si="775"/>
        <v>2</v>
      </c>
      <c r="C2614" s="5">
        <f t="shared" si="776"/>
        <v>2024</v>
      </c>
      <c r="D2614" s="5" t="s">
        <v>2420</v>
      </c>
      <c r="E2614" s="5" t="str">
        <f>VLOOKUP(F2614,'Set up'!$A$2:$C$55,2,FALSE)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up'!$A$2:$C$55,3,FALSE)</f>
        <v>120</v>
      </c>
      <c r="J2614" s="5">
        <f>VLOOKUP(F2614,'Set up'!$A$2:$D$55,4,FALSE)</f>
        <v>120</v>
      </c>
      <c r="K2614" s="4">
        <f t="shared" si="767"/>
        <v>45447</v>
      </c>
      <c r="L2614" s="5">
        <f t="shared" si="768"/>
        <v>6</v>
      </c>
      <c r="M2614" s="5">
        <f t="shared" si="769"/>
        <v>2024</v>
      </c>
      <c r="N2614" s="6">
        <v>420</v>
      </c>
      <c r="O2614" s="6">
        <f t="shared" si="781"/>
        <v>-420</v>
      </c>
      <c r="P2614" s="6">
        <f t="shared" si="782"/>
        <v>0</v>
      </c>
      <c r="Q2614" s="7">
        <v>4238974.9500000011</v>
      </c>
      <c r="R2614" s="44" t="str">
        <f>VLOOKUP(F2614,'Set up'!$A$2:$E$55,5,FALSE)</f>
        <v>Trsf</v>
      </c>
      <c r="S2614" s="1" t="s">
        <v>2914</v>
      </c>
    </row>
    <row r="2615" spans="1:19" ht="15" customHeight="1" x14ac:dyDescent="0.35">
      <c r="A2615" s="4">
        <v>45327</v>
      </c>
      <c r="B2615" s="5">
        <f t="shared" si="775"/>
        <v>2</v>
      </c>
      <c r="C2615" s="5">
        <f t="shared" si="776"/>
        <v>2024</v>
      </c>
      <c r="D2615" s="5" t="s">
        <v>2420</v>
      </c>
      <c r="E2615" s="5" t="str">
        <f>VLOOKUP(F2615,'Set up'!$A$2:$C$55,2,FALSE)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up'!$A$2:$C$55,3,FALSE)</f>
        <v>120</v>
      </c>
      <c r="J2615" s="5">
        <f>VLOOKUP(F2615,'Set up'!$A$2:$D$55,4,FALSE)</f>
        <v>120</v>
      </c>
      <c r="K2615" s="4">
        <f t="shared" si="767"/>
        <v>45447</v>
      </c>
      <c r="L2615" s="5">
        <f t="shared" si="768"/>
        <v>6</v>
      </c>
      <c r="M2615" s="5">
        <f t="shared" si="769"/>
        <v>2024</v>
      </c>
      <c r="N2615" s="6">
        <v>395</v>
      </c>
      <c r="O2615" s="6">
        <f t="shared" si="781"/>
        <v>-395</v>
      </c>
      <c r="P2615" s="6">
        <f t="shared" si="782"/>
        <v>0</v>
      </c>
      <c r="Q2615" s="7">
        <v>4239369.9500000011</v>
      </c>
      <c r="R2615" s="44" t="str">
        <f>VLOOKUP(F2615,'Set up'!$A$2:$E$55,5,FALSE)</f>
        <v>Trsf</v>
      </c>
      <c r="S2615" s="1" t="s">
        <v>2914</v>
      </c>
    </row>
    <row r="2616" spans="1:19" ht="15" customHeight="1" x14ac:dyDescent="0.35">
      <c r="A2616" s="4">
        <v>45328</v>
      </c>
      <c r="B2616" s="5">
        <f t="shared" si="775"/>
        <v>2</v>
      </c>
      <c r="C2616" s="5">
        <f t="shared" si="776"/>
        <v>2024</v>
      </c>
      <c r="D2616" s="5" t="s">
        <v>2421</v>
      </c>
      <c r="E2616" s="5" t="str">
        <f>VLOOKUP(F2616,'Set up'!$A$2:$C$55,2,FALSE)</f>
        <v>C00000042</v>
      </c>
      <c r="F2616" s="1" t="s">
        <v>2013</v>
      </c>
      <c r="G2616" s="99" t="s">
        <v>2199</v>
      </c>
      <c r="H2616" s="5">
        <v>13</v>
      </c>
      <c r="I2616" s="5" t="str">
        <f>VLOOKUP(F2616,'Set up'!$A$2:$C$55,3,FALSE)</f>
        <v>Cash</v>
      </c>
      <c r="J2616" s="5">
        <f>VLOOKUP(F2616,'Set up'!$A$2:$D$55,4,FALSE)</f>
        <v>0</v>
      </c>
      <c r="K2616" s="4">
        <f t="shared" si="767"/>
        <v>45328</v>
      </c>
      <c r="L2616" s="5">
        <f t="shared" si="768"/>
        <v>2</v>
      </c>
      <c r="M2616" s="5">
        <f t="shared" si="769"/>
        <v>2024</v>
      </c>
      <c r="N2616" s="6">
        <v>812.5</v>
      </c>
      <c r="P2616" s="6">
        <v>812.5</v>
      </c>
      <c r="Q2616" s="7">
        <v>4240182.4500000011</v>
      </c>
      <c r="R2616" s="44" t="str">
        <f>VLOOKUP(F2616,'Set up'!$A$2:$E$55,5,FALSE)</f>
        <v>Trsf</v>
      </c>
    </row>
    <row r="2617" spans="1:19" ht="15" customHeight="1" x14ac:dyDescent="0.35">
      <c r="A2617" s="4">
        <v>45328</v>
      </c>
      <c r="B2617" s="5">
        <f t="shared" si="775"/>
        <v>2</v>
      </c>
      <c r="C2617" s="5">
        <f t="shared" si="776"/>
        <v>2024</v>
      </c>
      <c r="D2617" s="5" t="s">
        <v>2422</v>
      </c>
      <c r="E2617" s="5" t="str">
        <f>VLOOKUP(F2617,'Set up'!$A$2:$C$55,2,FALSE)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up'!$A$2:$C$55,3,FALSE)</f>
        <v>Cash</v>
      </c>
      <c r="J2617" s="5">
        <f>VLOOKUP(F2617,'Set up'!$A$2:$D$55,4,FALSE)</f>
        <v>0</v>
      </c>
      <c r="K2617" s="4">
        <f t="shared" si="767"/>
        <v>45328</v>
      </c>
      <c r="L2617" s="5">
        <f t="shared" si="768"/>
        <v>2</v>
      </c>
      <c r="M2617" s="5">
        <f t="shared" si="769"/>
        <v>2024</v>
      </c>
      <c r="N2617" s="6">
        <v>19272</v>
      </c>
      <c r="P2617" s="6">
        <v>19272</v>
      </c>
      <c r="Q2617" s="7">
        <v>4259454.4500000011</v>
      </c>
      <c r="R2617" s="44" t="str">
        <f>VLOOKUP(F2617,'Set up'!$A$2:$E$55,5,FALSE)</f>
        <v>Trsf</v>
      </c>
    </row>
    <row r="2618" spans="1:19" ht="15" customHeight="1" x14ac:dyDescent="0.35">
      <c r="A2618" s="4">
        <v>45328</v>
      </c>
      <c r="B2618" s="5">
        <f t="shared" si="775"/>
        <v>2</v>
      </c>
      <c r="C2618" s="5">
        <f t="shared" si="776"/>
        <v>2024</v>
      </c>
      <c r="D2618" s="5" t="s">
        <v>2422</v>
      </c>
      <c r="E2618" s="5" t="str">
        <f>VLOOKUP(F2618,'Set up'!$A$2:$C$55,2,FALSE)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up'!$A$2:$C$55,3,FALSE)</f>
        <v>Cash</v>
      </c>
      <c r="J2618" s="5">
        <f>VLOOKUP(F2618,'Set up'!$A$2:$D$55,4,FALSE)</f>
        <v>0</v>
      </c>
      <c r="K2618" s="4">
        <f t="shared" si="767"/>
        <v>45328</v>
      </c>
      <c r="L2618" s="5">
        <f t="shared" si="768"/>
        <v>2</v>
      </c>
      <c r="M2618" s="5">
        <f t="shared" si="769"/>
        <v>2024</v>
      </c>
      <c r="N2618" s="6">
        <v>5742</v>
      </c>
      <c r="P2618" s="6">
        <v>5742</v>
      </c>
      <c r="Q2618" s="7">
        <v>4265196.4500000011</v>
      </c>
      <c r="R2618" s="44" t="str">
        <f>VLOOKUP(F2618,'Set up'!$A$2:$E$55,5,FALSE)</f>
        <v>Trsf</v>
      </c>
    </row>
    <row r="2619" spans="1:19" ht="15" customHeight="1" x14ac:dyDescent="0.35">
      <c r="A2619" s="4">
        <v>45328</v>
      </c>
      <c r="B2619" s="5">
        <f t="shared" si="775"/>
        <v>2</v>
      </c>
      <c r="C2619" s="5">
        <f t="shared" si="776"/>
        <v>2024</v>
      </c>
      <c r="D2619" s="5" t="s">
        <v>2422</v>
      </c>
      <c r="E2619" s="5" t="str">
        <f>VLOOKUP(F2619,'Set up'!$A$2:$C$55,2,FALSE)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up'!$A$2:$C$55,3,FALSE)</f>
        <v>Cash</v>
      </c>
      <c r="J2619" s="5">
        <f>VLOOKUP(F2619,'Set up'!$A$2:$D$55,4,FALSE)</f>
        <v>0</v>
      </c>
      <c r="K2619" s="4">
        <f t="shared" si="767"/>
        <v>45328</v>
      </c>
      <c r="L2619" s="5">
        <f t="shared" si="768"/>
        <v>2</v>
      </c>
      <c r="M2619" s="5">
        <f t="shared" si="769"/>
        <v>2024</v>
      </c>
      <c r="N2619" s="6">
        <v>4914</v>
      </c>
      <c r="P2619" s="6">
        <v>4914</v>
      </c>
      <c r="Q2619" s="7">
        <v>4270110.4500000011</v>
      </c>
      <c r="R2619" s="44" t="str">
        <f>VLOOKUP(F2619,'Set up'!$A$2:$E$55,5,FALSE)</f>
        <v>Trsf</v>
      </c>
    </row>
    <row r="2620" spans="1:19" ht="15" customHeight="1" x14ac:dyDescent="0.35">
      <c r="A2620" s="4">
        <v>45328</v>
      </c>
      <c r="B2620" s="5">
        <f t="shared" si="775"/>
        <v>2</v>
      </c>
      <c r="C2620" s="5">
        <f t="shared" si="776"/>
        <v>2024</v>
      </c>
      <c r="D2620" s="5" t="s">
        <v>2422</v>
      </c>
      <c r="E2620" s="5" t="str">
        <f>VLOOKUP(F2620,'Set up'!$A$2:$C$55,2,FALSE)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up'!$A$2:$C$55,3,FALSE)</f>
        <v>Cash</v>
      </c>
      <c r="J2620" s="5">
        <f>VLOOKUP(F2620,'Set up'!$A$2:$D$55,4,FALSE)</f>
        <v>0</v>
      </c>
      <c r="K2620" s="4">
        <f t="shared" si="767"/>
        <v>45328</v>
      </c>
      <c r="L2620" s="5">
        <f t="shared" si="768"/>
        <v>2</v>
      </c>
      <c r="M2620" s="5">
        <f t="shared" si="769"/>
        <v>2024</v>
      </c>
      <c r="N2620" s="6">
        <v>380</v>
      </c>
      <c r="P2620" s="6">
        <v>380</v>
      </c>
      <c r="Q2620" s="7">
        <v>4270490.4500000011</v>
      </c>
      <c r="R2620" s="44" t="str">
        <f>VLOOKUP(F2620,'Set up'!$A$2:$E$55,5,FALSE)</f>
        <v>Trsf</v>
      </c>
    </row>
    <row r="2621" spans="1:19" ht="15" customHeight="1" x14ac:dyDescent="0.35">
      <c r="A2621" s="4">
        <v>45328</v>
      </c>
      <c r="B2621" s="5">
        <f t="shared" si="775"/>
        <v>2</v>
      </c>
      <c r="C2621" s="5">
        <f t="shared" si="776"/>
        <v>2024</v>
      </c>
      <c r="D2621" s="5" t="s">
        <v>2423</v>
      </c>
      <c r="E2621" s="5" t="str">
        <f>VLOOKUP(F2621,'Set up'!$A$2:$C$55,2,FALSE)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up'!$A$2:$C$55,3,FALSE)</f>
        <v>Cash</v>
      </c>
      <c r="J2621" s="5">
        <f>VLOOKUP(F2621,'Set up'!$A$2:$D$55,4,FALSE)</f>
        <v>0</v>
      </c>
      <c r="K2621" s="4">
        <f t="shared" si="767"/>
        <v>45328</v>
      </c>
      <c r="L2621" s="5">
        <f t="shared" si="768"/>
        <v>2</v>
      </c>
      <c r="M2621" s="5">
        <f t="shared" si="769"/>
        <v>2024</v>
      </c>
      <c r="N2621" s="6">
        <v>1738</v>
      </c>
      <c r="O2621" s="6">
        <f t="shared" ref="O2621:O2627" si="783">-N2621</f>
        <v>-1738</v>
      </c>
      <c r="P2621" s="6">
        <f t="shared" ref="P2621:P2627" si="784">SUM(N2621+O2621)</f>
        <v>0</v>
      </c>
      <c r="Q2621" s="7">
        <v>4272228.4500000011</v>
      </c>
      <c r="R2621" s="44" t="str">
        <f>VLOOKUP(F2621,'Set up'!$A$2:$E$55,5,FALSE)</f>
        <v>Trsf</v>
      </c>
      <c r="S2621" s="1" t="s">
        <v>2488</v>
      </c>
    </row>
    <row r="2622" spans="1:19" ht="15" customHeight="1" x14ac:dyDescent="0.35">
      <c r="A2622" s="4">
        <v>45328</v>
      </c>
      <c r="B2622" s="5">
        <f t="shared" si="775"/>
        <v>2</v>
      </c>
      <c r="C2622" s="5">
        <f t="shared" si="776"/>
        <v>2024</v>
      </c>
      <c r="D2622" s="5" t="s">
        <v>2423</v>
      </c>
      <c r="E2622" s="5" t="str">
        <f>VLOOKUP(F2622,'Set up'!$A$2:$C$55,2,FALSE)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up'!$A$2:$C$55,3,FALSE)</f>
        <v>Cash</v>
      </c>
      <c r="J2622" s="5">
        <f>VLOOKUP(F2622,'Set up'!$A$2:$D$55,4,FALSE)</f>
        <v>0</v>
      </c>
      <c r="K2622" s="4">
        <f t="shared" si="767"/>
        <v>45328</v>
      </c>
      <c r="L2622" s="5">
        <f t="shared" si="768"/>
        <v>2</v>
      </c>
      <c r="M2622" s="5">
        <f t="shared" si="769"/>
        <v>2024</v>
      </c>
      <c r="N2622" s="6">
        <v>250</v>
      </c>
      <c r="O2622" s="6">
        <f t="shared" si="783"/>
        <v>-250</v>
      </c>
      <c r="P2622" s="6">
        <f t="shared" si="784"/>
        <v>0</v>
      </c>
      <c r="Q2622" s="7">
        <v>4272478.4500000011</v>
      </c>
      <c r="R2622" s="44" t="str">
        <f>VLOOKUP(F2622,'Set up'!$A$2:$E$55,5,FALSE)</f>
        <v>Trsf</v>
      </c>
      <c r="S2622" s="1" t="s">
        <v>2488</v>
      </c>
    </row>
    <row r="2623" spans="1:19" ht="15" customHeight="1" x14ac:dyDescent="0.35">
      <c r="A2623" s="4">
        <v>45328</v>
      </c>
      <c r="B2623" s="5">
        <f t="shared" si="775"/>
        <v>2</v>
      </c>
      <c r="C2623" s="5">
        <f t="shared" si="776"/>
        <v>2024</v>
      </c>
      <c r="D2623" s="5" t="s">
        <v>2423</v>
      </c>
      <c r="E2623" s="5" t="str">
        <f>VLOOKUP(F2623,'Set up'!$A$2:$C$55,2,FALSE)</f>
        <v>C00000026</v>
      </c>
      <c r="F2623" s="1" t="s">
        <v>785</v>
      </c>
      <c r="G2623" s="99" t="s">
        <v>2214</v>
      </c>
      <c r="H2623" s="5">
        <v>1</v>
      </c>
      <c r="I2623" s="5" t="str">
        <f>VLOOKUP(F2623,'Set up'!$A$2:$C$55,3,FALSE)</f>
        <v>Cash</v>
      </c>
      <c r="J2623" s="5">
        <f>VLOOKUP(F2623,'Set up'!$A$2:$D$55,4,FALSE)</f>
        <v>0</v>
      </c>
      <c r="K2623" s="4">
        <f t="shared" si="767"/>
        <v>45328</v>
      </c>
      <c r="L2623" s="5">
        <f t="shared" si="768"/>
        <v>2</v>
      </c>
      <c r="M2623" s="5">
        <f t="shared" si="769"/>
        <v>2024</v>
      </c>
      <c r="N2623" s="6">
        <v>283.8</v>
      </c>
      <c r="O2623" s="6">
        <f t="shared" si="783"/>
        <v>-283.8</v>
      </c>
      <c r="P2623" s="6">
        <f t="shared" si="784"/>
        <v>0</v>
      </c>
      <c r="Q2623" s="7">
        <v>4272762.2500000009</v>
      </c>
      <c r="R2623" s="44" t="str">
        <f>VLOOKUP(F2623,'Set up'!$A$2:$E$55,5,FALSE)</f>
        <v>Trsf</v>
      </c>
      <c r="S2623" s="1" t="s">
        <v>2488</v>
      </c>
    </row>
    <row r="2624" spans="1:19" ht="15" customHeight="1" x14ac:dyDescent="0.35">
      <c r="A2624" s="4">
        <v>45328</v>
      </c>
      <c r="B2624" s="5">
        <f t="shared" si="775"/>
        <v>2</v>
      </c>
      <c r="C2624" s="5">
        <f t="shared" si="776"/>
        <v>2024</v>
      </c>
      <c r="D2624" s="5" t="s">
        <v>2423</v>
      </c>
      <c r="E2624" s="5" t="str">
        <f>VLOOKUP(F2624,'Set up'!$A$2:$C$55,2,FALSE)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up'!$A$2:$C$55,3,FALSE)</f>
        <v>Cash</v>
      </c>
      <c r="J2624" s="5">
        <f>VLOOKUP(F2624,'Set up'!$A$2:$D$55,4,FALSE)</f>
        <v>0</v>
      </c>
      <c r="K2624" s="4">
        <f t="shared" si="767"/>
        <v>45328</v>
      </c>
      <c r="L2624" s="5">
        <f t="shared" si="768"/>
        <v>2</v>
      </c>
      <c r="M2624" s="5">
        <f t="shared" si="769"/>
        <v>2024</v>
      </c>
      <c r="N2624" s="6">
        <v>55.2</v>
      </c>
      <c r="O2624" s="6">
        <f t="shared" si="783"/>
        <v>-55.2</v>
      </c>
      <c r="P2624" s="6">
        <f t="shared" si="784"/>
        <v>0</v>
      </c>
      <c r="Q2624" s="7">
        <v>4272817.4500000011</v>
      </c>
      <c r="R2624" s="44" t="str">
        <f>VLOOKUP(F2624,'Set up'!$A$2:$E$55,5,FALSE)</f>
        <v>Trsf</v>
      </c>
      <c r="S2624" s="1" t="s">
        <v>2488</v>
      </c>
    </row>
    <row r="2625" spans="1:19" ht="15" customHeight="1" x14ac:dyDescent="0.35">
      <c r="A2625" s="4">
        <v>45328</v>
      </c>
      <c r="B2625" s="5">
        <f t="shared" si="775"/>
        <v>2</v>
      </c>
      <c r="C2625" s="5">
        <f t="shared" si="776"/>
        <v>2024</v>
      </c>
      <c r="D2625" s="5" t="s">
        <v>2423</v>
      </c>
      <c r="E2625" s="5" t="str">
        <f>VLOOKUP(F2625,'Set up'!$A$2:$C$55,2,FALSE)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up'!$A$2:$C$55,3,FALSE)</f>
        <v>Cash</v>
      </c>
      <c r="J2625" s="5">
        <f>VLOOKUP(F2625,'Set up'!$A$2:$D$55,4,FALSE)</f>
        <v>0</v>
      </c>
      <c r="K2625" s="4">
        <f t="shared" si="767"/>
        <v>45328</v>
      </c>
      <c r="L2625" s="5">
        <f t="shared" si="768"/>
        <v>2</v>
      </c>
      <c r="M2625" s="5">
        <f t="shared" si="769"/>
        <v>2024</v>
      </c>
      <c r="N2625" s="6">
        <v>160</v>
      </c>
      <c r="O2625" s="6">
        <f t="shared" si="783"/>
        <v>-160</v>
      </c>
      <c r="P2625" s="6">
        <f t="shared" si="784"/>
        <v>0</v>
      </c>
      <c r="Q2625" s="7">
        <v>4272977.4500000011</v>
      </c>
      <c r="R2625" s="44" t="str">
        <f>VLOOKUP(F2625,'Set up'!$A$2:$E$55,5,FALSE)</f>
        <v>Trsf</v>
      </c>
      <c r="S2625" s="1" t="s">
        <v>2488</v>
      </c>
    </row>
    <row r="2626" spans="1:19" ht="15" customHeight="1" x14ac:dyDescent="0.35">
      <c r="A2626" s="4">
        <v>45328</v>
      </c>
      <c r="B2626" s="5">
        <f t="shared" si="775"/>
        <v>2</v>
      </c>
      <c r="C2626" s="5">
        <f t="shared" si="776"/>
        <v>2024</v>
      </c>
      <c r="D2626" s="5" t="s">
        <v>2423</v>
      </c>
      <c r="E2626" s="5" t="str">
        <f>VLOOKUP(F2626,'Set up'!$A$2:$C$55,2,FALSE)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up'!$A$2:$C$55,3,FALSE)</f>
        <v>Cash</v>
      </c>
      <c r="J2626" s="5">
        <f>VLOOKUP(F2626,'Set up'!$A$2:$D$55,4,FALSE)</f>
        <v>0</v>
      </c>
      <c r="K2626" s="4">
        <f t="shared" si="767"/>
        <v>45328</v>
      </c>
      <c r="L2626" s="5">
        <f t="shared" si="768"/>
        <v>2</v>
      </c>
      <c r="M2626" s="5">
        <f t="shared" si="769"/>
        <v>2024</v>
      </c>
      <c r="N2626" s="6">
        <v>120</v>
      </c>
      <c r="O2626" s="6">
        <f t="shared" si="783"/>
        <v>-120</v>
      </c>
      <c r="P2626" s="6">
        <f t="shared" si="784"/>
        <v>0</v>
      </c>
      <c r="Q2626" s="7">
        <v>4273097.4500000011</v>
      </c>
      <c r="R2626" s="44" t="str">
        <f>VLOOKUP(F2626,'Set up'!$A$2:$E$55,5,FALSE)</f>
        <v>Trsf</v>
      </c>
      <c r="S2626" s="1" t="s">
        <v>2488</v>
      </c>
    </row>
    <row r="2627" spans="1:19" ht="15" customHeight="1" x14ac:dyDescent="0.35">
      <c r="A2627" s="4">
        <v>45330</v>
      </c>
      <c r="B2627" s="5">
        <f t="shared" si="775"/>
        <v>2</v>
      </c>
      <c r="C2627" s="5">
        <f t="shared" si="776"/>
        <v>2024</v>
      </c>
      <c r="D2627" s="5" t="s">
        <v>2424</v>
      </c>
      <c r="E2627" s="5" t="str">
        <f>VLOOKUP(F2627,'Set up'!$A$2:$C$55,2,FALSE)</f>
        <v>C00000046</v>
      </c>
      <c r="F2627" s="1" t="s">
        <v>2356</v>
      </c>
      <c r="G2627" s="99" t="s">
        <v>1739</v>
      </c>
      <c r="H2627" s="5">
        <v>1</v>
      </c>
      <c r="I2627" s="5" t="str">
        <f>VLOOKUP(F2627,'Set up'!$A$2:$C$55,3,FALSE)</f>
        <v>Cash</v>
      </c>
      <c r="J2627" s="5">
        <f>VLOOKUP(F2627,'Set up'!$A$2:$D$55,4,FALSE)</f>
        <v>0</v>
      </c>
      <c r="K2627" s="4">
        <f t="shared" ref="K2627:K2690" si="785">A2627+J2627</f>
        <v>45330</v>
      </c>
      <c r="L2627" s="5">
        <f t="shared" ref="L2627:L2690" si="786">MONTH(K2627)</f>
        <v>2</v>
      </c>
      <c r="M2627" s="5">
        <f t="shared" ref="M2627:M2690" si="787">YEAR(K2627)</f>
        <v>2024</v>
      </c>
      <c r="N2627" s="6">
        <v>1694</v>
      </c>
      <c r="O2627" s="6">
        <f t="shared" si="783"/>
        <v>-1694</v>
      </c>
      <c r="P2627" s="6">
        <f t="shared" si="784"/>
        <v>0</v>
      </c>
      <c r="Q2627" s="7">
        <v>4274791.4500000011</v>
      </c>
      <c r="R2627" s="44" t="str">
        <f>VLOOKUP(F2627,'Set up'!$A$2:$E$55,5,FALSE)</f>
        <v>Cash</v>
      </c>
      <c r="S2627" s="1" t="s">
        <v>2492</v>
      </c>
    </row>
    <row r="2628" spans="1:19" ht="15" customHeight="1" x14ac:dyDescent="0.35">
      <c r="A2628" s="4">
        <v>45330</v>
      </c>
      <c r="B2628" s="5">
        <f t="shared" si="775"/>
        <v>2</v>
      </c>
      <c r="C2628" s="5">
        <f t="shared" si="776"/>
        <v>2024</v>
      </c>
      <c r="D2628" s="5" t="s">
        <v>2425</v>
      </c>
      <c r="E2628" s="5" t="str">
        <f>VLOOKUP(F2628,'Set up'!$A$2:$C$55,2,FALSE)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up'!$A$2:$C$55,3,FALSE)</f>
        <v>120</v>
      </c>
      <c r="J2628" s="5">
        <f>VLOOKUP(F2628,'Set up'!$A$2:$D$55,4,FALSE)</f>
        <v>120</v>
      </c>
      <c r="K2628" s="4">
        <f t="shared" si="785"/>
        <v>45450</v>
      </c>
      <c r="L2628" s="5">
        <f t="shared" si="786"/>
        <v>6</v>
      </c>
      <c r="M2628" s="5">
        <f t="shared" si="787"/>
        <v>2024</v>
      </c>
      <c r="N2628" s="6">
        <v>9636</v>
      </c>
      <c r="O2628" s="6">
        <f t="shared" ref="O2628:O2633" si="788">-N2628</f>
        <v>-9636</v>
      </c>
      <c r="P2628" s="6">
        <f t="shared" ref="P2628:P2633" si="789">SUM(N2628+O2628)</f>
        <v>0</v>
      </c>
      <c r="Q2628" s="7">
        <v>4284427.4500000011</v>
      </c>
      <c r="R2628" s="44" t="str">
        <f>VLOOKUP(F2628,'Set up'!$A$2:$E$55,5,FALSE)</f>
        <v>Trsf</v>
      </c>
      <c r="S2628" s="1" t="s">
        <v>2914</v>
      </c>
    </row>
    <row r="2629" spans="1:19" ht="15" customHeight="1" x14ac:dyDescent="0.35">
      <c r="A2629" s="4">
        <v>45330</v>
      </c>
      <c r="B2629" s="5">
        <f t="shared" si="775"/>
        <v>2</v>
      </c>
      <c r="C2629" s="5">
        <f t="shared" si="776"/>
        <v>2024</v>
      </c>
      <c r="D2629" s="5" t="s">
        <v>2425</v>
      </c>
      <c r="E2629" s="5" t="str">
        <f>VLOOKUP(F2629,'Set up'!$A$2:$C$55,2,FALSE)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up'!$A$2:$C$55,3,FALSE)</f>
        <v>120</v>
      </c>
      <c r="J2629" s="5">
        <f>VLOOKUP(F2629,'Set up'!$A$2:$D$55,4,FALSE)</f>
        <v>120</v>
      </c>
      <c r="K2629" s="4">
        <f t="shared" si="785"/>
        <v>45450</v>
      </c>
      <c r="L2629" s="5">
        <f t="shared" si="786"/>
        <v>6</v>
      </c>
      <c r="M2629" s="5">
        <f t="shared" si="787"/>
        <v>2024</v>
      </c>
      <c r="N2629" s="6">
        <v>1740</v>
      </c>
      <c r="O2629" s="6">
        <f t="shared" si="788"/>
        <v>-1740</v>
      </c>
      <c r="P2629" s="6">
        <f t="shared" si="789"/>
        <v>0</v>
      </c>
      <c r="Q2629" s="7">
        <v>4286167.4500000011</v>
      </c>
      <c r="R2629" s="44" t="str">
        <f>VLOOKUP(F2629,'Set up'!$A$2:$E$55,5,FALSE)</f>
        <v>Trsf</v>
      </c>
      <c r="S2629" s="1" t="s">
        <v>2914</v>
      </c>
    </row>
    <row r="2630" spans="1:19" ht="15" customHeight="1" x14ac:dyDescent="0.35">
      <c r="A2630" s="4">
        <v>45330</v>
      </c>
      <c r="B2630" s="5">
        <f t="shared" si="775"/>
        <v>2</v>
      </c>
      <c r="C2630" s="5">
        <f t="shared" si="776"/>
        <v>2024</v>
      </c>
      <c r="D2630" s="5" t="s">
        <v>2425</v>
      </c>
      <c r="E2630" s="5" t="str">
        <f>VLOOKUP(F2630,'Set up'!$A$2:$C$55,2,FALSE)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up'!$A$2:$C$55,3,FALSE)</f>
        <v>120</v>
      </c>
      <c r="J2630" s="5">
        <f>VLOOKUP(F2630,'Set up'!$A$2:$D$55,4,FALSE)</f>
        <v>120</v>
      </c>
      <c r="K2630" s="4">
        <f t="shared" si="785"/>
        <v>45450</v>
      </c>
      <c r="L2630" s="5">
        <f t="shared" si="786"/>
        <v>6</v>
      </c>
      <c r="M2630" s="5">
        <f t="shared" si="787"/>
        <v>2024</v>
      </c>
      <c r="N2630" s="6">
        <v>287.5</v>
      </c>
      <c r="O2630" s="6">
        <f t="shared" si="788"/>
        <v>-287.5</v>
      </c>
      <c r="P2630" s="6">
        <f t="shared" si="789"/>
        <v>0</v>
      </c>
      <c r="Q2630" s="7">
        <v>4286454.9500000011</v>
      </c>
      <c r="R2630" s="44" t="str">
        <f>VLOOKUP(F2630,'Set up'!$A$2:$E$55,5,FALSE)</f>
        <v>Trsf</v>
      </c>
      <c r="S2630" s="1" t="s">
        <v>2914</v>
      </c>
    </row>
    <row r="2631" spans="1:19" ht="15" customHeight="1" x14ac:dyDescent="0.35">
      <c r="A2631" s="4">
        <v>45330</v>
      </c>
      <c r="B2631" s="5">
        <f t="shared" si="775"/>
        <v>2</v>
      </c>
      <c r="C2631" s="5">
        <f t="shared" si="776"/>
        <v>2024</v>
      </c>
      <c r="D2631" s="5" t="s">
        <v>2425</v>
      </c>
      <c r="E2631" s="5" t="str">
        <f>VLOOKUP(F2631,'Set up'!$A$2:$C$55,2,FALSE)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up'!$A$2:$C$55,3,FALSE)</f>
        <v>120</v>
      </c>
      <c r="J2631" s="5">
        <f>VLOOKUP(F2631,'Set up'!$A$2:$D$55,4,FALSE)</f>
        <v>120</v>
      </c>
      <c r="K2631" s="4">
        <f t="shared" si="785"/>
        <v>45450</v>
      </c>
      <c r="L2631" s="5">
        <f t="shared" si="786"/>
        <v>6</v>
      </c>
      <c r="M2631" s="5">
        <f t="shared" si="787"/>
        <v>2024</v>
      </c>
      <c r="N2631" s="6">
        <v>440</v>
      </c>
      <c r="O2631" s="6">
        <f t="shared" si="788"/>
        <v>-440</v>
      </c>
      <c r="P2631" s="6">
        <f t="shared" si="789"/>
        <v>0</v>
      </c>
      <c r="Q2631" s="7">
        <v>4286894.9500000011</v>
      </c>
      <c r="R2631" s="44" t="str">
        <f>VLOOKUP(F2631,'Set up'!$A$2:$E$55,5,FALSE)</f>
        <v>Trsf</v>
      </c>
      <c r="S2631" s="1" t="s">
        <v>2914</v>
      </c>
    </row>
    <row r="2632" spans="1:19" ht="15" customHeight="1" x14ac:dyDescent="0.35">
      <c r="A2632" s="4">
        <v>45330</v>
      </c>
      <c r="B2632" s="5">
        <f t="shared" si="775"/>
        <v>2</v>
      </c>
      <c r="C2632" s="5">
        <f t="shared" si="776"/>
        <v>2024</v>
      </c>
      <c r="D2632" s="5" t="s">
        <v>2425</v>
      </c>
      <c r="E2632" s="5" t="str">
        <f>VLOOKUP(F2632,'Set up'!$A$2:$C$55,2,FALSE)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up'!$A$2:$C$55,3,FALSE)</f>
        <v>120</v>
      </c>
      <c r="J2632" s="5">
        <f>VLOOKUP(F2632,'Set up'!$A$2:$D$55,4,FALSE)</f>
        <v>120</v>
      </c>
      <c r="K2632" s="4">
        <f t="shared" si="785"/>
        <v>45450</v>
      </c>
      <c r="L2632" s="5">
        <f t="shared" si="786"/>
        <v>6</v>
      </c>
      <c r="M2632" s="5">
        <f t="shared" si="787"/>
        <v>2024</v>
      </c>
      <c r="N2632" s="6">
        <v>420</v>
      </c>
      <c r="O2632" s="6">
        <f t="shared" si="788"/>
        <v>-420</v>
      </c>
      <c r="P2632" s="6">
        <f t="shared" si="789"/>
        <v>0</v>
      </c>
      <c r="Q2632" s="7">
        <v>4287314.9500000011</v>
      </c>
      <c r="R2632" s="44" t="str">
        <f>VLOOKUP(F2632,'Set up'!$A$2:$E$55,5,FALSE)</f>
        <v>Trsf</v>
      </c>
      <c r="S2632" s="1" t="s">
        <v>2914</v>
      </c>
    </row>
    <row r="2633" spans="1:19" ht="15" customHeight="1" x14ac:dyDescent="0.35">
      <c r="A2633" s="4">
        <v>45330</v>
      </c>
      <c r="B2633" s="5">
        <f t="shared" si="775"/>
        <v>2</v>
      </c>
      <c r="C2633" s="5">
        <f t="shared" si="776"/>
        <v>2024</v>
      </c>
      <c r="D2633" s="5" t="s">
        <v>2425</v>
      </c>
      <c r="E2633" s="5" t="str">
        <f>VLOOKUP(F2633,'Set up'!$A$2:$C$55,2,FALSE)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up'!$A$2:$C$55,3,FALSE)</f>
        <v>120</v>
      </c>
      <c r="J2633" s="5">
        <f>VLOOKUP(F2633,'Set up'!$A$2:$D$55,4,FALSE)</f>
        <v>120</v>
      </c>
      <c r="K2633" s="4">
        <f t="shared" si="785"/>
        <v>45450</v>
      </c>
      <c r="L2633" s="5">
        <f t="shared" si="786"/>
        <v>6</v>
      </c>
      <c r="M2633" s="5">
        <f t="shared" si="787"/>
        <v>2024</v>
      </c>
      <c r="N2633" s="6">
        <v>220</v>
      </c>
      <c r="O2633" s="6">
        <f t="shared" si="788"/>
        <v>-220</v>
      </c>
      <c r="P2633" s="6">
        <f t="shared" si="789"/>
        <v>0</v>
      </c>
      <c r="Q2633" s="7">
        <v>4287534.9500000011</v>
      </c>
      <c r="R2633" s="44" t="str">
        <f>VLOOKUP(F2633,'Set up'!$A$2:$E$55,5,FALSE)</f>
        <v>Trsf</v>
      </c>
      <c r="S2633" s="1" t="s">
        <v>2914</v>
      </c>
    </row>
    <row r="2634" spans="1:19" ht="15" customHeight="1" x14ac:dyDescent="0.35">
      <c r="A2634" s="4">
        <v>45337</v>
      </c>
      <c r="B2634" s="5">
        <f t="shared" si="775"/>
        <v>2</v>
      </c>
      <c r="C2634" s="5">
        <f t="shared" si="776"/>
        <v>2024</v>
      </c>
      <c r="D2634" s="5" t="s">
        <v>2426</v>
      </c>
      <c r="E2634" s="5" t="str">
        <f>VLOOKUP(F2634,'Set up'!$A$2:$C$55,2,FALSE)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up'!$A$2:$C$55,3,FALSE)</f>
        <v>Cash</v>
      </c>
      <c r="J2634" s="5">
        <f>VLOOKUP(F2634,'Set up'!$A$2:$D$55,4,FALSE)</f>
        <v>0</v>
      </c>
      <c r="K2634" s="4">
        <f t="shared" si="785"/>
        <v>45337</v>
      </c>
      <c r="L2634" s="5">
        <f t="shared" si="786"/>
        <v>2</v>
      </c>
      <c r="M2634" s="5">
        <f t="shared" si="787"/>
        <v>2024</v>
      </c>
      <c r="N2634" s="6">
        <v>1738</v>
      </c>
      <c r="P2634" s="6">
        <v>1738</v>
      </c>
      <c r="Q2634" s="7">
        <v>4289272.9500000011</v>
      </c>
      <c r="R2634" s="44" t="str">
        <f>VLOOKUP(F2634,'Set up'!$A$2:$E$55,5,FALSE)</f>
        <v>Trsf</v>
      </c>
    </row>
    <row r="2635" spans="1:19" ht="15" customHeight="1" x14ac:dyDescent="0.35">
      <c r="A2635" s="4">
        <v>45337</v>
      </c>
      <c r="B2635" s="5">
        <f t="shared" si="775"/>
        <v>2</v>
      </c>
      <c r="C2635" s="5">
        <f t="shared" si="776"/>
        <v>2024</v>
      </c>
      <c r="D2635" s="5" t="s">
        <v>2426</v>
      </c>
      <c r="E2635" s="5" t="str">
        <f>VLOOKUP(F2635,'Set up'!$A$2:$C$55,2,FALSE)</f>
        <v>C00000019</v>
      </c>
      <c r="F2635" s="1" t="s">
        <v>401</v>
      </c>
      <c r="G2635" s="99" t="s">
        <v>2211</v>
      </c>
      <c r="H2635" s="5">
        <v>1</v>
      </c>
      <c r="I2635" s="5" t="str">
        <f>VLOOKUP(F2635,'Set up'!$A$2:$C$55,3,FALSE)</f>
        <v>Cash</v>
      </c>
      <c r="J2635" s="5">
        <f>VLOOKUP(F2635,'Set up'!$A$2:$D$55,4,FALSE)</f>
        <v>0</v>
      </c>
      <c r="K2635" s="4">
        <f t="shared" si="785"/>
        <v>45337</v>
      </c>
      <c r="L2635" s="5">
        <f t="shared" si="786"/>
        <v>2</v>
      </c>
      <c r="M2635" s="5">
        <f t="shared" si="787"/>
        <v>2024</v>
      </c>
      <c r="N2635" s="6">
        <v>405</v>
      </c>
      <c r="P2635" s="6">
        <v>405</v>
      </c>
      <c r="Q2635" s="7">
        <v>4289677.9500000011</v>
      </c>
      <c r="R2635" s="44" t="str">
        <f>VLOOKUP(F2635,'Set up'!$A$2:$E$55,5,FALSE)</f>
        <v>Trsf</v>
      </c>
    </row>
    <row r="2636" spans="1:19" ht="15" customHeight="1" x14ac:dyDescent="0.35">
      <c r="A2636" s="4">
        <v>45337</v>
      </c>
      <c r="B2636" s="5">
        <f t="shared" si="775"/>
        <v>2</v>
      </c>
      <c r="C2636" s="5">
        <f t="shared" si="776"/>
        <v>2024</v>
      </c>
      <c r="D2636" s="5" t="s">
        <v>2426</v>
      </c>
      <c r="E2636" s="5" t="str">
        <f>VLOOKUP(F2636,'Set up'!$A$2:$C$55,2,FALSE)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up'!$A$2:$C$55,3,FALSE)</f>
        <v>Cash</v>
      </c>
      <c r="J2636" s="5">
        <f>VLOOKUP(F2636,'Set up'!$A$2:$D$55,4,FALSE)</f>
        <v>0</v>
      </c>
      <c r="K2636" s="4">
        <f t="shared" si="785"/>
        <v>45337</v>
      </c>
      <c r="L2636" s="5">
        <f t="shared" si="786"/>
        <v>2</v>
      </c>
      <c r="M2636" s="5">
        <f t="shared" si="787"/>
        <v>2024</v>
      </c>
      <c r="N2636" s="6">
        <v>187.5</v>
      </c>
      <c r="P2636" s="6">
        <v>187.5</v>
      </c>
      <c r="Q2636" s="7">
        <v>4289865.4500000011</v>
      </c>
      <c r="R2636" s="44" t="str">
        <f>VLOOKUP(F2636,'Set up'!$A$2:$E$55,5,FALSE)</f>
        <v>Trsf</v>
      </c>
    </row>
    <row r="2637" spans="1:19" ht="15" customHeight="1" x14ac:dyDescent="0.35">
      <c r="A2637" s="4">
        <v>45337</v>
      </c>
      <c r="B2637" s="5">
        <f t="shared" si="775"/>
        <v>2</v>
      </c>
      <c r="C2637" s="5">
        <f t="shared" si="776"/>
        <v>2024</v>
      </c>
      <c r="D2637" s="5" t="s">
        <v>2426</v>
      </c>
      <c r="E2637" s="5" t="str">
        <f>VLOOKUP(F2637,'Set up'!$A$2:$C$55,2,FALSE)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up'!$A$2:$C$55,3,FALSE)</f>
        <v>Cash</v>
      </c>
      <c r="J2637" s="5">
        <f>VLOOKUP(F2637,'Set up'!$A$2:$D$55,4,FALSE)</f>
        <v>0</v>
      </c>
      <c r="K2637" s="4">
        <f t="shared" si="785"/>
        <v>45337</v>
      </c>
      <c r="L2637" s="5">
        <f t="shared" si="786"/>
        <v>2</v>
      </c>
      <c r="M2637" s="5">
        <f t="shared" si="787"/>
        <v>2024</v>
      </c>
      <c r="N2637" s="6">
        <v>390</v>
      </c>
      <c r="P2637" s="6">
        <v>390</v>
      </c>
      <c r="Q2637" s="7">
        <v>4290255.4500000011</v>
      </c>
      <c r="R2637" s="44" t="str">
        <f>VLOOKUP(F2637,'Set up'!$A$2:$E$55,5,FALSE)</f>
        <v>Trsf</v>
      </c>
    </row>
    <row r="2638" spans="1:19" ht="15" customHeight="1" x14ac:dyDescent="0.35">
      <c r="A2638" s="4">
        <v>45337</v>
      </c>
      <c r="B2638" s="5">
        <f t="shared" si="775"/>
        <v>2</v>
      </c>
      <c r="C2638" s="5">
        <f t="shared" si="776"/>
        <v>2024</v>
      </c>
      <c r="D2638" s="5" t="s">
        <v>2427</v>
      </c>
      <c r="E2638" s="5" t="str">
        <f>VLOOKUP(F2638,'Set up'!$A$2:$C$55,2,FALSE)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up'!$A$2:$C$55,3,FALSE)</f>
        <v>120</v>
      </c>
      <c r="J2638" s="5">
        <f>VLOOKUP(F2638,'Set up'!$A$2:$D$55,4,FALSE)</f>
        <v>120</v>
      </c>
      <c r="K2638" s="4">
        <f t="shared" si="785"/>
        <v>45457</v>
      </c>
      <c r="L2638" s="5">
        <f t="shared" si="786"/>
        <v>6</v>
      </c>
      <c r="M2638" s="5">
        <f t="shared" si="787"/>
        <v>2024</v>
      </c>
      <c r="N2638" s="6">
        <v>287.5</v>
      </c>
      <c r="O2638" s="6">
        <f>-N2638</f>
        <v>-287.5</v>
      </c>
      <c r="P2638" s="6">
        <f>SUM(N2638+O2638)</f>
        <v>0</v>
      </c>
      <c r="Q2638" s="7">
        <v>4290542.9500000011</v>
      </c>
      <c r="R2638" s="44" t="str">
        <f>VLOOKUP(F2638,'Set up'!$A$2:$E$55,5,FALSE)</f>
        <v>Trsf</v>
      </c>
      <c r="S2638" s="1" t="s">
        <v>2914</v>
      </c>
    </row>
    <row r="2639" spans="1:19" ht="15" customHeight="1" x14ac:dyDescent="0.35">
      <c r="A2639" s="4">
        <v>45337</v>
      </c>
      <c r="B2639" s="5">
        <f t="shared" si="775"/>
        <v>2</v>
      </c>
      <c r="C2639" s="5">
        <f t="shared" si="776"/>
        <v>2024</v>
      </c>
      <c r="D2639" s="5" t="s">
        <v>2427</v>
      </c>
      <c r="E2639" s="5" t="str">
        <f>VLOOKUP(F2639,'Set up'!$A$2:$C$55,2,FALSE)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up'!$A$2:$C$55,3,FALSE)</f>
        <v>120</v>
      </c>
      <c r="J2639" s="5">
        <f>VLOOKUP(F2639,'Set up'!$A$2:$D$55,4,FALSE)</f>
        <v>120</v>
      </c>
      <c r="K2639" s="4">
        <f t="shared" si="785"/>
        <v>45457</v>
      </c>
      <c r="L2639" s="5">
        <f t="shared" si="786"/>
        <v>6</v>
      </c>
      <c r="M2639" s="5">
        <f t="shared" si="787"/>
        <v>2024</v>
      </c>
      <c r="N2639" s="6">
        <v>420</v>
      </c>
      <c r="O2639" s="6">
        <f>-N2639</f>
        <v>-420</v>
      </c>
      <c r="P2639" s="6">
        <f>SUM(N2639+O2639)</f>
        <v>0</v>
      </c>
      <c r="Q2639" s="7">
        <v>4290962.9500000011</v>
      </c>
      <c r="R2639" s="44" t="str">
        <f>VLOOKUP(F2639,'Set up'!$A$2:$E$55,5,FALSE)</f>
        <v>Trsf</v>
      </c>
      <c r="S2639" s="1" t="s">
        <v>2914</v>
      </c>
    </row>
    <row r="2640" spans="1:19" ht="15" customHeight="1" x14ac:dyDescent="0.35">
      <c r="A2640" s="4">
        <v>45338</v>
      </c>
      <c r="B2640" s="5">
        <f t="shared" si="775"/>
        <v>2</v>
      </c>
      <c r="C2640" s="5">
        <f t="shared" si="776"/>
        <v>2024</v>
      </c>
      <c r="D2640" s="5" t="s">
        <v>2428</v>
      </c>
      <c r="E2640" s="5" t="str">
        <f>VLOOKUP(F2640,'Set up'!$A$2:$C$55,2,FALSE)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up'!$A$2:$C$55,3,FALSE)</f>
        <v>Cash</v>
      </c>
      <c r="J2640" s="5">
        <f>VLOOKUP(F2640,'Set up'!$A$2:$D$55,4,FALSE)</f>
        <v>0</v>
      </c>
      <c r="K2640" s="4">
        <f t="shared" si="785"/>
        <v>45338</v>
      </c>
      <c r="L2640" s="5">
        <f t="shared" si="786"/>
        <v>2</v>
      </c>
      <c r="M2640" s="5">
        <f t="shared" si="787"/>
        <v>2024</v>
      </c>
      <c r="N2640" s="6">
        <v>1738</v>
      </c>
      <c r="P2640" s="6">
        <v>1738</v>
      </c>
      <c r="Q2640" s="7">
        <v>4292700.9500000011</v>
      </c>
      <c r="R2640" s="44" t="str">
        <f>VLOOKUP(F2640,'Set up'!$A$2:$E$55,5,FALSE)</f>
        <v>PD Chq</v>
      </c>
    </row>
    <row r="2641" spans="1:19" ht="15" customHeight="1" x14ac:dyDescent="0.35">
      <c r="A2641" s="4">
        <v>45338</v>
      </c>
      <c r="B2641" s="5">
        <f t="shared" si="775"/>
        <v>2</v>
      </c>
      <c r="C2641" s="5">
        <f t="shared" si="776"/>
        <v>2024</v>
      </c>
      <c r="D2641" s="5" t="s">
        <v>2428</v>
      </c>
      <c r="E2641" s="5" t="str">
        <f>VLOOKUP(F2641,'Set up'!$A$2:$C$55,2,FALSE)</f>
        <v>C00000021</v>
      </c>
      <c r="F2641" s="1" t="s">
        <v>492</v>
      </c>
      <c r="G2641" s="99" t="s">
        <v>2214</v>
      </c>
      <c r="H2641" s="5">
        <v>1</v>
      </c>
      <c r="I2641" s="5" t="str">
        <f>VLOOKUP(F2641,'Set up'!$A$2:$C$55,3,FALSE)</f>
        <v>Cash</v>
      </c>
      <c r="J2641" s="5">
        <f>VLOOKUP(F2641,'Set up'!$A$2:$D$55,4,FALSE)</f>
        <v>0</v>
      </c>
      <c r="K2641" s="4">
        <f t="shared" si="785"/>
        <v>45338</v>
      </c>
      <c r="L2641" s="5">
        <f t="shared" si="786"/>
        <v>2</v>
      </c>
      <c r="M2641" s="5">
        <f t="shared" si="787"/>
        <v>2024</v>
      </c>
      <c r="N2641" s="6">
        <v>259.60000000000002</v>
      </c>
      <c r="P2641" s="6">
        <v>259.60000000000002</v>
      </c>
      <c r="Q2641" s="7">
        <v>4292960.5500000007</v>
      </c>
      <c r="R2641" s="44" t="str">
        <f>VLOOKUP(F2641,'Set up'!$A$2:$E$55,5,FALSE)</f>
        <v>PD Chq</v>
      </c>
    </row>
    <row r="2642" spans="1:19" ht="15" customHeight="1" x14ac:dyDescent="0.35">
      <c r="A2642" s="4">
        <v>45338</v>
      </c>
      <c r="B2642" s="5">
        <f t="shared" si="775"/>
        <v>2</v>
      </c>
      <c r="C2642" s="5">
        <f t="shared" si="776"/>
        <v>2024</v>
      </c>
      <c r="D2642" s="5" t="s">
        <v>2428</v>
      </c>
      <c r="E2642" s="5" t="str">
        <f>VLOOKUP(F2642,'Set up'!$A$2:$C$55,2,FALSE)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up'!$A$2:$C$55,3,FALSE)</f>
        <v>Cash</v>
      </c>
      <c r="J2642" s="5">
        <f>VLOOKUP(F2642,'Set up'!$A$2:$D$55,4,FALSE)</f>
        <v>0</v>
      </c>
      <c r="K2642" s="4">
        <f t="shared" si="785"/>
        <v>45338</v>
      </c>
      <c r="L2642" s="5">
        <f t="shared" si="786"/>
        <v>2</v>
      </c>
      <c r="M2642" s="5">
        <f t="shared" si="787"/>
        <v>2024</v>
      </c>
      <c r="N2642" s="6">
        <v>95</v>
      </c>
      <c r="P2642" s="6">
        <v>95</v>
      </c>
      <c r="Q2642" s="7">
        <v>4293055.5500000007</v>
      </c>
      <c r="R2642" s="44" t="str">
        <f>VLOOKUP(F2642,'Set up'!$A$2:$E$55,5,FALSE)</f>
        <v>PD Chq</v>
      </c>
    </row>
    <row r="2643" spans="1:19" ht="15" customHeight="1" x14ac:dyDescent="0.35">
      <c r="A2643" s="4">
        <v>45338</v>
      </c>
      <c r="B2643" s="5">
        <f t="shared" si="775"/>
        <v>2</v>
      </c>
      <c r="C2643" s="5">
        <f t="shared" si="776"/>
        <v>2024</v>
      </c>
      <c r="D2643" s="5" t="s">
        <v>2428</v>
      </c>
      <c r="E2643" s="5" t="str">
        <f>VLOOKUP(F2643,'Set up'!$A$2:$C$55,2,FALSE)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up'!$A$2:$C$55,3,FALSE)</f>
        <v>Cash</v>
      </c>
      <c r="J2643" s="5">
        <f>VLOOKUP(F2643,'Set up'!$A$2:$D$55,4,FALSE)</f>
        <v>0</v>
      </c>
      <c r="K2643" s="4">
        <f t="shared" si="785"/>
        <v>45338</v>
      </c>
      <c r="L2643" s="5">
        <f t="shared" si="786"/>
        <v>2</v>
      </c>
      <c r="M2643" s="5">
        <f t="shared" si="787"/>
        <v>2024</v>
      </c>
      <c r="N2643" s="6">
        <v>312.5</v>
      </c>
      <c r="P2643" s="6">
        <v>312.5</v>
      </c>
      <c r="Q2643" s="7">
        <v>4293368.0500000007</v>
      </c>
      <c r="R2643" s="44" t="str">
        <f>VLOOKUP(F2643,'Set up'!$A$2:$E$55,5,FALSE)</f>
        <v>PD Chq</v>
      </c>
    </row>
    <row r="2644" spans="1:19" ht="15" customHeight="1" x14ac:dyDescent="0.35">
      <c r="A2644" s="4">
        <v>45341</v>
      </c>
      <c r="B2644" s="5">
        <f t="shared" si="775"/>
        <v>2</v>
      </c>
      <c r="C2644" s="5">
        <f t="shared" si="776"/>
        <v>2024</v>
      </c>
      <c r="D2644" s="5" t="s">
        <v>2429</v>
      </c>
      <c r="E2644" s="5" t="str">
        <f>VLOOKUP(F2644,'Set up'!$A$2:$C$55,2,FALSE)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up'!$A$2:$C$55,3,FALSE)</f>
        <v>Cash</v>
      </c>
      <c r="J2644" s="5">
        <f>VLOOKUP(F2644,'Set up'!$A$2:$D$55,4,FALSE)</f>
        <v>0</v>
      </c>
      <c r="K2644" s="4">
        <f t="shared" si="785"/>
        <v>45341</v>
      </c>
      <c r="L2644" s="5">
        <f t="shared" si="786"/>
        <v>2</v>
      </c>
      <c r="M2644" s="5">
        <f t="shared" si="787"/>
        <v>2024</v>
      </c>
      <c r="N2644" s="6">
        <v>125</v>
      </c>
      <c r="P2644" s="6">
        <v>125</v>
      </c>
      <c r="Q2644" s="7">
        <v>4293493.0500000007</v>
      </c>
      <c r="R2644" s="44" t="str">
        <f>VLOOKUP(F2644,'Set up'!$A$2:$E$55,5,FALSE)</f>
        <v>Trsf</v>
      </c>
    </row>
    <row r="2645" spans="1:19" ht="15" customHeight="1" x14ac:dyDescent="0.35">
      <c r="A2645" s="4">
        <v>45342</v>
      </c>
      <c r="B2645" s="5">
        <f t="shared" si="775"/>
        <v>2</v>
      </c>
      <c r="C2645" s="5">
        <f t="shared" si="776"/>
        <v>2024</v>
      </c>
      <c r="D2645" s="5" t="s">
        <v>2430</v>
      </c>
      <c r="E2645" s="5" t="str">
        <f>VLOOKUP(F2645,'Set up'!$A$2:$C$55,2,FALSE)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up'!$A$2:$C$55,3,FALSE)</f>
        <v>Cash</v>
      </c>
      <c r="J2645" s="5">
        <f>VLOOKUP(F2645,'Set up'!$A$2:$D$55,4,FALSE)</f>
        <v>0</v>
      </c>
      <c r="K2645" s="4">
        <f t="shared" si="785"/>
        <v>45342</v>
      </c>
      <c r="L2645" s="5">
        <f t="shared" si="786"/>
        <v>2</v>
      </c>
      <c r="M2645" s="5">
        <f t="shared" si="787"/>
        <v>2024</v>
      </c>
      <c r="N2645" s="6">
        <v>3212</v>
      </c>
      <c r="P2645" s="6">
        <v>3212</v>
      </c>
      <c r="Q2645" s="7">
        <v>4296705.0500000007</v>
      </c>
      <c r="R2645" s="44" t="str">
        <f>VLOOKUP(F2645,'Set up'!$A$2:$E$55,5,FALSE)</f>
        <v>Trsf</v>
      </c>
    </row>
    <row r="2646" spans="1:19" ht="15" customHeight="1" x14ac:dyDescent="0.35">
      <c r="A2646" s="4">
        <v>45342</v>
      </c>
      <c r="B2646" s="5">
        <f t="shared" si="775"/>
        <v>2</v>
      </c>
      <c r="C2646" s="5">
        <f t="shared" si="776"/>
        <v>2024</v>
      </c>
      <c r="D2646" s="5" t="s">
        <v>2430</v>
      </c>
      <c r="E2646" s="5" t="str">
        <f>VLOOKUP(F2646,'Set up'!$A$2:$C$55,2,FALSE)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up'!$A$2:$C$55,3,FALSE)</f>
        <v>Cash</v>
      </c>
      <c r="J2646" s="5">
        <f>VLOOKUP(F2646,'Set up'!$A$2:$D$55,4,FALSE)</f>
        <v>0</v>
      </c>
      <c r="K2646" s="4">
        <f t="shared" si="785"/>
        <v>45342</v>
      </c>
      <c r="L2646" s="5">
        <f t="shared" si="786"/>
        <v>2</v>
      </c>
      <c r="M2646" s="5">
        <f t="shared" si="787"/>
        <v>2024</v>
      </c>
      <c r="N2646" s="6">
        <v>2610</v>
      </c>
      <c r="P2646" s="6">
        <v>2610</v>
      </c>
      <c r="Q2646" s="7">
        <v>4299315.0500000007</v>
      </c>
      <c r="R2646" s="44" t="str">
        <f>VLOOKUP(F2646,'Set up'!$A$2:$E$55,5,FALSE)</f>
        <v>Trsf</v>
      </c>
    </row>
    <row r="2647" spans="1:19" ht="15" customHeight="1" x14ac:dyDescent="0.35">
      <c r="A2647" s="4">
        <v>45342</v>
      </c>
      <c r="B2647" s="5">
        <f t="shared" si="775"/>
        <v>2</v>
      </c>
      <c r="C2647" s="5">
        <f t="shared" si="776"/>
        <v>2024</v>
      </c>
      <c r="D2647" s="5" t="s">
        <v>2430</v>
      </c>
      <c r="E2647" s="5" t="str">
        <f>VLOOKUP(F2647,'Set up'!$A$2:$C$55,2,FALSE)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up'!$A$2:$C$55,3,FALSE)</f>
        <v>Cash</v>
      </c>
      <c r="J2647" s="5">
        <f>VLOOKUP(F2647,'Set up'!$A$2:$D$55,4,FALSE)</f>
        <v>0</v>
      </c>
      <c r="K2647" s="4">
        <f t="shared" si="785"/>
        <v>45342</v>
      </c>
      <c r="L2647" s="5">
        <f t="shared" si="786"/>
        <v>2</v>
      </c>
      <c r="M2647" s="5">
        <f t="shared" si="787"/>
        <v>2024</v>
      </c>
      <c r="N2647" s="6">
        <v>468</v>
      </c>
      <c r="P2647" s="6">
        <v>468</v>
      </c>
      <c r="Q2647" s="7">
        <v>4299783.0500000007</v>
      </c>
      <c r="R2647" s="44" t="str">
        <f>VLOOKUP(F2647,'Set up'!$A$2:$E$55,5,FALSE)</f>
        <v>Trsf</v>
      </c>
    </row>
    <row r="2648" spans="1:19" ht="15" customHeight="1" x14ac:dyDescent="0.35">
      <c r="A2648" s="4">
        <v>45342</v>
      </c>
      <c r="B2648" s="5">
        <f t="shared" si="775"/>
        <v>2</v>
      </c>
      <c r="C2648" s="5">
        <f t="shared" si="776"/>
        <v>2024</v>
      </c>
      <c r="D2648" s="5" t="s">
        <v>2430</v>
      </c>
      <c r="E2648" s="5" t="str">
        <f>VLOOKUP(F2648,'Set up'!$A$2:$C$55,2,FALSE)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up'!$A$2:$C$55,3,FALSE)</f>
        <v>Cash</v>
      </c>
      <c r="J2648" s="5">
        <f>VLOOKUP(F2648,'Set up'!$A$2:$D$55,4,FALSE)</f>
        <v>0</v>
      </c>
      <c r="K2648" s="4">
        <f t="shared" si="785"/>
        <v>45342</v>
      </c>
      <c r="L2648" s="5">
        <f t="shared" si="786"/>
        <v>2</v>
      </c>
      <c r="M2648" s="5">
        <f t="shared" si="787"/>
        <v>2024</v>
      </c>
      <c r="N2648" s="6">
        <v>380</v>
      </c>
      <c r="P2648" s="6">
        <v>380</v>
      </c>
      <c r="Q2648" s="7">
        <v>4300163.0500000007</v>
      </c>
      <c r="R2648" s="44" t="str">
        <f>VLOOKUP(F2648,'Set up'!$A$2:$E$55,5,FALSE)</f>
        <v>Trsf</v>
      </c>
    </row>
    <row r="2649" spans="1:19" ht="15" customHeight="1" x14ac:dyDescent="0.35">
      <c r="A2649" s="4">
        <v>45342</v>
      </c>
      <c r="B2649" s="5">
        <f t="shared" si="775"/>
        <v>2</v>
      </c>
      <c r="C2649" s="5">
        <f t="shared" si="776"/>
        <v>2024</v>
      </c>
      <c r="D2649" s="5" t="s">
        <v>2430</v>
      </c>
      <c r="E2649" s="5" t="str">
        <f>VLOOKUP(F2649,'Set up'!$A$2:$C$55,2,FALSE)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up'!$A$2:$C$55,3,FALSE)</f>
        <v>Cash</v>
      </c>
      <c r="J2649" s="5">
        <f>VLOOKUP(F2649,'Set up'!$A$2:$D$55,4,FALSE)</f>
        <v>0</v>
      </c>
      <c r="K2649" s="4">
        <f t="shared" si="785"/>
        <v>45342</v>
      </c>
      <c r="L2649" s="5">
        <f t="shared" si="786"/>
        <v>2</v>
      </c>
      <c r="M2649" s="5">
        <f t="shared" si="787"/>
        <v>2024</v>
      </c>
      <c r="N2649" s="6">
        <v>900</v>
      </c>
      <c r="P2649" s="6">
        <v>900</v>
      </c>
      <c r="Q2649" s="7">
        <v>4301063.0500000007</v>
      </c>
      <c r="R2649" s="44" t="str">
        <f>VLOOKUP(F2649,'Set up'!$A$2:$E$55,5,FALSE)</f>
        <v>Trsf</v>
      </c>
    </row>
    <row r="2650" spans="1:19" ht="15" customHeight="1" x14ac:dyDescent="0.35">
      <c r="A2650" s="4">
        <v>45342</v>
      </c>
      <c r="B2650" s="5">
        <f t="shared" si="775"/>
        <v>2</v>
      </c>
      <c r="C2650" s="5">
        <f t="shared" si="776"/>
        <v>2024</v>
      </c>
      <c r="D2650" s="5" t="s">
        <v>2430</v>
      </c>
      <c r="E2650" s="5" t="str">
        <f>VLOOKUP(F2650,'Set up'!$A$2:$C$55,2,FALSE)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up'!$A$2:$C$55,3,FALSE)</f>
        <v>Cash</v>
      </c>
      <c r="J2650" s="5">
        <f>VLOOKUP(F2650,'Set up'!$A$2:$D$55,4,FALSE)</f>
        <v>0</v>
      </c>
      <c r="K2650" s="4">
        <f t="shared" si="785"/>
        <v>45342</v>
      </c>
      <c r="L2650" s="5">
        <f t="shared" si="786"/>
        <v>2</v>
      </c>
      <c r="M2650" s="5">
        <f t="shared" si="787"/>
        <v>2024</v>
      </c>
      <c r="N2650" s="6">
        <v>110</v>
      </c>
      <c r="P2650" s="6">
        <v>110</v>
      </c>
      <c r="Q2650" s="7">
        <v>4301173.0500000007</v>
      </c>
      <c r="R2650" s="44" t="str">
        <f>VLOOKUP(F2650,'Set up'!$A$2:$E$55,5,FALSE)</f>
        <v>Trsf</v>
      </c>
    </row>
    <row r="2651" spans="1:19" ht="15" customHeight="1" x14ac:dyDescent="0.35">
      <c r="A2651" s="4">
        <v>45342</v>
      </c>
      <c r="B2651" s="5">
        <f t="shared" si="775"/>
        <v>2</v>
      </c>
      <c r="C2651" s="5">
        <f t="shared" si="776"/>
        <v>2024</v>
      </c>
      <c r="D2651" s="5" t="s">
        <v>2431</v>
      </c>
      <c r="E2651" s="5" t="str">
        <f>VLOOKUP(F2651,'Set up'!$A$2:$C$55,2,FALSE)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up'!$A$2:$C$55,3,FALSE)</f>
        <v>Cash</v>
      </c>
      <c r="J2651" s="5">
        <f>VLOOKUP(F2651,'Set up'!$A$2:$D$55,4,FALSE)</f>
        <v>0</v>
      </c>
      <c r="K2651" s="4">
        <f t="shared" si="785"/>
        <v>45342</v>
      </c>
      <c r="L2651" s="5">
        <f t="shared" si="786"/>
        <v>2</v>
      </c>
      <c r="M2651" s="5">
        <f t="shared" si="787"/>
        <v>2024</v>
      </c>
      <c r="N2651" s="6">
        <v>350</v>
      </c>
      <c r="O2651" s="6">
        <f t="shared" ref="O2651:O2654" si="790">-N2651</f>
        <v>-350</v>
      </c>
      <c r="P2651" s="6">
        <f t="shared" ref="P2651:P2654" si="791">SUM(N2651+O2651)</f>
        <v>0</v>
      </c>
      <c r="Q2651" s="7">
        <v>4301523.0500000007</v>
      </c>
      <c r="R2651" s="44" t="str">
        <f>VLOOKUP(F2651,'Set up'!$A$2:$E$55,5,FALSE)</f>
        <v>Trsf</v>
      </c>
      <c r="S2651" s="1" t="s">
        <v>2489</v>
      </c>
    </row>
    <row r="2652" spans="1:19" ht="15" customHeight="1" x14ac:dyDescent="0.35">
      <c r="A2652" s="4">
        <v>45342</v>
      </c>
      <c r="B2652" s="5">
        <f t="shared" si="775"/>
        <v>2</v>
      </c>
      <c r="C2652" s="5">
        <f t="shared" si="776"/>
        <v>2024</v>
      </c>
      <c r="D2652" s="5" t="s">
        <v>2431</v>
      </c>
      <c r="E2652" s="5" t="str">
        <f>VLOOKUP(F2652,'Set up'!$A$2:$C$55,2,FALSE)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up'!$A$2:$C$55,3,FALSE)</f>
        <v>Cash</v>
      </c>
      <c r="J2652" s="5">
        <f>VLOOKUP(F2652,'Set up'!$A$2:$D$55,4,FALSE)</f>
        <v>0</v>
      </c>
      <c r="K2652" s="4">
        <f t="shared" si="785"/>
        <v>45342</v>
      </c>
      <c r="L2652" s="5">
        <f t="shared" si="786"/>
        <v>2</v>
      </c>
      <c r="M2652" s="5">
        <f t="shared" si="787"/>
        <v>2024</v>
      </c>
      <c r="N2652" s="6">
        <v>50</v>
      </c>
      <c r="O2652" s="6">
        <f t="shared" si="790"/>
        <v>-50</v>
      </c>
      <c r="P2652" s="6">
        <f t="shared" si="791"/>
        <v>0</v>
      </c>
      <c r="Q2652" s="7">
        <v>4301573.0500000007</v>
      </c>
      <c r="R2652" s="44" t="str">
        <f>VLOOKUP(F2652,'Set up'!$A$2:$E$55,5,FALSE)</f>
        <v>Trsf</v>
      </c>
      <c r="S2652" s="1" t="s">
        <v>2489</v>
      </c>
    </row>
    <row r="2653" spans="1:19" ht="15" customHeight="1" x14ac:dyDescent="0.35">
      <c r="A2653" s="4">
        <v>45342</v>
      </c>
      <c r="B2653" s="5">
        <f t="shared" si="775"/>
        <v>2</v>
      </c>
      <c r="C2653" s="5">
        <f t="shared" si="776"/>
        <v>2024</v>
      </c>
      <c r="D2653" s="5" t="s">
        <v>2432</v>
      </c>
      <c r="E2653" s="5" t="str">
        <f>VLOOKUP(F2653,'Set up'!$A$2:$C$55,2,FALSE)</f>
        <v>C00000047</v>
      </c>
      <c r="F2653" s="1" t="s">
        <v>2434</v>
      </c>
      <c r="G2653" s="99" t="s">
        <v>2207</v>
      </c>
      <c r="H2653" s="5">
        <v>1</v>
      </c>
      <c r="I2653" s="5" t="str">
        <f>VLOOKUP(F2653,'Set up'!$A$2:$C$55,3,FALSE)</f>
        <v>Cash</v>
      </c>
      <c r="J2653" s="5">
        <f>VLOOKUP(F2653,'Set up'!$A$2:$D$55,4,FALSE)</f>
        <v>0</v>
      </c>
      <c r="K2653" s="4">
        <f t="shared" si="785"/>
        <v>45342</v>
      </c>
      <c r="L2653" s="5">
        <f t="shared" si="786"/>
        <v>2</v>
      </c>
      <c r="M2653" s="5">
        <f t="shared" si="787"/>
        <v>2024</v>
      </c>
      <c r="N2653" s="6">
        <v>575</v>
      </c>
      <c r="O2653" s="6">
        <f t="shared" si="790"/>
        <v>-575</v>
      </c>
      <c r="P2653" s="6">
        <f t="shared" si="791"/>
        <v>0</v>
      </c>
      <c r="Q2653" s="7">
        <v>4302148.0500000007</v>
      </c>
      <c r="R2653" s="44" t="str">
        <f>VLOOKUP(F2653,'Set up'!$A$2:$E$55,5,FALSE)</f>
        <v>Cash</v>
      </c>
      <c r="S2653" s="1" t="s">
        <v>2494</v>
      </c>
    </row>
    <row r="2654" spans="1:19" ht="15" customHeight="1" x14ac:dyDescent="0.35">
      <c r="A2654" s="4">
        <v>45342</v>
      </c>
      <c r="B2654" s="5">
        <f t="shared" si="775"/>
        <v>2</v>
      </c>
      <c r="C2654" s="5">
        <f t="shared" si="776"/>
        <v>2024</v>
      </c>
      <c r="D2654" s="5" t="s">
        <v>2432</v>
      </c>
      <c r="E2654" s="5" t="str">
        <f>VLOOKUP(F2654,'Set up'!$A$2:$C$55,2,FALSE)</f>
        <v>C00000047</v>
      </c>
      <c r="F2654" s="1" t="s">
        <v>2434</v>
      </c>
      <c r="G2654" s="99" t="s">
        <v>2435</v>
      </c>
      <c r="H2654" s="5">
        <v>1</v>
      </c>
      <c r="I2654" s="5" t="str">
        <f>VLOOKUP(F2654,'Set up'!$A$2:$C$55,3,FALSE)</f>
        <v>Cash</v>
      </c>
      <c r="J2654" s="5">
        <f>VLOOKUP(F2654,'Set up'!$A$2:$D$55,4,FALSE)</f>
        <v>0</v>
      </c>
      <c r="K2654" s="4">
        <f t="shared" si="785"/>
        <v>45342</v>
      </c>
      <c r="L2654" s="5">
        <f t="shared" si="786"/>
        <v>2</v>
      </c>
      <c r="M2654" s="5">
        <f t="shared" si="787"/>
        <v>2024</v>
      </c>
      <c r="N2654" s="6">
        <v>48</v>
      </c>
      <c r="O2654" s="6">
        <f t="shared" si="790"/>
        <v>-48</v>
      </c>
      <c r="P2654" s="6">
        <f t="shared" si="791"/>
        <v>0</v>
      </c>
      <c r="Q2654" s="7">
        <v>4302196.0500000007</v>
      </c>
      <c r="R2654" s="44" t="str">
        <f>VLOOKUP(F2654,'Set up'!$A$2:$E$55,5,FALSE)</f>
        <v>Cash</v>
      </c>
      <c r="S2654" s="1" t="s">
        <v>2494</v>
      </c>
    </row>
    <row r="2655" spans="1:19" ht="15" customHeight="1" x14ac:dyDescent="0.35">
      <c r="A2655" s="4">
        <v>45343</v>
      </c>
      <c r="B2655" s="5">
        <f t="shared" si="775"/>
        <v>2</v>
      </c>
      <c r="C2655" s="5">
        <f t="shared" si="776"/>
        <v>2024</v>
      </c>
      <c r="D2655" s="5" t="s">
        <v>2436</v>
      </c>
      <c r="E2655" s="5" t="str">
        <f>VLOOKUP(F2655,'Set up'!$A$2:$C$55,2,FALSE)</f>
        <v>C00000044</v>
      </c>
      <c r="F2655" s="1" t="s">
        <v>2209</v>
      </c>
      <c r="G2655" s="99" t="s">
        <v>2363</v>
      </c>
      <c r="H2655" s="5">
        <v>1</v>
      </c>
      <c r="I2655" s="5" t="str">
        <f>VLOOKUP(F2655,'Set up'!$A$2:$C$55,3,FALSE)</f>
        <v>Cash</v>
      </c>
      <c r="J2655" s="5">
        <f>VLOOKUP(F2655,'Set up'!$A$2:$D$55,4,FALSE)</f>
        <v>0</v>
      </c>
      <c r="K2655" s="4">
        <f t="shared" si="785"/>
        <v>45343</v>
      </c>
      <c r="L2655" s="5">
        <f t="shared" si="786"/>
        <v>2</v>
      </c>
      <c r="M2655" s="5">
        <f t="shared" si="787"/>
        <v>2024</v>
      </c>
      <c r="N2655" s="6">
        <v>1606</v>
      </c>
      <c r="O2655" s="6">
        <f t="shared" ref="O2655:O2656" si="792">-N2655</f>
        <v>-1606</v>
      </c>
      <c r="P2655" s="6">
        <f t="shared" ref="P2655:P2656" si="793">SUM(N2655+O2655)</f>
        <v>0</v>
      </c>
      <c r="Q2655" s="7">
        <v>4303802.0500000007</v>
      </c>
      <c r="R2655" s="44" t="str">
        <f>VLOOKUP(F2655,'Set up'!$A$2:$E$55,5,FALSE)</f>
        <v>Cash</v>
      </c>
      <c r="S2655" s="1" t="s">
        <v>2493</v>
      </c>
    </row>
    <row r="2656" spans="1:19" ht="15" customHeight="1" x14ac:dyDescent="0.35">
      <c r="A2656" s="4">
        <v>45343</v>
      </c>
      <c r="B2656" s="5">
        <f t="shared" ref="B2656:B2719" si="794">MONTH(A2656)</f>
        <v>2</v>
      </c>
      <c r="C2656" s="5">
        <f t="shared" ref="C2656:C2719" si="795">YEAR(A2656)</f>
        <v>2024</v>
      </c>
      <c r="D2656" s="5" t="s">
        <v>2436</v>
      </c>
      <c r="E2656" s="5" t="str">
        <f>VLOOKUP(F2656,'Set up'!$A$2:$C$55,2,FALSE)</f>
        <v>C00000044</v>
      </c>
      <c r="F2656" s="1" t="s">
        <v>2209</v>
      </c>
      <c r="G2656" s="99" t="s">
        <v>2364</v>
      </c>
      <c r="H2656" s="5">
        <v>3</v>
      </c>
      <c r="I2656" s="5" t="str">
        <f>VLOOKUP(F2656,'Set up'!$A$2:$C$55,3,FALSE)</f>
        <v>Cash</v>
      </c>
      <c r="J2656" s="5">
        <f>VLOOKUP(F2656,'Set up'!$A$2:$D$55,4,FALSE)</f>
        <v>0</v>
      </c>
      <c r="K2656" s="4">
        <f t="shared" si="785"/>
        <v>45343</v>
      </c>
      <c r="L2656" s="5">
        <f t="shared" si="786"/>
        <v>2</v>
      </c>
      <c r="M2656" s="5">
        <f t="shared" si="787"/>
        <v>2024</v>
      </c>
      <c r="N2656" s="6">
        <v>630</v>
      </c>
      <c r="O2656" s="6">
        <f t="shared" si="792"/>
        <v>-630</v>
      </c>
      <c r="P2656" s="6">
        <f t="shared" si="793"/>
        <v>0</v>
      </c>
      <c r="Q2656" s="7">
        <v>4304432.0500000007</v>
      </c>
      <c r="R2656" s="44" t="str">
        <f>VLOOKUP(F2656,'Set up'!$A$2:$E$55,5,FALSE)</f>
        <v>Cash</v>
      </c>
      <c r="S2656" s="1" t="s">
        <v>2493</v>
      </c>
    </row>
    <row r="2657" spans="1:18" ht="15" customHeight="1" x14ac:dyDescent="0.35">
      <c r="A2657" s="4">
        <v>45344</v>
      </c>
      <c r="B2657" s="5">
        <f t="shared" si="794"/>
        <v>2</v>
      </c>
      <c r="C2657" s="5">
        <f t="shared" si="795"/>
        <v>2024</v>
      </c>
      <c r="D2657" s="5" t="s">
        <v>2437</v>
      </c>
      <c r="E2657" s="5" t="str">
        <f>VLOOKUP(F2657,'Set up'!$A$2:$C$55,2,FALSE)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up'!$A$2:$C$55,3,FALSE)</f>
        <v>60</v>
      </c>
      <c r="J2657" s="5">
        <f>VLOOKUP(F2657,'Set up'!$A$2:$D$55,4,FALSE)</f>
        <v>60</v>
      </c>
      <c r="K2657" s="4">
        <f t="shared" si="785"/>
        <v>45404</v>
      </c>
      <c r="L2657" s="5">
        <f t="shared" si="786"/>
        <v>4</v>
      </c>
      <c r="M2657" s="5">
        <f t="shared" si="787"/>
        <v>2024</v>
      </c>
      <c r="N2657" s="6">
        <v>3212</v>
      </c>
      <c r="P2657" s="6">
        <v>3212</v>
      </c>
      <c r="Q2657" s="7">
        <v>4307644.0500000007</v>
      </c>
      <c r="R2657" s="44" t="str">
        <f>VLOOKUP(F2657,'Set up'!$A$2:$E$55,5,FALSE)</f>
        <v>Chq</v>
      </c>
    </row>
    <row r="2658" spans="1:18" ht="15" customHeight="1" x14ac:dyDescent="0.35">
      <c r="A2658" s="4">
        <v>45344</v>
      </c>
      <c r="B2658" s="5">
        <f t="shared" si="794"/>
        <v>2</v>
      </c>
      <c r="C2658" s="5">
        <f t="shared" si="795"/>
        <v>2024</v>
      </c>
      <c r="D2658" s="5" t="s">
        <v>2437</v>
      </c>
      <c r="E2658" s="5" t="str">
        <f>VLOOKUP(F2658,'Set up'!$A$2:$C$55,2,FALSE)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up'!$A$2:$C$55,3,FALSE)</f>
        <v>60</v>
      </c>
      <c r="J2658" s="5">
        <f>VLOOKUP(F2658,'Set up'!$A$2:$D$55,4,FALSE)</f>
        <v>60</v>
      </c>
      <c r="K2658" s="4">
        <f t="shared" si="785"/>
        <v>45404</v>
      </c>
      <c r="L2658" s="5">
        <f t="shared" si="786"/>
        <v>4</v>
      </c>
      <c r="M2658" s="5">
        <f t="shared" si="787"/>
        <v>2024</v>
      </c>
      <c r="N2658" s="6">
        <v>1606</v>
      </c>
      <c r="P2658" s="6">
        <v>1606</v>
      </c>
      <c r="Q2658" s="7">
        <v>4309250.0500000007</v>
      </c>
      <c r="R2658" s="44" t="str">
        <f>VLOOKUP(F2658,'Set up'!$A$2:$E$55,5,FALSE)</f>
        <v>Chq</v>
      </c>
    </row>
    <row r="2659" spans="1:18" ht="15" customHeight="1" x14ac:dyDescent="0.35">
      <c r="A2659" s="4">
        <v>45344</v>
      </c>
      <c r="B2659" s="5">
        <f t="shared" si="794"/>
        <v>2</v>
      </c>
      <c r="C2659" s="5">
        <f t="shared" si="795"/>
        <v>2024</v>
      </c>
      <c r="D2659" s="5" t="s">
        <v>2437</v>
      </c>
      <c r="E2659" s="5" t="str">
        <f>VLOOKUP(F2659,'Set up'!$A$2:$C$55,2,FALSE)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up'!$A$2:$C$55,3,FALSE)</f>
        <v>60</v>
      </c>
      <c r="J2659" s="5">
        <f>VLOOKUP(F2659,'Set up'!$A$2:$D$55,4,FALSE)</f>
        <v>60</v>
      </c>
      <c r="K2659" s="4">
        <f t="shared" si="785"/>
        <v>45404</v>
      </c>
      <c r="L2659" s="5">
        <f t="shared" si="786"/>
        <v>4</v>
      </c>
      <c r="M2659" s="5">
        <f t="shared" si="787"/>
        <v>2024</v>
      </c>
      <c r="N2659" s="6">
        <v>626.4</v>
      </c>
      <c r="P2659" s="6">
        <v>626.4</v>
      </c>
      <c r="Q2659" s="7">
        <v>4309876.4500000011</v>
      </c>
      <c r="R2659" s="44" t="str">
        <f>VLOOKUP(F2659,'Set up'!$A$2:$E$55,5,FALSE)</f>
        <v>Chq</v>
      </c>
    </row>
    <row r="2660" spans="1:18" ht="15" customHeight="1" x14ac:dyDescent="0.35">
      <c r="A2660" s="4">
        <v>45344</v>
      </c>
      <c r="B2660" s="5">
        <f t="shared" si="794"/>
        <v>2</v>
      </c>
      <c r="C2660" s="5">
        <f t="shared" si="795"/>
        <v>2024</v>
      </c>
      <c r="D2660" s="5" t="s">
        <v>2437</v>
      </c>
      <c r="E2660" s="5" t="str">
        <f>VLOOKUP(F2660,'Set up'!$A$2:$C$55,2,FALSE)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up'!$A$2:$C$55,3,FALSE)</f>
        <v>60</v>
      </c>
      <c r="J2660" s="5">
        <f>VLOOKUP(F2660,'Set up'!$A$2:$D$55,4,FALSE)</f>
        <v>60</v>
      </c>
      <c r="K2660" s="4">
        <f t="shared" si="785"/>
        <v>45404</v>
      </c>
      <c r="L2660" s="5">
        <f t="shared" si="786"/>
        <v>4</v>
      </c>
      <c r="M2660" s="5">
        <f t="shared" si="787"/>
        <v>2024</v>
      </c>
      <c r="N2660" s="6">
        <v>440</v>
      </c>
      <c r="P2660" s="6">
        <v>440</v>
      </c>
      <c r="Q2660" s="7">
        <v>4310316.4500000011</v>
      </c>
      <c r="R2660" s="44" t="str">
        <f>VLOOKUP(F2660,'Set up'!$A$2:$E$55,5,FALSE)</f>
        <v>Chq</v>
      </c>
    </row>
    <row r="2661" spans="1:18" ht="15" customHeight="1" x14ac:dyDescent="0.35">
      <c r="A2661" s="4">
        <v>45345</v>
      </c>
      <c r="B2661" s="5">
        <f t="shared" si="794"/>
        <v>2</v>
      </c>
      <c r="C2661" s="5">
        <f t="shared" si="795"/>
        <v>2024</v>
      </c>
      <c r="D2661" s="5" t="s">
        <v>2438</v>
      </c>
      <c r="E2661" s="5" t="str">
        <f>VLOOKUP(F2661,'Set up'!$A$2:$C$55,2,FALSE)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up'!$A$2:$C$55,3,FALSE)</f>
        <v>Cash</v>
      </c>
      <c r="J2661" s="5">
        <f>VLOOKUP(F2661,'Set up'!$A$2:$D$55,4,FALSE)</f>
        <v>0</v>
      </c>
      <c r="K2661" s="4">
        <f t="shared" si="785"/>
        <v>45345</v>
      </c>
      <c r="L2661" s="5">
        <f t="shared" si="786"/>
        <v>2</v>
      </c>
      <c r="M2661" s="5">
        <f t="shared" si="787"/>
        <v>2024</v>
      </c>
      <c r="N2661" s="6">
        <v>1738</v>
      </c>
      <c r="P2661" s="6">
        <v>1738</v>
      </c>
      <c r="Q2661" s="7">
        <v>4312054.4500000011</v>
      </c>
      <c r="R2661" s="44" t="str">
        <f>VLOOKUP(F2661,'Set up'!$A$2:$E$55,5,FALSE)</f>
        <v>Trsf</v>
      </c>
    </row>
    <row r="2662" spans="1:18" ht="15" customHeight="1" x14ac:dyDescent="0.35">
      <c r="A2662" s="4">
        <v>45345</v>
      </c>
      <c r="B2662" s="5">
        <f t="shared" si="794"/>
        <v>2</v>
      </c>
      <c r="C2662" s="5">
        <f t="shared" si="795"/>
        <v>2024</v>
      </c>
      <c r="D2662" s="5" t="s">
        <v>2438</v>
      </c>
      <c r="E2662" s="5" t="str">
        <f>VLOOKUP(F2662,'Set up'!$A$2:$C$55,2,FALSE)</f>
        <v>C00000019</v>
      </c>
      <c r="F2662" s="1" t="s">
        <v>401</v>
      </c>
      <c r="G2662" s="99" t="s">
        <v>2211</v>
      </c>
      <c r="H2662" s="5">
        <v>1</v>
      </c>
      <c r="I2662" s="5" t="str">
        <f>VLOOKUP(F2662,'Set up'!$A$2:$C$55,3,FALSE)</f>
        <v>Cash</v>
      </c>
      <c r="J2662" s="5">
        <f>VLOOKUP(F2662,'Set up'!$A$2:$D$55,4,FALSE)</f>
        <v>0</v>
      </c>
      <c r="K2662" s="4">
        <f t="shared" si="785"/>
        <v>45345</v>
      </c>
      <c r="L2662" s="5">
        <f t="shared" si="786"/>
        <v>2</v>
      </c>
      <c r="M2662" s="5">
        <f t="shared" si="787"/>
        <v>2024</v>
      </c>
      <c r="N2662" s="6">
        <v>405</v>
      </c>
      <c r="P2662" s="6">
        <v>405</v>
      </c>
      <c r="Q2662" s="7">
        <v>4312459.4500000011</v>
      </c>
      <c r="R2662" s="44" t="str">
        <f>VLOOKUP(F2662,'Set up'!$A$2:$E$55,5,FALSE)</f>
        <v>Trsf</v>
      </c>
    </row>
    <row r="2663" spans="1:18" ht="15" customHeight="1" x14ac:dyDescent="0.35">
      <c r="A2663" s="4">
        <v>45345</v>
      </c>
      <c r="B2663" s="5">
        <f t="shared" si="794"/>
        <v>2</v>
      </c>
      <c r="C2663" s="5">
        <f t="shared" si="795"/>
        <v>2024</v>
      </c>
      <c r="D2663" s="5" t="s">
        <v>2438</v>
      </c>
      <c r="E2663" s="5" t="str">
        <f>VLOOKUP(F2663,'Set up'!$A$2:$C$55,2,FALSE)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up'!$A$2:$C$55,3,FALSE)</f>
        <v>Cash</v>
      </c>
      <c r="J2663" s="5">
        <f>VLOOKUP(F2663,'Set up'!$A$2:$D$55,4,FALSE)</f>
        <v>0</v>
      </c>
      <c r="K2663" s="4">
        <f t="shared" si="785"/>
        <v>45345</v>
      </c>
      <c r="L2663" s="5">
        <f t="shared" si="786"/>
        <v>2</v>
      </c>
      <c r="M2663" s="5">
        <f t="shared" si="787"/>
        <v>2024</v>
      </c>
      <c r="N2663" s="6">
        <v>187.5</v>
      </c>
      <c r="P2663" s="6">
        <v>187.5</v>
      </c>
      <c r="Q2663" s="7">
        <v>4312646.9500000011</v>
      </c>
      <c r="R2663" s="44" t="str">
        <f>VLOOKUP(F2663,'Set up'!$A$2:$E$55,5,FALSE)</f>
        <v>Trsf</v>
      </c>
    </row>
    <row r="2664" spans="1:18" ht="15" customHeight="1" x14ac:dyDescent="0.35">
      <c r="A2664" s="4">
        <v>45345</v>
      </c>
      <c r="B2664" s="5">
        <f t="shared" si="794"/>
        <v>2</v>
      </c>
      <c r="C2664" s="5">
        <f t="shared" si="795"/>
        <v>2024</v>
      </c>
      <c r="D2664" s="5" t="s">
        <v>2438</v>
      </c>
      <c r="E2664" s="5" t="str">
        <f>VLOOKUP(F2664,'Set up'!$A$2:$C$55,2,FALSE)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up'!$A$2:$C$55,3,FALSE)</f>
        <v>Cash</v>
      </c>
      <c r="J2664" s="5">
        <f>VLOOKUP(F2664,'Set up'!$A$2:$D$55,4,FALSE)</f>
        <v>0</v>
      </c>
      <c r="K2664" s="4">
        <f t="shared" si="785"/>
        <v>45345</v>
      </c>
      <c r="L2664" s="5">
        <f t="shared" si="786"/>
        <v>2</v>
      </c>
      <c r="M2664" s="5">
        <f t="shared" si="787"/>
        <v>2024</v>
      </c>
      <c r="N2664" s="6">
        <v>420</v>
      </c>
      <c r="P2664" s="6">
        <v>420</v>
      </c>
      <c r="Q2664" s="7">
        <v>4313066.9500000011</v>
      </c>
      <c r="R2664" s="44" t="str">
        <f>VLOOKUP(F2664,'Set up'!$A$2:$E$55,5,FALSE)</f>
        <v>Trsf</v>
      </c>
    </row>
    <row r="2665" spans="1:18" ht="15" customHeight="1" x14ac:dyDescent="0.35">
      <c r="A2665" s="4">
        <v>45345</v>
      </c>
      <c r="B2665" s="5">
        <f t="shared" si="794"/>
        <v>2</v>
      </c>
      <c r="C2665" s="5">
        <f t="shared" si="795"/>
        <v>2024</v>
      </c>
      <c r="D2665" s="5" t="s">
        <v>2438</v>
      </c>
      <c r="E2665" s="5" t="str">
        <f>VLOOKUP(F2665,'Set up'!$A$2:$C$55,2,FALSE)</f>
        <v>C00000019</v>
      </c>
      <c r="F2665" s="1" t="s">
        <v>401</v>
      </c>
      <c r="G2665" s="99" t="s">
        <v>2439</v>
      </c>
      <c r="H2665" s="5">
        <v>1</v>
      </c>
      <c r="I2665" s="5" t="str">
        <f>VLOOKUP(F2665,'Set up'!$A$2:$C$55,3,FALSE)</f>
        <v>Cash</v>
      </c>
      <c r="J2665" s="5">
        <f>VLOOKUP(F2665,'Set up'!$A$2:$D$55,4,FALSE)</f>
        <v>0</v>
      </c>
      <c r="K2665" s="4">
        <f t="shared" si="785"/>
        <v>45345</v>
      </c>
      <c r="L2665" s="5">
        <f t="shared" si="786"/>
        <v>2</v>
      </c>
      <c r="M2665" s="5">
        <f t="shared" si="787"/>
        <v>2024</v>
      </c>
      <c r="N2665" s="6">
        <v>150</v>
      </c>
      <c r="P2665" s="6">
        <v>150</v>
      </c>
      <c r="Q2665" s="7">
        <v>4313216.9500000011</v>
      </c>
      <c r="R2665" s="44" t="str">
        <f>VLOOKUP(F2665,'Set up'!$A$2:$E$55,5,FALSE)</f>
        <v>Trsf</v>
      </c>
    </row>
    <row r="2666" spans="1:18" ht="15" customHeight="1" x14ac:dyDescent="0.35">
      <c r="A2666" s="4">
        <v>45345</v>
      </c>
      <c r="B2666" s="5">
        <f t="shared" si="794"/>
        <v>2</v>
      </c>
      <c r="C2666" s="5">
        <f t="shared" si="795"/>
        <v>2024</v>
      </c>
      <c r="D2666" s="5" t="s">
        <v>2438</v>
      </c>
      <c r="E2666" s="5" t="str">
        <f>VLOOKUP(F2666,'Set up'!$A$2:$C$55,2,FALSE)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up'!$A$2:$C$55,3,FALSE)</f>
        <v>Cash</v>
      </c>
      <c r="J2666" s="5">
        <f>VLOOKUP(F2666,'Set up'!$A$2:$D$55,4,FALSE)</f>
        <v>0</v>
      </c>
      <c r="K2666" s="4">
        <f t="shared" si="785"/>
        <v>45345</v>
      </c>
      <c r="L2666" s="5">
        <f t="shared" si="786"/>
        <v>2</v>
      </c>
      <c r="M2666" s="5">
        <f t="shared" si="787"/>
        <v>2024</v>
      </c>
      <c r="N2666" s="6">
        <v>160</v>
      </c>
      <c r="P2666" s="6">
        <v>160</v>
      </c>
      <c r="Q2666" s="7">
        <v>4313376.9500000011</v>
      </c>
      <c r="R2666" s="44" t="str">
        <f>VLOOKUP(F2666,'Set up'!$A$2:$E$55,5,FALSE)</f>
        <v>Trsf</v>
      </c>
    </row>
    <row r="2667" spans="1:18" ht="15" customHeight="1" x14ac:dyDescent="0.35">
      <c r="A2667" s="4">
        <v>45348</v>
      </c>
      <c r="B2667" s="5">
        <f t="shared" si="794"/>
        <v>2</v>
      </c>
      <c r="C2667" s="5">
        <f t="shared" si="795"/>
        <v>2024</v>
      </c>
      <c r="D2667" s="5" t="s">
        <v>2440</v>
      </c>
      <c r="E2667" s="5" t="str">
        <f>VLOOKUP(F2667,'Set up'!$A$2:$C$55,2,FALSE)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up'!$A$2:$C$55,3,FALSE)</f>
        <v>Cash</v>
      </c>
      <c r="J2667" s="5">
        <f>VLOOKUP(F2667,'Set up'!$A$2:$D$55,4,FALSE)</f>
        <v>0</v>
      </c>
      <c r="K2667" s="4">
        <f t="shared" si="785"/>
        <v>45348</v>
      </c>
      <c r="L2667" s="5">
        <f t="shared" si="786"/>
        <v>2</v>
      </c>
      <c r="M2667" s="5">
        <f t="shared" si="787"/>
        <v>2024</v>
      </c>
      <c r="N2667" s="6">
        <v>437.5</v>
      </c>
      <c r="P2667" s="6">
        <v>437.5</v>
      </c>
      <c r="Q2667" s="7">
        <v>4313814.4500000011</v>
      </c>
      <c r="R2667" s="44" t="str">
        <f>VLOOKUP(F2667,'Set up'!$A$2:$E$55,5,FALSE)</f>
        <v>Trsf</v>
      </c>
    </row>
    <row r="2668" spans="1:18" ht="15" customHeight="1" x14ac:dyDescent="0.35">
      <c r="A2668" s="4">
        <v>45348</v>
      </c>
      <c r="B2668" s="5">
        <f t="shared" si="794"/>
        <v>2</v>
      </c>
      <c r="C2668" s="5">
        <f t="shared" si="795"/>
        <v>2024</v>
      </c>
      <c r="D2668" s="5" t="s">
        <v>2441</v>
      </c>
      <c r="E2668" s="5" t="str">
        <f>VLOOKUP(F2668,'Set up'!$A$2:$C$55,2,FALSE)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up'!$A$2:$C$55,3,FALSE)</f>
        <v>Cash</v>
      </c>
      <c r="J2668" s="5">
        <f>VLOOKUP(F2668,'Set up'!$A$2:$D$55,4,FALSE)</f>
        <v>0</v>
      </c>
      <c r="K2668" s="4">
        <f t="shared" si="785"/>
        <v>45348</v>
      </c>
      <c r="L2668" s="5">
        <f t="shared" si="786"/>
        <v>2</v>
      </c>
      <c r="M2668" s="5">
        <f t="shared" si="787"/>
        <v>2024</v>
      </c>
      <c r="N2668" s="6">
        <v>11121</v>
      </c>
      <c r="P2668" s="6">
        <v>11121</v>
      </c>
      <c r="Q2668" s="7">
        <v>4324935.4500000011</v>
      </c>
      <c r="R2668" s="44" t="str">
        <f>VLOOKUP(F2668,'Set up'!$A$2:$E$55,5,FALSE)</f>
        <v>Trsf</v>
      </c>
    </row>
    <row r="2669" spans="1:18" ht="15" customHeight="1" x14ac:dyDescent="0.35">
      <c r="A2669" s="4">
        <v>45348</v>
      </c>
      <c r="B2669" s="5">
        <f t="shared" si="794"/>
        <v>2</v>
      </c>
      <c r="C2669" s="5">
        <f t="shared" si="795"/>
        <v>2024</v>
      </c>
      <c r="D2669" s="5" t="s">
        <v>2441</v>
      </c>
      <c r="E2669" s="5" t="str">
        <f>VLOOKUP(F2669,'Set up'!$A$2:$C$55,2,FALSE)</f>
        <v>C00000042</v>
      </c>
      <c r="F2669" s="1" t="s">
        <v>2013</v>
      </c>
      <c r="G2669" s="99" t="s">
        <v>2442</v>
      </c>
      <c r="H2669" s="5">
        <v>19</v>
      </c>
      <c r="I2669" s="5" t="str">
        <f>VLOOKUP(F2669,'Set up'!$A$2:$C$55,3,FALSE)</f>
        <v>Cash</v>
      </c>
      <c r="J2669" s="5">
        <f>VLOOKUP(F2669,'Set up'!$A$2:$D$55,4,FALSE)</f>
        <v>0</v>
      </c>
      <c r="K2669" s="4">
        <f t="shared" si="785"/>
        <v>45348</v>
      </c>
      <c r="L2669" s="5">
        <f t="shared" si="786"/>
        <v>2</v>
      </c>
      <c r="M2669" s="5">
        <f t="shared" si="787"/>
        <v>2024</v>
      </c>
      <c r="N2669" s="6">
        <v>4077.4</v>
      </c>
      <c r="P2669" s="6">
        <v>4077.4</v>
      </c>
      <c r="Q2669" s="7">
        <v>4329012.8500000015</v>
      </c>
      <c r="R2669" s="44" t="str">
        <f>VLOOKUP(F2669,'Set up'!$A$2:$E$55,5,FALSE)</f>
        <v>Trsf</v>
      </c>
    </row>
    <row r="2670" spans="1:18" ht="15" customHeight="1" x14ac:dyDescent="0.35">
      <c r="A2670" s="4">
        <v>45348</v>
      </c>
      <c r="B2670" s="5">
        <f t="shared" si="794"/>
        <v>2</v>
      </c>
      <c r="C2670" s="5">
        <f t="shared" si="795"/>
        <v>2024</v>
      </c>
      <c r="D2670" s="5" t="s">
        <v>2441</v>
      </c>
      <c r="E2670" s="5" t="str">
        <f>VLOOKUP(F2670,'Set up'!$A$2:$C$55,2,FALSE)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up'!$A$2:$C$55,3,FALSE)</f>
        <v>Cash</v>
      </c>
      <c r="J2670" s="5">
        <f>VLOOKUP(F2670,'Set up'!$A$2:$D$55,4,FALSE)</f>
        <v>0</v>
      </c>
      <c r="K2670" s="4">
        <f t="shared" si="785"/>
        <v>45348</v>
      </c>
      <c r="L2670" s="5">
        <f t="shared" si="786"/>
        <v>2</v>
      </c>
      <c r="M2670" s="5">
        <f t="shared" si="787"/>
        <v>2024</v>
      </c>
      <c r="N2670" s="6">
        <v>2340</v>
      </c>
      <c r="P2670" s="6">
        <v>2340</v>
      </c>
      <c r="Q2670" s="7">
        <v>4331352.8500000015</v>
      </c>
      <c r="R2670" s="44" t="str">
        <f>VLOOKUP(F2670,'Set up'!$A$2:$E$55,5,FALSE)</f>
        <v>Trsf</v>
      </c>
    </row>
    <row r="2671" spans="1:18" ht="15" customHeight="1" x14ac:dyDescent="0.35">
      <c r="A2671" s="4">
        <v>45348</v>
      </c>
      <c r="B2671" s="5">
        <f t="shared" si="794"/>
        <v>2</v>
      </c>
      <c r="C2671" s="5">
        <f t="shared" si="795"/>
        <v>2024</v>
      </c>
      <c r="D2671" s="5" t="s">
        <v>2441</v>
      </c>
      <c r="E2671" s="5" t="str">
        <f>VLOOKUP(F2671,'Set up'!$A$2:$C$55,2,FALSE)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up'!$A$2:$C$55,3,FALSE)</f>
        <v>Cash</v>
      </c>
      <c r="J2671" s="5">
        <f>VLOOKUP(F2671,'Set up'!$A$2:$D$55,4,FALSE)</f>
        <v>0</v>
      </c>
      <c r="K2671" s="4">
        <f t="shared" si="785"/>
        <v>45348</v>
      </c>
      <c r="L2671" s="5">
        <f t="shared" si="786"/>
        <v>2</v>
      </c>
      <c r="M2671" s="5">
        <f t="shared" si="787"/>
        <v>2024</v>
      </c>
      <c r="N2671" s="6">
        <v>380</v>
      </c>
      <c r="P2671" s="6">
        <v>380</v>
      </c>
      <c r="Q2671" s="7">
        <v>4331732.8500000015</v>
      </c>
      <c r="R2671" s="44" t="str">
        <f>VLOOKUP(F2671,'Set up'!$A$2:$E$55,5,FALSE)</f>
        <v>Trsf</v>
      </c>
    </row>
    <row r="2672" spans="1:18" ht="15" customHeight="1" x14ac:dyDescent="0.35">
      <c r="A2672" s="4">
        <v>45348</v>
      </c>
      <c r="B2672" s="5">
        <f t="shared" si="794"/>
        <v>2</v>
      </c>
      <c r="C2672" s="5">
        <f t="shared" si="795"/>
        <v>2024</v>
      </c>
      <c r="D2672" s="5" t="s">
        <v>2441</v>
      </c>
      <c r="E2672" s="5" t="str">
        <f>VLOOKUP(F2672,'Set up'!$A$2:$C$55,2,FALSE)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up'!$A$2:$C$55,3,FALSE)</f>
        <v>Cash</v>
      </c>
      <c r="J2672" s="5">
        <f>VLOOKUP(F2672,'Set up'!$A$2:$D$55,4,FALSE)</f>
        <v>0</v>
      </c>
      <c r="K2672" s="4">
        <f t="shared" si="785"/>
        <v>45348</v>
      </c>
      <c r="L2672" s="5">
        <f t="shared" si="786"/>
        <v>2</v>
      </c>
      <c r="M2672" s="5">
        <f t="shared" si="787"/>
        <v>2024</v>
      </c>
      <c r="N2672" s="6">
        <v>900</v>
      </c>
      <c r="P2672" s="6">
        <v>900</v>
      </c>
      <c r="Q2672" s="7">
        <v>4332632.8500000015</v>
      </c>
      <c r="R2672" s="44" t="str">
        <f>VLOOKUP(F2672,'Set up'!$A$2:$E$55,5,FALSE)</f>
        <v>Trsf</v>
      </c>
    </row>
    <row r="2673" spans="1:19" ht="15" customHeight="1" x14ac:dyDescent="0.35">
      <c r="A2673" s="4">
        <v>45349</v>
      </c>
      <c r="B2673" s="5">
        <f t="shared" si="794"/>
        <v>2</v>
      </c>
      <c r="C2673" s="5">
        <f t="shared" si="795"/>
        <v>2024</v>
      </c>
      <c r="D2673" s="5" t="s">
        <v>2443</v>
      </c>
      <c r="E2673" s="5" t="str">
        <f>VLOOKUP(F2673,'Set up'!$A$2:$C$55,2,FALSE)</f>
        <v>C00000026</v>
      </c>
      <c r="F2673" s="1" t="s">
        <v>785</v>
      </c>
      <c r="G2673" s="99" t="s">
        <v>2214</v>
      </c>
      <c r="H2673" s="5">
        <v>2</v>
      </c>
      <c r="I2673" s="5" t="str">
        <f>VLOOKUP(F2673,'Set up'!$A$2:$C$55,3,FALSE)</f>
        <v>Cash</v>
      </c>
      <c r="J2673" s="5">
        <f>VLOOKUP(F2673,'Set up'!$A$2:$D$55,4,FALSE)</f>
        <v>0</v>
      </c>
      <c r="K2673" s="4">
        <f t="shared" si="785"/>
        <v>45349</v>
      </c>
      <c r="L2673" s="5">
        <f t="shared" si="786"/>
        <v>2</v>
      </c>
      <c r="M2673" s="5">
        <f t="shared" si="787"/>
        <v>2024</v>
      </c>
      <c r="N2673" s="6">
        <v>567.6</v>
      </c>
      <c r="O2673" s="6">
        <f t="shared" ref="O2673" si="796">-N2673</f>
        <v>-567.6</v>
      </c>
      <c r="P2673" s="6">
        <f t="shared" ref="P2673" si="797">SUM(N2673+O2673)</f>
        <v>0</v>
      </c>
      <c r="Q2673" s="7">
        <v>4333200.4500000011</v>
      </c>
      <c r="R2673" s="44" t="str">
        <f>VLOOKUP(F2673,'Set up'!$A$2:$E$55,5,FALSE)</f>
        <v>Trsf</v>
      </c>
      <c r="S2673" s="1" t="s">
        <v>2489</v>
      </c>
    </row>
    <row r="2674" spans="1:19" ht="15" customHeight="1" x14ac:dyDescent="0.35">
      <c r="A2674" s="4">
        <v>45350</v>
      </c>
      <c r="B2674" s="5">
        <f t="shared" si="794"/>
        <v>2</v>
      </c>
      <c r="C2674" s="5">
        <f t="shared" si="795"/>
        <v>2024</v>
      </c>
      <c r="D2674" s="5" t="s">
        <v>2444</v>
      </c>
      <c r="E2674" s="5" t="str">
        <f>VLOOKUP(F2674,'Set up'!$A$2:$C$55,2,FALSE)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up'!$A$2:$C$55,3,FALSE)</f>
        <v>Cash</v>
      </c>
      <c r="J2674" s="5">
        <f>VLOOKUP(F2674,'Set up'!$A$2:$D$55,4,FALSE)</f>
        <v>0</v>
      </c>
      <c r="K2674" s="4">
        <f t="shared" si="785"/>
        <v>45350</v>
      </c>
      <c r="L2674" s="5">
        <f t="shared" si="786"/>
        <v>2</v>
      </c>
      <c r="M2674" s="5">
        <f t="shared" si="787"/>
        <v>2024</v>
      </c>
      <c r="N2674" s="6">
        <v>1000</v>
      </c>
      <c r="P2674" s="6">
        <v>1000</v>
      </c>
      <c r="Q2674" s="7">
        <v>4334200.4500000011</v>
      </c>
      <c r="R2674" s="44" t="str">
        <f>VLOOKUP(F2674,'Set up'!$A$2:$E$55,5,FALSE)</f>
        <v>Trsf</v>
      </c>
    </row>
    <row r="2675" spans="1:19" ht="15" customHeight="1" x14ac:dyDescent="0.35">
      <c r="A2675" s="4">
        <v>45352</v>
      </c>
      <c r="B2675" s="5">
        <f t="shared" si="794"/>
        <v>3</v>
      </c>
      <c r="C2675" s="5">
        <f t="shared" si="795"/>
        <v>2024</v>
      </c>
      <c r="D2675" s="5" t="s">
        <v>2495</v>
      </c>
      <c r="E2675" s="5" t="str">
        <f>VLOOKUP(F2675,'Set up'!$A$2:$C$55,2,FALSE)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up'!$A$2:$C$55,3,FALSE)</f>
        <v>Cash</v>
      </c>
      <c r="J2675" s="5">
        <f>VLOOKUP(F2675,'Set up'!$A$2:$D$55,4,FALSE)</f>
        <v>0</v>
      </c>
      <c r="K2675" s="4">
        <f t="shared" si="785"/>
        <v>45352</v>
      </c>
      <c r="L2675" s="5">
        <f t="shared" si="786"/>
        <v>3</v>
      </c>
      <c r="M2675" s="5">
        <f t="shared" si="787"/>
        <v>2024</v>
      </c>
      <c r="N2675" s="12">
        <v>1738</v>
      </c>
      <c r="O2675" s="12"/>
      <c r="P2675" s="12">
        <f>SUM(N2675+O2675)</f>
        <v>1738</v>
      </c>
      <c r="Q2675" s="7">
        <f t="shared" ref="Q2675:Q2728" si="798">SUM(Q2674+N2675)</f>
        <v>4335938.4500000011</v>
      </c>
      <c r="R2675" s="44" t="str">
        <f>VLOOKUP(F2675,'Set up'!$A$2:$E$55,5,FALSE)</f>
        <v>PD Chq</v>
      </c>
    </row>
    <row r="2676" spans="1:19" ht="15" customHeight="1" x14ac:dyDescent="0.35">
      <c r="A2676" s="4">
        <v>45352</v>
      </c>
      <c r="B2676" s="5">
        <f t="shared" si="794"/>
        <v>3</v>
      </c>
      <c r="C2676" s="5">
        <f t="shared" si="795"/>
        <v>2024</v>
      </c>
      <c r="D2676" s="5" t="s">
        <v>2495</v>
      </c>
      <c r="E2676" s="5" t="str">
        <f>VLOOKUP(F2676,'Set up'!$A$2:$C$55,2,FALSE)</f>
        <v>C00000021</v>
      </c>
      <c r="F2676" s="1" t="s">
        <v>492</v>
      </c>
      <c r="G2676" s="99" t="s">
        <v>2442</v>
      </c>
      <c r="H2676" s="105">
        <v>2</v>
      </c>
      <c r="I2676" s="5" t="str">
        <f>VLOOKUP(F2676,'Set up'!$A$2:$C$55,3,FALSE)</f>
        <v>Cash</v>
      </c>
      <c r="J2676" s="5">
        <f>VLOOKUP(F2676,'Set up'!$A$2:$D$55,4,FALSE)</f>
        <v>0</v>
      </c>
      <c r="K2676" s="4">
        <f t="shared" si="785"/>
        <v>45352</v>
      </c>
      <c r="L2676" s="5">
        <f t="shared" si="786"/>
        <v>3</v>
      </c>
      <c r="M2676" s="5">
        <f t="shared" si="787"/>
        <v>2024</v>
      </c>
      <c r="N2676" s="12">
        <v>555</v>
      </c>
      <c r="O2676" s="12"/>
      <c r="P2676" s="12">
        <f t="shared" ref="P2676:P2728" si="799">SUM(N2676+O2676)</f>
        <v>555</v>
      </c>
      <c r="Q2676" s="7">
        <f t="shared" si="798"/>
        <v>4336493.4500000011</v>
      </c>
      <c r="R2676" s="44" t="str">
        <f>VLOOKUP(F2676,'Set up'!$A$2:$E$55,5,FALSE)</f>
        <v>PD Chq</v>
      </c>
    </row>
    <row r="2677" spans="1:19" ht="15" customHeight="1" x14ac:dyDescent="0.35">
      <c r="A2677" s="4">
        <v>45352</v>
      </c>
      <c r="B2677" s="5">
        <f t="shared" si="794"/>
        <v>3</v>
      </c>
      <c r="C2677" s="5">
        <f t="shared" si="795"/>
        <v>2024</v>
      </c>
      <c r="D2677" s="5" t="s">
        <v>2495</v>
      </c>
      <c r="E2677" s="5" t="str">
        <f>VLOOKUP(F2677,'Set up'!$A$2:$C$55,2,FALSE)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up'!$A$2:$C$55,3,FALSE)</f>
        <v>Cash</v>
      </c>
      <c r="J2677" s="5">
        <f>VLOOKUP(F2677,'Set up'!$A$2:$D$55,4,FALSE)</f>
        <v>0</v>
      </c>
      <c r="K2677" s="4">
        <f t="shared" si="785"/>
        <v>45352</v>
      </c>
      <c r="L2677" s="5">
        <f t="shared" si="786"/>
        <v>3</v>
      </c>
      <c r="M2677" s="5">
        <f t="shared" si="787"/>
        <v>2024</v>
      </c>
      <c r="N2677" s="12">
        <v>95</v>
      </c>
      <c r="O2677" s="12"/>
      <c r="P2677" s="12">
        <f t="shared" si="799"/>
        <v>95</v>
      </c>
      <c r="Q2677" s="7">
        <f t="shared" si="798"/>
        <v>4336588.4500000011</v>
      </c>
      <c r="R2677" s="44" t="str">
        <f>VLOOKUP(F2677,'Set up'!$A$2:$E$55,5,FALSE)</f>
        <v>PD Chq</v>
      </c>
    </row>
    <row r="2678" spans="1:19" ht="15" customHeight="1" x14ac:dyDescent="0.35">
      <c r="A2678" s="4">
        <v>45352</v>
      </c>
      <c r="B2678" s="5">
        <f t="shared" si="794"/>
        <v>3</v>
      </c>
      <c r="C2678" s="5">
        <f t="shared" si="795"/>
        <v>2024</v>
      </c>
      <c r="D2678" s="5" t="s">
        <v>2495</v>
      </c>
      <c r="E2678" s="5" t="str">
        <f>VLOOKUP(F2678,'Set up'!$A$2:$C$55,2,FALSE)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up'!$A$2:$C$55,3,FALSE)</f>
        <v>Cash</v>
      </c>
      <c r="J2678" s="5">
        <f>VLOOKUP(F2678,'Set up'!$A$2:$D$55,4,FALSE)</f>
        <v>0</v>
      </c>
      <c r="K2678" s="4">
        <f t="shared" si="785"/>
        <v>45352</v>
      </c>
      <c r="L2678" s="5">
        <f t="shared" si="786"/>
        <v>3</v>
      </c>
      <c r="M2678" s="5">
        <f t="shared" si="787"/>
        <v>2024</v>
      </c>
      <c r="N2678" s="12">
        <v>225</v>
      </c>
      <c r="O2678" s="12"/>
      <c r="P2678" s="12">
        <f t="shared" si="799"/>
        <v>225</v>
      </c>
      <c r="Q2678" s="7">
        <f t="shared" si="798"/>
        <v>4336813.4500000011</v>
      </c>
      <c r="R2678" s="44" t="str">
        <f>VLOOKUP(F2678,'Set up'!$A$2:$E$55,5,FALSE)</f>
        <v>PD Chq</v>
      </c>
    </row>
    <row r="2679" spans="1:19" ht="15" customHeight="1" x14ac:dyDescent="0.35">
      <c r="A2679" s="4">
        <v>45353</v>
      </c>
      <c r="B2679" s="5">
        <f t="shared" si="794"/>
        <v>3</v>
      </c>
      <c r="C2679" s="5">
        <f t="shared" si="795"/>
        <v>2024</v>
      </c>
      <c r="D2679" s="5" t="s">
        <v>2496</v>
      </c>
      <c r="E2679" s="5" t="str">
        <f>VLOOKUP(F2679,'Set up'!$A$2:$C$55,2,FALSE)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up'!$A$2:$C$55,3,FALSE)</f>
        <v>120</v>
      </c>
      <c r="J2679" s="5">
        <f>VLOOKUP(F2679,'Set up'!$A$2:$D$55,4,FALSE)</f>
        <v>120</v>
      </c>
      <c r="K2679" s="4">
        <f t="shared" si="785"/>
        <v>45473</v>
      </c>
      <c r="L2679" s="5">
        <f t="shared" si="786"/>
        <v>6</v>
      </c>
      <c r="M2679" s="5">
        <f t="shared" si="787"/>
        <v>2024</v>
      </c>
      <c r="N2679" s="12">
        <v>12848</v>
      </c>
      <c r="O2679" s="12"/>
      <c r="P2679" s="6">
        <f t="shared" ref="P2679:P2684" si="800">SUM(N2679+O2679)</f>
        <v>12848</v>
      </c>
      <c r="Q2679" s="7">
        <f t="shared" si="798"/>
        <v>4349661.4500000011</v>
      </c>
      <c r="R2679" s="44" t="str">
        <f>VLOOKUP(F2679,'Set up'!$A$2:$E$55,5,FALSE)</f>
        <v>Trsf</v>
      </c>
    </row>
    <row r="2680" spans="1:19" ht="15" customHeight="1" x14ac:dyDescent="0.35">
      <c r="A2680" s="4">
        <v>45353</v>
      </c>
      <c r="B2680" s="5">
        <f t="shared" si="794"/>
        <v>3</v>
      </c>
      <c r="C2680" s="5">
        <f t="shared" si="795"/>
        <v>2024</v>
      </c>
      <c r="D2680" s="5" t="s">
        <v>2496</v>
      </c>
      <c r="E2680" s="5" t="str">
        <f>VLOOKUP(F2680,'Set up'!$A$2:$C$55,2,FALSE)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up'!$A$2:$C$55,3,FALSE)</f>
        <v>120</v>
      </c>
      <c r="J2680" s="5">
        <f>VLOOKUP(F2680,'Set up'!$A$2:$D$55,4,FALSE)</f>
        <v>120</v>
      </c>
      <c r="K2680" s="4">
        <f t="shared" si="785"/>
        <v>45473</v>
      </c>
      <c r="L2680" s="5">
        <f t="shared" si="786"/>
        <v>6</v>
      </c>
      <c r="M2680" s="5">
        <f t="shared" si="787"/>
        <v>2024</v>
      </c>
      <c r="N2680" s="12">
        <v>870</v>
      </c>
      <c r="O2680" s="12"/>
      <c r="P2680" s="6">
        <f t="shared" si="800"/>
        <v>870</v>
      </c>
      <c r="Q2680" s="7">
        <f t="shared" si="798"/>
        <v>4350531.4500000011</v>
      </c>
      <c r="R2680" s="44" t="str">
        <f>VLOOKUP(F2680,'Set up'!$A$2:$E$55,5,FALSE)</f>
        <v>Trsf</v>
      </c>
    </row>
    <row r="2681" spans="1:19" ht="15" customHeight="1" x14ac:dyDescent="0.35">
      <c r="A2681" s="4">
        <v>45353</v>
      </c>
      <c r="B2681" s="5">
        <f t="shared" si="794"/>
        <v>3</v>
      </c>
      <c r="C2681" s="5">
        <f t="shared" si="795"/>
        <v>2024</v>
      </c>
      <c r="D2681" s="5" t="s">
        <v>2496</v>
      </c>
      <c r="E2681" s="5" t="str">
        <f>VLOOKUP(F2681,'Set up'!$A$2:$C$55,2,FALSE)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up'!$A$2:$C$55,3,FALSE)</f>
        <v>120</v>
      </c>
      <c r="J2681" s="5">
        <f>VLOOKUP(F2681,'Set up'!$A$2:$D$55,4,FALSE)</f>
        <v>120</v>
      </c>
      <c r="K2681" s="4">
        <f t="shared" si="785"/>
        <v>45473</v>
      </c>
      <c r="L2681" s="5">
        <f t="shared" si="786"/>
        <v>6</v>
      </c>
      <c r="M2681" s="5">
        <f t="shared" si="787"/>
        <v>2024</v>
      </c>
      <c r="N2681" s="12">
        <v>575</v>
      </c>
      <c r="O2681" s="12"/>
      <c r="P2681" s="6">
        <f t="shared" si="800"/>
        <v>575</v>
      </c>
      <c r="Q2681" s="7">
        <f t="shared" si="798"/>
        <v>4351106.4500000011</v>
      </c>
      <c r="R2681" s="44" t="str">
        <f>VLOOKUP(F2681,'Set up'!$A$2:$E$55,5,FALSE)</f>
        <v>Trsf</v>
      </c>
    </row>
    <row r="2682" spans="1:19" ht="15" customHeight="1" x14ac:dyDescent="0.35">
      <c r="A2682" s="4">
        <v>45353</v>
      </c>
      <c r="B2682" s="5">
        <f t="shared" si="794"/>
        <v>3</v>
      </c>
      <c r="C2682" s="5">
        <f t="shared" si="795"/>
        <v>2024</v>
      </c>
      <c r="D2682" s="5" t="s">
        <v>2496</v>
      </c>
      <c r="E2682" s="5" t="str">
        <f>VLOOKUP(F2682,'Set up'!$A$2:$C$55,2,FALSE)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up'!$A$2:$C$55,3,FALSE)</f>
        <v>120</v>
      </c>
      <c r="J2682" s="5">
        <f>VLOOKUP(F2682,'Set up'!$A$2:$D$55,4,FALSE)</f>
        <v>120</v>
      </c>
      <c r="K2682" s="4">
        <f t="shared" si="785"/>
        <v>45473</v>
      </c>
      <c r="L2682" s="5">
        <f t="shared" si="786"/>
        <v>6</v>
      </c>
      <c r="M2682" s="5">
        <f t="shared" si="787"/>
        <v>2024</v>
      </c>
      <c r="N2682" s="12">
        <v>440</v>
      </c>
      <c r="O2682" s="12"/>
      <c r="P2682" s="6">
        <f t="shared" si="800"/>
        <v>440</v>
      </c>
      <c r="Q2682" s="7">
        <f t="shared" si="798"/>
        <v>4351546.4500000011</v>
      </c>
      <c r="R2682" s="44" t="str">
        <f>VLOOKUP(F2682,'Set up'!$A$2:$E$55,5,FALSE)</f>
        <v>Trsf</v>
      </c>
    </row>
    <row r="2683" spans="1:19" ht="15" customHeight="1" x14ac:dyDescent="0.35">
      <c r="A2683" s="4">
        <v>45353</v>
      </c>
      <c r="B2683" s="5">
        <f t="shared" si="794"/>
        <v>3</v>
      </c>
      <c r="C2683" s="5">
        <f t="shared" si="795"/>
        <v>2024</v>
      </c>
      <c r="D2683" s="5" t="s">
        <v>2496</v>
      </c>
      <c r="E2683" s="5" t="str">
        <f>VLOOKUP(F2683,'Set up'!$A$2:$C$55,2,FALSE)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up'!$A$2:$C$55,3,FALSE)</f>
        <v>120</v>
      </c>
      <c r="J2683" s="5">
        <f>VLOOKUP(F2683,'Set up'!$A$2:$D$55,4,FALSE)</f>
        <v>120</v>
      </c>
      <c r="K2683" s="4">
        <f t="shared" si="785"/>
        <v>45473</v>
      </c>
      <c r="L2683" s="5">
        <f t="shared" si="786"/>
        <v>6</v>
      </c>
      <c r="M2683" s="5">
        <f t="shared" si="787"/>
        <v>2024</v>
      </c>
      <c r="N2683" s="12">
        <v>420</v>
      </c>
      <c r="O2683" s="12"/>
      <c r="P2683" s="6">
        <f t="shared" si="800"/>
        <v>420</v>
      </c>
      <c r="Q2683" s="7">
        <f t="shared" si="798"/>
        <v>4351966.4500000011</v>
      </c>
      <c r="R2683" s="44" t="str">
        <f>VLOOKUP(F2683,'Set up'!$A$2:$E$55,5,FALSE)</f>
        <v>Trsf</v>
      </c>
    </row>
    <row r="2684" spans="1:19" ht="15" customHeight="1" x14ac:dyDescent="0.35">
      <c r="A2684" s="4">
        <v>45353</v>
      </c>
      <c r="B2684" s="5">
        <f t="shared" si="794"/>
        <v>3</v>
      </c>
      <c r="C2684" s="5">
        <f t="shared" si="795"/>
        <v>2024</v>
      </c>
      <c r="D2684" s="5" t="s">
        <v>2496</v>
      </c>
      <c r="E2684" s="5" t="str">
        <f>VLOOKUP(F2684,'Set up'!$A$2:$C$55,2,FALSE)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up'!$A$2:$C$55,3,FALSE)</f>
        <v>120</v>
      </c>
      <c r="J2684" s="5">
        <f>VLOOKUP(F2684,'Set up'!$A$2:$D$55,4,FALSE)</f>
        <v>120</v>
      </c>
      <c r="K2684" s="4">
        <f t="shared" si="785"/>
        <v>45473</v>
      </c>
      <c r="L2684" s="5">
        <f t="shared" si="786"/>
        <v>6</v>
      </c>
      <c r="M2684" s="5">
        <f t="shared" si="787"/>
        <v>2024</v>
      </c>
      <c r="N2684" s="12">
        <v>395</v>
      </c>
      <c r="O2684" s="12"/>
      <c r="P2684" s="6">
        <f t="shared" si="800"/>
        <v>395</v>
      </c>
      <c r="Q2684" s="7">
        <f t="shared" si="798"/>
        <v>4352361.4500000011</v>
      </c>
      <c r="R2684" s="44" t="str">
        <f>VLOOKUP(F2684,'Set up'!$A$2:$E$55,5,FALSE)</f>
        <v>Trsf</v>
      </c>
    </row>
    <row r="2685" spans="1:19" ht="15" customHeight="1" x14ac:dyDescent="0.35">
      <c r="A2685" s="4">
        <v>45353</v>
      </c>
      <c r="B2685" s="5">
        <f t="shared" si="794"/>
        <v>3</v>
      </c>
      <c r="C2685" s="5">
        <f t="shared" si="795"/>
        <v>2024</v>
      </c>
      <c r="D2685" s="5" t="s">
        <v>2497</v>
      </c>
      <c r="E2685" s="5" t="str">
        <f>VLOOKUP(F2685,'Set up'!$A$2:$C$55,2,FALSE)</f>
        <v>C00000043</v>
      </c>
      <c r="F2685" s="1" t="s">
        <v>2203</v>
      </c>
      <c r="G2685" s="100" t="s">
        <v>1391</v>
      </c>
      <c r="H2685" s="5">
        <v>3</v>
      </c>
      <c r="I2685" s="5" t="str">
        <f>VLOOKUP(F2685,'Set up'!$A$2:$C$55,3,FALSE)</f>
        <v>Cash</v>
      </c>
      <c r="J2685" s="5">
        <f>VLOOKUP(F2685,'Set up'!$A$2:$D$55,4,FALSE)</f>
        <v>0</v>
      </c>
      <c r="K2685" s="4">
        <f t="shared" si="785"/>
        <v>45353</v>
      </c>
      <c r="L2685" s="5">
        <f t="shared" si="786"/>
        <v>3</v>
      </c>
      <c r="M2685" s="5">
        <f t="shared" si="787"/>
        <v>2024</v>
      </c>
      <c r="N2685" s="12">
        <v>1279.8</v>
      </c>
      <c r="O2685" s="6">
        <f t="shared" ref="O2685" si="801">-N2685</f>
        <v>-1279.8</v>
      </c>
      <c r="P2685" s="12">
        <f t="shared" si="799"/>
        <v>0</v>
      </c>
      <c r="Q2685" s="7">
        <f t="shared" si="798"/>
        <v>4353641.2500000009</v>
      </c>
      <c r="R2685" s="44" t="str">
        <f>VLOOKUP(F2685,'Set up'!$A$2:$E$55,5,FALSE)</f>
        <v>Trsf</v>
      </c>
      <c r="S2685" s="1" t="s">
        <v>2531</v>
      </c>
    </row>
    <row r="2686" spans="1:19" ht="15" customHeight="1" x14ac:dyDescent="0.35">
      <c r="A2686" s="4">
        <v>45356</v>
      </c>
      <c r="B2686" s="5">
        <f t="shared" si="794"/>
        <v>3</v>
      </c>
      <c r="C2686" s="5">
        <f t="shared" si="795"/>
        <v>2024</v>
      </c>
      <c r="D2686" s="5" t="s">
        <v>2498</v>
      </c>
      <c r="E2686" s="5" t="str">
        <f>VLOOKUP(F2686,'Set up'!$A$2:$C$55,2,FALSE)</f>
        <v>C00000042</v>
      </c>
      <c r="F2686" s="1" t="s">
        <v>2013</v>
      </c>
      <c r="G2686" s="122" t="s">
        <v>1111</v>
      </c>
      <c r="H2686" s="5">
        <v>10</v>
      </c>
      <c r="I2686" s="5" t="str">
        <f>VLOOKUP(F2686,'Set up'!$A$2:$C$55,3,FALSE)</f>
        <v>Cash</v>
      </c>
      <c r="J2686" s="5">
        <f>VLOOKUP(F2686,'Set up'!$A$2:$D$55,4,FALSE)</f>
        <v>0</v>
      </c>
      <c r="K2686" s="4">
        <f t="shared" si="785"/>
        <v>45356</v>
      </c>
      <c r="L2686" s="5">
        <f t="shared" si="786"/>
        <v>3</v>
      </c>
      <c r="M2686" s="5">
        <f t="shared" si="787"/>
        <v>2024</v>
      </c>
      <c r="N2686" s="12">
        <v>625</v>
      </c>
      <c r="O2686" s="12"/>
      <c r="P2686" s="12">
        <f t="shared" si="799"/>
        <v>625</v>
      </c>
      <c r="Q2686" s="7">
        <f t="shared" si="798"/>
        <v>4354266.2500000009</v>
      </c>
      <c r="R2686" s="44" t="str">
        <f>VLOOKUP(F2686,'Set up'!$A$2:$E$55,5,FALSE)</f>
        <v>Trsf</v>
      </c>
    </row>
    <row r="2687" spans="1:19" ht="15" customHeight="1" x14ac:dyDescent="0.35">
      <c r="A2687" s="4">
        <v>45356</v>
      </c>
      <c r="B2687" s="5">
        <f t="shared" si="794"/>
        <v>3</v>
      </c>
      <c r="C2687" s="5">
        <f t="shared" si="795"/>
        <v>2024</v>
      </c>
      <c r="D2687" s="5" t="s">
        <v>2499</v>
      </c>
      <c r="E2687" s="5" t="str">
        <f>VLOOKUP(F2687,'Set up'!$A$2:$C$55,2,FALSE)</f>
        <v>C00000042</v>
      </c>
      <c r="F2687" s="1" t="s">
        <v>2013</v>
      </c>
      <c r="G2687" s="122" t="s">
        <v>1734</v>
      </c>
      <c r="H2687" s="88">
        <v>10</v>
      </c>
      <c r="I2687" s="5" t="str">
        <f>VLOOKUP(F2687,'Set up'!$A$2:$C$55,3,FALSE)</f>
        <v>Cash</v>
      </c>
      <c r="J2687" s="5">
        <f>VLOOKUP(F2687,'Set up'!$A$2:$D$55,4,FALSE)</f>
        <v>0</v>
      </c>
      <c r="K2687" s="4">
        <f t="shared" si="785"/>
        <v>45356</v>
      </c>
      <c r="L2687" s="5">
        <f t="shared" si="786"/>
        <v>3</v>
      </c>
      <c r="M2687" s="5">
        <f t="shared" si="787"/>
        <v>2024</v>
      </c>
      <c r="N2687" s="12">
        <v>16060</v>
      </c>
      <c r="O2687" s="12"/>
      <c r="P2687" s="12">
        <f t="shared" si="799"/>
        <v>16060</v>
      </c>
      <c r="Q2687" s="7">
        <f t="shared" si="798"/>
        <v>4370326.2500000009</v>
      </c>
      <c r="R2687" s="44" t="str">
        <f>VLOOKUP(F2687,'Set up'!$A$2:$E$55,5,FALSE)</f>
        <v>Trsf</v>
      </c>
    </row>
    <row r="2688" spans="1:19" ht="15" customHeight="1" x14ac:dyDescent="0.35">
      <c r="A2688" s="4">
        <v>45356</v>
      </c>
      <c r="B2688" s="5">
        <f t="shared" si="794"/>
        <v>3</v>
      </c>
      <c r="C2688" s="5">
        <f t="shared" si="795"/>
        <v>2024</v>
      </c>
      <c r="D2688" s="5" t="s">
        <v>2499</v>
      </c>
      <c r="E2688" s="5" t="str">
        <f>VLOOKUP(F2688,'Set up'!$A$2:$C$55,2,FALSE)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up'!$A$2:$C$55,3,FALSE)</f>
        <v>Cash</v>
      </c>
      <c r="J2688" s="5">
        <f>VLOOKUP(F2688,'Set up'!$A$2:$D$55,4,FALSE)</f>
        <v>0</v>
      </c>
      <c r="K2688" s="4">
        <f t="shared" si="785"/>
        <v>45356</v>
      </c>
      <c r="L2688" s="5">
        <f t="shared" si="786"/>
        <v>3</v>
      </c>
      <c r="M2688" s="5">
        <f t="shared" si="787"/>
        <v>2024</v>
      </c>
      <c r="N2688" s="12">
        <v>3480</v>
      </c>
      <c r="O2688" s="12"/>
      <c r="P2688" s="12">
        <f t="shared" si="799"/>
        <v>3480</v>
      </c>
      <c r="Q2688" s="7">
        <f t="shared" si="798"/>
        <v>4373806.2500000009</v>
      </c>
      <c r="R2688" s="44" t="str">
        <f>VLOOKUP(F2688,'Set up'!$A$2:$E$55,5,FALSE)</f>
        <v>Trsf</v>
      </c>
    </row>
    <row r="2689" spans="1:19" ht="15" customHeight="1" x14ac:dyDescent="0.35">
      <c r="A2689" s="4">
        <v>45356</v>
      </c>
      <c r="B2689" s="5">
        <f t="shared" si="794"/>
        <v>3</v>
      </c>
      <c r="C2689" s="5">
        <f t="shared" si="795"/>
        <v>2024</v>
      </c>
      <c r="D2689" s="5" t="s">
        <v>2499</v>
      </c>
      <c r="E2689" s="5" t="str">
        <f>VLOOKUP(F2689,'Set up'!$A$2:$C$55,2,FALSE)</f>
        <v>C00000042</v>
      </c>
      <c r="F2689" s="1" t="s">
        <v>2013</v>
      </c>
      <c r="G2689" s="90" t="s">
        <v>2442</v>
      </c>
      <c r="H2689" s="88">
        <v>10</v>
      </c>
      <c r="I2689" s="5" t="str">
        <f>VLOOKUP(F2689,'Set up'!$A$2:$C$55,3,FALSE)</f>
        <v>Cash</v>
      </c>
      <c r="J2689" s="5">
        <f>VLOOKUP(F2689,'Set up'!$A$2:$D$55,4,FALSE)</f>
        <v>0</v>
      </c>
      <c r="K2689" s="4">
        <f t="shared" si="785"/>
        <v>45356</v>
      </c>
      <c r="L2689" s="5">
        <f t="shared" si="786"/>
        <v>3</v>
      </c>
      <c r="M2689" s="5">
        <f t="shared" si="787"/>
        <v>2024</v>
      </c>
      <c r="N2689" s="12">
        <v>2146</v>
      </c>
      <c r="O2689" s="12"/>
      <c r="P2689" s="12">
        <f t="shared" si="799"/>
        <v>2146</v>
      </c>
      <c r="Q2689" s="7">
        <f t="shared" si="798"/>
        <v>4375952.2500000009</v>
      </c>
      <c r="R2689" s="44" t="str">
        <f>VLOOKUP(F2689,'Set up'!$A$2:$E$55,5,FALSE)</f>
        <v>Trsf</v>
      </c>
    </row>
    <row r="2690" spans="1:19" ht="15" customHeight="1" x14ac:dyDescent="0.35">
      <c r="A2690" s="4">
        <v>45356</v>
      </c>
      <c r="B2690" s="5">
        <f t="shared" si="794"/>
        <v>3</v>
      </c>
      <c r="C2690" s="5">
        <f t="shared" si="795"/>
        <v>2024</v>
      </c>
      <c r="D2690" s="5" t="s">
        <v>2499</v>
      </c>
      <c r="E2690" s="5" t="str">
        <f>VLOOKUP(F2690,'Set up'!$A$2:$C$55,2,FALSE)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up'!$A$2:$C$55,3,FALSE)</f>
        <v>Cash</v>
      </c>
      <c r="J2690" s="5">
        <f>VLOOKUP(F2690,'Set up'!$A$2:$D$55,4,FALSE)</f>
        <v>0</v>
      </c>
      <c r="K2690" s="4">
        <f t="shared" si="785"/>
        <v>45356</v>
      </c>
      <c r="L2690" s="5">
        <f t="shared" si="786"/>
        <v>3</v>
      </c>
      <c r="M2690" s="5">
        <f t="shared" si="787"/>
        <v>2024</v>
      </c>
      <c r="N2690" s="12">
        <v>3510</v>
      </c>
      <c r="O2690" s="12"/>
      <c r="P2690" s="12">
        <f t="shared" si="799"/>
        <v>3510</v>
      </c>
      <c r="Q2690" s="7">
        <f t="shared" si="798"/>
        <v>4379462.2500000009</v>
      </c>
      <c r="R2690" s="44" t="str">
        <f>VLOOKUP(F2690,'Set up'!$A$2:$E$55,5,FALSE)</f>
        <v>Trsf</v>
      </c>
    </row>
    <row r="2691" spans="1:19" ht="15" customHeight="1" x14ac:dyDescent="0.35">
      <c r="A2691" s="4">
        <v>45356</v>
      </c>
      <c r="B2691" s="5">
        <f t="shared" si="794"/>
        <v>3</v>
      </c>
      <c r="C2691" s="5">
        <f t="shared" si="795"/>
        <v>2024</v>
      </c>
      <c r="D2691" s="5" t="s">
        <v>2499</v>
      </c>
      <c r="E2691" s="5" t="str">
        <f>VLOOKUP(F2691,'Set up'!$A$2:$C$55,2,FALSE)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up'!$A$2:$C$55,3,FALSE)</f>
        <v>Cash</v>
      </c>
      <c r="J2691" s="5">
        <f>VLOOKUP(F2691,'Set up'!$A$2:$D$55,4,FALSE)</f>
        <v>0</v>
      </c>
      <c r="K2691" s="4">
        <f t="shared" ref="K2691:K2754" si="802">A2691+J2691</f>
        <v>45356</v>
      </c>
      <c r="L2691" s="5">
        <f t="shared" ref="L2691:L2754" si="803">MONTH(K2691)</f>
        <v>3</v>
      </c>
      <c r="M2691" s="5">
        <f t="shared" ref="M2691:M2754" si="804">YEAR(K2691)</f>
        <v>2024</v>
      </c>
      <c r="N2691" s="12">
        <v>380</v>
      </c>
      <c r="O2691" s="12"/>
      <c r="P2691" s="12">
        <f t="shared" si="799"/>
        <v>380</v>
      </c>
      <c r="Q2691" s="7">
        <f t="shared" si="798"/>
        <v>4379842.2500000009</v>
      </c>
      <c r="R2691" s="44" t="str">
        <f>VLOOKUP(F2691,'Set up'!$A$2:$E$55,5,FALSE)</f>
        <v>Trsf</v>
      </c>
    </row>
    <row r="2692" spans="1:19" ht="15" customHeight="1" x14ac:dyDescent="0.35">
      <c r="A2692" s="4">
        <v>45355</v>
      </c>
      <c r="B2692" s="5">
        <f t="shared" si="794"/>
        <v>3</v>
      </c>
      <c r="C2692" s="5">
        <f t="shared" si="795"/>
        <v>2024</v>
      </c>
      <c r="D2692" s="5" t="s">
        <v>2500</v>
      </c>
      <c r="E2692" s="5" t="str">
        <f>VLOOKUP(F2692,'Set up'!$A$2:$C$55,2,FALSE)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up'!$A$2:$C$55,3,FALSE)</f>
        <v>60</v>
      </c>
      <c r="J2692" s="5">
        <f>VLOOKUP(F2692,'Set up'!$A$2:$D$55,4,FALSE)</f>
        <v>60</v>
      </c>
      <c r="K2692" s="4">
        <f t="shared" si="802"/>
        <v>45415</v>
      </c>
      <c r="L2692" s="5">
        <f t="shared" si="803"/>
        <v>5</v>
      </c>
      <c r="M2692" s="5">
        <f t="shared" si="804"/>
        <v>2024</v>
      </c>
      <c r="N2692" s="12">
        <v>3212</v>
      </c>
      <c r="O2692" s="12"/>
      <c r="P2692" s="12">
        <f t="shared" si="799"/>
        <v>3212</v>
      </c>
      <c r="Q2692" s="7">
        <f t="shared" si="798"/>
        <v>4383054.2500000009</v>
      </c>
      <c r="R2692" s="44" t="str">
        <f>VLOOKUP(F2692,'Set up'!$A$2:$E$55,5,FALSE)</f>
        <v>Chq</v>
      </c>
    </row>
    <row r="2693" spans="1:19" ht="15" customHeight="1" x14ac:dyDescent="0.35">
      <c r="A2693" s="4">
        <v>45356</v>
      </c>
      <c r="B2693" s="5">
        <f t="shared" si="794"/>
        <v>3</v>
      </c>
      <c r="C2693" s="5">
        <f t="shared" si="795"/>
        <v>2024</v>
      </c>
      <c r="D2693" s="5" t="s">
        <v>2501</v>
      </c>
      <c r="E2693" s="5" t="str">
        <f>VLOOKUP(F2693,'Set up'!$A$2:$C$55,2,FALSE)</f>
        <v>C00000044</v>
      </c>
      <c r="F2693" s="1" t="s">
        <v>2209</v>
      </c>
      <c r="G2693" s="123" t="s">
        <v>2363</v>
      </c>
      <c r="H2693" s="5">
        <v>1</v>
      </c>
      <c r="I2693" s="5" t="str">
        <f>VLOOKUP(F2693,'Set up'!$A$2:$C$55,3,FALSE)</f>
        <v>Cash</v>
      </c>
      <c r="J2693" s="5">
        <f>VLOOKUP(F2693,'Set up'!$A$2:$D$55,4,FALSE)</f>
        <v>0</v>
      </c>
      <c r="K2693" s="4">
        <f t="shared" si="802"/>
        <v>45356</v>
      </c>
      <c r="L2693" s="5">
        <f t="shared" si="803"/>
        <v>3</v>
      </c>
      <c r="M2693" s="5">
        <f t="shared" si="804"/>
        <v>2024</v>
      </c>
      <c r="N2693" s="12">
        <v>1628</v>
      </c>
      <c r="O2693" s="6">
        <f t="shared" ref="O2693:O2694" si="805">-N2693</f>
        <v>-1628</v>
      </c>
      <c r="P2693" s="12">
        <f t="shared" si="799"/>
        <v>0</v>
      </c>
      <c r="Q2693" s="7">
        <f t="shared" si="798"/>
        <v>4384682.2500000009</v>
      </c>
      <c r="R2693" s="44" t="str">
        <f>VLOOKUP(F2693,'Set up'!$A$2:$E$55,5,FALSE)</f>
        <v>Cash</v>
      </c>
      <c r="S2693" s="1" t="s">
        <v>2567</v>
      </c>
    </row>
    <row r="2694" spans="1:19" ht="15" customHeight="1" x14ac:dyDescent="0.35">
      <c r="A2694" s="4">
        <v>45356</v>
      </c>
      <c r="B2694" s="5">
        <f t="shared" si="794"/>
        <v>3</v>
      </c>
      <c r="C2694" s="5">
        <f t="shared" si="795"/>
        <v>2024</v>
      </c>
      <c r="D2694" s="5" t="s">
        <v>2501</v>
      </c>
      <c r="E2694" s="5" t="str">
        <f>VLOOKUP(F2694,'Set up'!$A$2:$C$55,2,FALSE)</f>
        <v>C00000044</v>
      </c>
      <c r="F2694" s="1" t="s">
        <v>2209</v>
      </c>
      <c r="G2694" s="120" t="s">
        <v>2364</v>
      </c>
      <c r="H2694" s="5">
        <v>3</v>
      </c>
      <c r="I2694" s="5" t="str">
        <f>VLOOKUP(F2694,'Set up'!$A$2:$C$55,3,FALSE)</f>
        <v>Cash</v>
      </c>
      <c r="J2694" s="5">
        <f>VLOOKUP(F2694,'Set up'!$A$2:$D$55,4,FALSE)</f>
        <v>0</v>
      </c>
      <c r="K2694" s="4">
        <f t="shared" si="802"/>
        <v>45356</v>
      </c>
      <c r="L2694" s="5">
        <f t="shared" si="803"/>
        <v>3</v>
      </c>
      <c r="M2694" s="5">
        <f t="shared" si="804"/>
        <v>2024</v>
      </c>
      <c r="N2694" s="12">
        <v>630</v>
      </c>
      <c r="O2694" s="6">
        <f t="shared" si="805"/>
        <v>-630</v>
      </c>
      <c r="P2694" s="12">
        <f t="shared" si="799"/>
        <v>0</v>
      </c>
      <c r="Q2694" s="7">
        <f t="shared" si="798"/>
        <v>4385312.2500000009</v>
      </c>
      <c r="R2694" s="44" t="str">
        <f>VLOOKUP(F2694,'Set up'!$A$2:$E$55,5,FALSE)</f>
        <v>Cash</v>
      </c>
      <c r="S2694" s="1" t="s">
        <v>2567</v>
      </c>
    </row>
    <row r="2695" spans="1:19" ht="15" customHeight="1" x14ac:dyDescent="0.35">
      <c r="A2695" s="4">
        <v>45356</v>
      </c>
      <c r="B2695" s="5">
        <f t="shared" si="794"/>
        <v>3</v>
      </c>
      <c r="C2695" s="5">
        <f t="shared" si="795"/>
        <v>2024</v>
      </c>
      <c r="D2695" s="5" t="s">
        <v>2502</v>
      </c>
      <c r="E2695" s="5" t="str">
        <f>VLOOKUP(F2695,'Set up'!$A$2:$C$55,2,FALSE)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up'!$A$2:$C$55,3,FALSE)</f>
        <v>Cash</v>
      </c>
      <c r="J2695" s="5">
        <f>VLOOKUP(F2695,'Set up'!$A$2:$D$55,4,FALSE)</f>
        <v>0</v>
      </c>
      <c r="K2695" s="4">
        <f t="shared" si="802"/>
        <v>45356</v>
      </c>
      <c r="L2695" s="5">
        <f t="shared" si="803"/>
        <v>3</v>
      </c>
      <c r="M2695" s="5">
        <f t="shared" si="804"/>
        <v>2024</v>
      </c>
      <c r="N2695" s="12">
        <v>1738</v>
      </c>
      <c r="O2695" s="12"/>
      <c r="P2695" s="12">
        <f t="shared" si="799"/>
        <v>1738</v>
      </c>
      <c r="Q2695" s="7">
        <f t="shared" si="798"/>
        <v>4387050.2500000009</v>
      </c>
      <c r="R2695" s="44" t="str">
        <f>VLOOKUP(F2695,'Set up'!$A$2:$E$55,5,FALSE)</f>
        <v>Trsf</v>
      </c>
    </row>
    <row r="2696" spans="1:19" ht="15" customHeight="1" x14ac:dyDescent="0.35">
      <c r="A2696" s="4">
        <v>45356</v>
      </c>
      <c r="B2696" s="5">
        <f t="shared" si="794"/>
        <v>3</v>
      </c>
      <c r="C2696" s="5">
        <f t="shared" si="795"/>
        <v>2024</v>
      </c>
      <c r="D2696" s="5" t="s">
        <v>2502</v>
      </c>
      <c r="E2696" s="5" t="str">
        <f>VLOOKUP(F2696,'Set up'!$A$2:$C$55,2,FALSE)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up'!$A$2:$C$55,3,FALSE)</f>
        <v>Cash</v>
      </c>
      <c r="J2696" s="5">
        <f>VLOOKUP(F2696,'Set up'!$A$2:$D$55,4,FALSE)</f>
        <v>0</v>
      </c>
      <c r="K2696" s="4">
        <f t="shared" si="802"/>
        <v>45356</v>
      </c>
      <c r="L2696" s="5">
        <f t="shared" si="803"/>
        <v>3</v>
      </c>
      <c r="M2696" s="5">
        <f t="shared" si="804"/>
        <v>2024</v>
      </c>
      <c r="N2696" s="12">
        <v>110</v>
      </c>
      <c r="O2696" s="12"/>
      <c r="P2696" s="12">
        <f t="shared" si="799"/>
        <v>110</v>
      </c>
      <c r="Q2696" s="7">
        <f t="shared" si="798"/>
        <v>4387160.2500000009</v>
      </c>
      <c r="R2696" s="44" t="str">
        <f>VLOOKUP(F2696,'Set up'!$A$2:$E$55,5,FALSE)</f>
        <v>Trsf</v>
      </c>
    </row>
    <row r="2697" spans="1:19" ht="15" customHeight="1" x14ac:dyDescent="0.35">
      <c r="A2697" s="4">
        <v>45358</v>
      </c>
      <c r="B2697" s="5">
        <f t="shared" si="794"/>
        <v>3</v>
      </c>
      <c r="C2697" s="5">
        <f t="shared" si="795"/>
        <v>2024</v>
      </c>
      <c r="D2697" s="5" t="s">
        <v>2503</v>
      </c>
      <c r="E2697" s="5" t="str">
        <f>VLOOKUP(F2697,'Set up'!$A$2:$C$55,2,FALSE)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up'!$A$2:$C$55,3,FALSE)</f>
        <v>Cash</v>
      </c>
      <c r="J2697" s="5">
        <f>VLOOKUP(F2697,'Set up'!$A$2:$D$55,4,FALSE)</f>
        <v>0</v>
      </c>
      <c r="K2697" s="4">
        <f t="shared" si="802"/>
        <v>45358</v>
      </c>
      <c r="L2697" s="5">
        <f t="shared" si="803"/>
        <v>3</v>
      </c>
      <c r="M2697" s="5">
        <f t="shared" si="804"/>
        <v>2024</v>
      </c>
      <c r="N2697" s="12">
        <v>1738</v>
      </c>
      <c r="O2697" s="6">
        <f t="shared" ref="O2697:O2699" si="806">-N2697</f>
        <v>-1738</v>
      </c>
      <c r="P2697" s="12">
        <f t="shared" si="799"/>
        <v>0</v>
      </c>
      <c r="Q2697" s="7">
        <f t="shared" si="798"/>
        <v>4388898.2500000009</v>
      </c>
      <c r="R2697" s="44" t="str">
        <f>VLOOKUP(F2697,'Set up'!$A$2:$E$55,5,FALSE)</f>
        <v>Trsf</v>
      </c>
      <c r="S2697" s="1" t="s">
        <v>2566</v>
      </c>
    </row>
    <row r="2698" spans="1:19" ht="15" customHeight="1" x14ac:dyDescent="0.35">
      <c r="A2698" s="4">
        <v>45358</v>
      </c>
      <c r="B2698" s="5">
        <f t="shared" si="794"/>
        <v>3</v>
      </c>
      <c r="C2698" s="5">
        <f t="shared" si="795"/>
        <v>2024</v>
      </c>
      <c r="D2698" s="5" t="s">
        <v>2503</v>
      </c>
      <c r="E2698" s="5" t="str">
        <f>VLOOKUP(F2698,'Set up'!$A$2:$C$55,2,FALSE)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up'!$A$2:$C$55,3,FALSE)</f>
        <v>Cash</v>
      </c>
      <c r="J2698" s="5">
        <f>VLOOKUP(F2698,'Set up'!$A$2:$D$55,4,FALSE)</f>
        <v>0</v>
      </c>
      <c r="K2698" s="4">
        <f t="shared" si="802"/>
        <v>45358</v>
      </c>
      <c r="L2698" s="5">
        <f t="shared" si="803"/>
        <v>3</v>
      </c>
      <c r="M2698" s="5">
        <f t="shared" si="804"/>
        <v>2024</v>
      </c>
      <c r="N2698" s="12">
        <v>110</v>
      </c>
      <c r="O2698" s="6">
        <f t="shared" si="806"/>
        <v>-110</v>
      </c>
      <c r="P2698" s="12">
        <f t="shared" si="799"/>
        <v>0</v>
      </c>
      <c r="Q2698" s="7">
        <f t="shared" si="798"/>
        <v>4389008.2500000009</v>
      </c>
      <c r="R2698" s="44" t="str">
        <f>VLOOKUP(F2698,'Set up'!$A$2:$E$55,5,FALSE)</f>
        <v>Trsf</v>
      </c>
      <c r="S2698" s="1" t="s">
        <v>2566</v>
      </c>
    </row>
    <row r="2699" spans="1:19" ht="15" customHeight="1" x14ac:dyDescent="0.35">
      <c r="A2699" s="4">
        <v>45358</v>
      </c>
      <c r="B2699" s="5">
        <f t="shared" si="794"/>
        <v>3</v>
      </c>
      <c r="C2699" s="5">
        <f t="shared" si="795"/>
        <v>2024</v>
      </c>
      <c r="D2699" s="5" t="s">
        <v>2503</v>
      </c>
      <c r="E2699" s="5" t="str">
        <f>VLOOKUP(F2699,'Set up'!$A$2:$C$55,2,FALSE)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up'!$A$2:$C$55,3,FALSE)</f>
        <v>Cash</v>
      </c>
      <c r="J2699" s="5">
        <f>VLOOKUP(F2699,'Set up'!$A$2:$D$55,4,FALSE)</f>
        <v>0</v>
      </c>
      <c r="K2699" s="4">
        <f t="shared" si="802"/>
        <v>45358</v>
      </c>
      <c r="L2699" s="5">
        <f t="shared" si="803"/>
        <v>3</v>
      </c>
      <c r="M2699" s="5">
        <f t="shared" si="804"/>
        <v>2024</v>
      </c>
      <c r="N2699" s="12">
        <v>125</v>
      </c>
      <c r="O2699" s="6">
        <f t="shared" si="806"/>
        <v>-125</v>
      </c>
      <c r="P2699" s="12">
        <f t="shared" si="799"/>
        <v>0</v>
      </c>
      <c r="Q2699" s="7">
        <f t="shared" si="798"/>
        <v>4389133.2500000009</v>
      </c>
      <c r="R2699" s="44" t="str">
        <f>VLOOKUP(F2699,'Set up'!$A$2:$E$55,5,FALSE)</f>
        <v>Trsf</v>
      </c>
      <c r="S2699" s="1" t="s">
        <v>2566</v>
      </c>
    </row>
    <row r="2700" spans="1:19" ht="15" customHeight="1" x14ac:dyDescent="0.35">
      <c r="A2700" s="4">
        <v>45363</v>
      </c>
      <c r="B2700" s="5">
        <f t="shared" si="794"/>
        <v>3</v>
      </c>
      <c r="C2700" s="5">
        <f t="shared" si="795"/>
        <v>2024</v>
      </c>
      <c r="D2700" s="5" t="s">
        <v>2504</v>
      </c>
      <c r="E2700" s="5" t="str">
        <f>VLOOKUP(F2700,'Set up'!$A$2:$C$55,2,FALSE)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up'!$A$2:$C$55,3,FALSE)</f>
        <v>45</v>
      </c>
      <c r="J2700" s="5">
        <f>VLOOKUP(F2700,'Set up'!$A$2:$D$55,4,FALSE)</f>
        <v>45</v>
      </c>
      <c r="K2700" s="4">
        <f t="shared" si="802"/>
        <v>45408</v>
      </c>
      <c r="L2700" s="5">
        <f t="shared" si="803"/>
        <v>4</v>
      </c>
      <c r="M2700" s="5">
        <f t="shared" si="804"/>
        <v>2024</v>
      </c>
      <c r="N2700" s="12">
        <v>1738</v>
      </c>
      <c r="O2700" s="6">
        <f>-N2700</f>
        <v>-1738</v>
      </c>
      <c r="P2700" s="12">
        <f t="shared" si="799"/>
        <v>0</v>
      </c>
      <c r="Q2700" s="7">
        <f t="shared" si="798"/>
        <v>4390871.2500000009</v>
      </c>
      <c r="R2700" s="44" t="str">
        <f>VLOOKUP(F2700,'Set up'!$A$2:$E$55,5,FALSE)</f>
        <v>PD Chq</v>
      </c>
      <c r="S2700" s="1" t="s">
        <v>2907</v>
      </c>
    </row>
    <row r="2701" spans="1:19" ht="15" customHeight="1" x14ac:dyDescent="0.35">
      <c r="A2701" s="4">
        <v>45363</v>
      </c>
      <c r="B2701" s="5">
        <f t="shared" si="794"/>
        <v>3</v>
      </c>
      <c r="C2701" s="5">
        <f t="shared" si="795"/>
        <v>2024</v>
      </c>
      <c r="D2701" s="5" t="s">
        <v>2504</v>
      </c>
      <c r="E2701" s="5" t="str">
        <f>VLOOKUP(F2701,'Set up'!$A$2:$C$55,2,FALSE)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up'!$A$2:$C$55,3,FALSE)</f>
        <v>45</v>
      </c>
      <c r="J2701" s="5">
        <f>VLOOKUP(F2701,'Set up'!$A$2:$D$55,4,FALSE)</f>
        <v>45</v>
      </c>
      <c r="K2701" s="4">
        <f t="shared" si="802"/>
        <v>45408</v>
      </c>
      <c r="L2701" s="5">
        <f t="shared" si="803"/>
        <v>4</v>
      </c>
      <c r="M2701" s="5">
        <f t="shared" si="804"/>
        <v>2024</v>
      </c>
      <c r="N2701" s="12">
        <v>220</v>
      </c>
      <c r="O2701" s="6">
        <f>-N2701</f>
        <v>-220</v>
      </c>
      <c r="P2701" s="12">
        <f t="shared" si="799"/>
        <v>0</v>
      </c>
      <c r="Q2701" s="7">
        <f t="shared" si="798"/>
        <v>4391091.2500000009</v>
      </c>
      <c r="R2701" s="44" t="str">
        <f>VLOOKUP(F2701,'Set up'!$A$2:$E$55,5,FALSE)</f>
        <v>PD Chq</v>
      </c>
      <c r="S2701" s="1" t="s">
        <v>2907</v>
      </c>
    </row>
    <row r="2702" spans="1:19" ht="15" customHeight="1" x14ac:dyDescent="0.35">
      <c r="A2702" s="4">
        <v>45363</v>
      </c>
      <c r="B2702" s="5">
        <f t="shared" si="794"/>
        <v>3</v>
      </c>
      <c r="C2702" s="5">
        <f t="shared" si="795"/>
        <v>2024</v>
      </c>
      <c r="D2702" s="5" t="s">
        <v>2504</v>
      </c>
      <c r="E2702" s="5" t="str">
        <f>VLOOKUP(F2702,'Set up'!$A$2:$C$55,2,FALSE)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up'!$A$2:$C$55,3,FALSE)</f>
        <v>45</v>
      </c>
      <c r="J2702" s="5">
        <f>VLOOKUP(F2702,'Set up'!$A$2:$D$55,4,FALSE)</f>
        <v>45</v>
      </c>
      <c r="K2702" s="4">
        <f t="shared" si="802"/>
        <v>45408</v>
      </c>
      <c r="L2702" s="5">
        <f t="shared" si="803"/>
        <v>4</v>
      </c>
      <c r="M2702" s="5">
        <f t="shared" si="804"/>
        <v>2024</v>
      </c>
      <c r="N2702" s="12">
        <v>60</v>
      </c>
      <c r="O2702" s="6">
        <f>-N2702</f>
        <v>-60</v>
      </c>
      <c r="P2702" s="12">
        <f t="shared" si="799"/>
        <v>0</v>
      </c>
      <c r="Q2702" s="7">
        <f t="shared" si="798"/>
        <v>4391151.2500000009</v>
      </c>
      <c r="R2702" s="44" t="str">
        <f>VLOOKUP(F2702,'Set up'!$A$2:$E$55,5,FALSE)</f>
        <v>PD Chq</v>
      </c>
      <c r="S2702" s="1" t="s">
        <v>2907</v>
      </c>
    </row>
    <row r="2703" spans="1:19" ht="15" customHeight="1" x14ac:dyDescent="0.35">
      <c r="A2703" s="4">
        <v>45364</v>
      </c>
      <c r="B2703" s="5">
        <f t="shared" si="794"/>
        <v>3</v>
      </c>
      <c r="C2703" s="5">
        <f t="shared" si="795"/>
        <v>2024</v>
      </c>
      <c r="D2703" s="5" t="s">
        <v>2505</v>
      </c>
      <c r="E2703" s="5" t="str">
        <f>VLOOKUP(F2703,'Set up'!$A$2:$C$55,2,FALSE)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up'!$A$2:$C$55,3,FALSE)</f>
        <v>120</v>
      </c>
      <c r="J2703" s="5">
        <f>VLOOKUP(F2703,'Set up'!$A$2:$D$55,4,FALSE)</f>
        <v>120</v>
      </c>
      <c r="K2703" s="4">
        <f t="shared" si="802"/>
        <v>45484</v>
      </c>
      <c r="L2703" s="5">
        <f t="shared" si="803"/>
        <v>7</v>
      </c>
      <c r="M2703" s="5">
        <f t="shared" si="804"/>
        <v>2024</v>
      </c>
      <c r="N2703" s="12">
        <v>12848</v>
      </c>
      <c r="O2703" s="12"/>
      <c r="P2703" s="12">
        <f t="shared" si="799"/>
        <v>12848</v>
      </c>
      <c r="Q2703" s="7">
        <f t="shared" si="798"/>
        <v>4403999.2500000009</v>
      </c>
      <c r="R2703" s="44" t="str">
        <f>VLOOKUP(F2703,'Set up'!$A$2:$E$55,5,FALSE)</f>
        <v>Trsf</v>
      </c>
    </row>
    <row r="2704" spans="1:19" ht="15" customHeight="1" x14ac:dyDescent="0.35">
      <c r="A2704" s="4">
        <v>45364</v>
      </c>
      <c r="B2704" s="5">
        <f t="shared" si="794"/>
        <v>3</v>
      </c>
      <c r="C2704" s="5">
        <f t="shared" si="795"/>
        <v>2024</v>
      </c>
      <c r="D2704" s="5" t="s">
        <v>2505</v>
      </c>
      <c r="E2704" s="5" t="str">
        <f>VLOOKUP(F2704,'Set up'!$A$2:$C$55,2,FALSE)</f>
        <v>C00000010</v>
      </c>
      <c r="F2704" s="1" t="s">
        <v>62</v>
      </c>
      <c r="G2704" s="90" t="s">
        <v>2506</v>
      </c>
      <c r="H2704" s="88">
        <v>5</v>
      </c>
      <c r="I2704" s="5">
        <f>VLOOKUP(F2704,'Set up'!$A$2:$C$55,3,FALSE)</f>
        <v>120</v>
      </c>
      <c r="J2704" s="5">
        <f>VLOOKUP(F2704,'Set up'!$A$2:$D$55,4,FALSE)</f>
        <v>120</v>
      </c>
      <c r="K2704" s="4">
        <f t="shared" si="802"/>
        <v>45484</v>
      </c>
      <c r="L2704" s="5">
        <f t="shared" si="803"/>
        <v>7</v>
      </c>
      <c r="M2704" s="5">
        <f t="shared" si="804"/>
        <v>2024</v>
      </c>
      <c r="N2704" s="12">
        <v>1073</v>
      </c>
      <c r="O2704" s="12"/>
      <c r="P2704" s="12">
        <f t="shared" si="799"/>
        <v>1073</v>
      </c>
      <c r="Q2704" s="7">
        <f t="shared" si="798"/>
        <v>4405072.2500000009</v>
      </c>
      <c r="R2704" s="44" t="str">
        <f>VLOOKUP(F2704,'Set up'!$A$2:$E$55,5,FALSE)</f>
        <v>Trsf</v>
      </c>
    </row>
    <row r="2705" spans="1:19" ht="15" customHeight="1" x14ac:dyDescent="0.35">
      <c r="A2705" s="4">
        <v>45364</v>
      </c>
      <c r="B2705" s="5">
        <f t="shared" si="794"/>
        <v>3</v>
      </c>
      <c r="C2705" s="5">
        <f t="shared" si="795"/>
        <v>2024</v>
      </c>
      <c r="D2705" s="5" t="s">
        <v>2505</v>
      </c>
      <c r="E2705" s="5" t="str">
        <f>VLOOKUP(F2705,'Set up'!$A$2:$C$55,2,FALSE)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up'!$A$2:$C$55,3,FALSE)</f>
        <v>120</v>
      </c>
      <c r="J2705" s="5">
        <f>VLOOKUP(F2705,'Set up'!$A$2:$D$55,4,FALSE)</f>
        <v>120</v>
      </c>
      <c r="K2705" s="4">
        <f t="shared" si="802"/>
        <v>45484</v>
      </c>
      <c r="L2705" s="5">
        <f t="shared" si="803"/>
        <v>7</v>
      </c>
      <c r="M2705" s="5">
        <f t="shared" si="804"/>
        <v>2024</v>
      </c>
      <c r="N2705" s="12">
        <v>287.5</v>
      </c>
      <c r="O2705" s="12"/>
      <c r="P2705" s="12">
        <f t="shared" si="799"/>
        <v>287.5</v>
      </c>
      <c r="Q2705" s="7">
        <f t="shared" si="798"/>
        <v>4405359.7500000009</v>
      </c>
      <c r="R2705" s="44" t="str">
        <f>VLOOKUP(F2705,'Set up'!$A$2:$E$55,5,FALSE)</f>
        <v>Trsf</v>
      </c>
    </row>
    <row r="2706" spans="1:19" ht="15" customHeight="1" x14ac:dyDescent="0.35">
      <c r="A2706" s="4">
        <v>45364</v>
      </c>
      <c r="B2706" s="5">
        <f t="shared" si="794"/>
        <v>3</v>
      </c>
      <c r="C2706" s="5">
        <f t="shared" si="795"/>
        <v>2024</v>
      </c>
      <c r="D2706" s="5" t="s">
        <v>2505</v>
      </c>
      <c r="E2706" s="5" t="str">
        <f>VLOOKUP(F2706,'Set up'!$A$2:$C$55,2,FALSE)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up'!$A$2:$C$55,3,FALSE)</f>
        <v>120</v>
      </c>
      <c r="J2706" s="5">
        <f>VLOOKUP(F2706,'Set up'!$A$2:$D$55,4,FALSE)</f>
        <v>120</v>
      </c>
      <c r="K2706" s="4">
        <f t="shared" si="802"/>
        <v>45484</v>
      </c>
      <c r="L2706" s="5">
        <f t="shared" si="803"/>
        <v>7</v>
      </c>
      <c r="M2706" s="5">
        <f t="shared" si="804"/>
        <v>2024</v>
      </c>
      <c r="N2706" s="12">
        <v>440</v>
      </c>
      <c r="O2706" s="12"/>
      <c r="P2706" s="12">
        <f t="shared" si="799"/>
        <v>440</v>
      </c>
      <c r="Q2706" s="7">
        <f t="shared" si="798"/>
        <v>4405799.7500000009</v>
      </c>
      <c r="R2706" s="44" t="str">
        <f>VLOOKUP(F2706,'Set up'!$A$2:$E$55,5,FALSE)</f>
        <v>Trsf</v>
      </c>
    </row>
    <row r="2707" spans="1:19" ht="15" customHeight="1" x14ac:dyDescent="0.35">
      <c r="A2707" s="4">
        <v>45364</v>
      </c>
      <c r="B2707" s="5">
        <f t="shared" si="794"/>
        <v>3</v>
      </c>
      <c r="C2707" s="5">
        <f t="shared" si="795"/>
        <v>2024</v>
      </c>
      <c r="D2707" s="5" t="s">
        <v>2505</v>
      </c>
      <c r="E2707" s="5" t="str">
        <f>VLOOKUP(F2707,'Set up'!$A$2:$C$55,2,FALSE)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up'!$A$2:$C$55,3,FALSE)</f>
        <v>120</v>
      </c>
      <c r="J2707" s="5">
        <f>VLOOKUP(F2707,'Set up'!$A$2:$D$55,4,FALSE)</f>
        <v>120</v>
      </c>
      <c r="K2707" s="4">
        <f t="shared" si="802"/>
        <v>45484</v>
      </c>
      <c r="L2707" s="5">
        <f t="shared" si="803"/>
        <v>7</v>
      </c>
      <c r="M2707" s="5">
        <f t="shared" si="804"/>
        <v>2024</v>
      </c>
      <c r="N2707" s="12">
        <v>420</v>
      </c>
      <c r="O2707" s="12"/>
      <c r="P2707" s="12">
        <f t="shared" si="799"/>
        <v>420</v>
      </c>
      <c r="Q2707" s="7">
        <f t="shared" si="798"/>
        <v>4406219.7500000009</v>
      </c>
      <c r="R2707" s="44" t="str">
        <f>VLOOKUP(F2707,'Set up'!$A$2:$E$55,5,FALSE)</f>
        <v>Trsf</v>
      </c>
    </row>
    <row r="2708" spans="1:19" ht="15" customHeight="1" x14ac:dyDescent="0.35">
      <c r="A2708" s="4">
        <v>45364</v>
      </c>
      <c r="B2708" s="5">
        <f t="shared" si="794"/>
        <v>3</v>
      </c>
      <c r="C2708" s="5">
        <f t="shared" si="795"/>
        <v>2024</v>
      </c>
      <c r="D2708" s="5" t="s">
        <v>2507</v>
      </c>
      <c r="E2708" s="5" t="str">
        <f>VLOOKUP(F2708,'Set up'!$A$2:$C$55,2,FALSE)</f>
        <v>C00000042</v>
      </c>
      <c r="F2708" s="1" t="s">
        <v>2013</v>
      </c>
      <c r="G2708" s="122" t="s">
        <v>1111</v>
      </c>
      <c r="H2708" s="5">
        <v>10</v>
      </c>
      <c r="I2708" s="5" t="str">
        <f>VLOOKUP(F2708,'Set up'!$A$2:$C$55,3,FALSE)</f>
        <v>Cash</v>
      </c>
      <c r="J2708" s="5">
        <f>VLOOKUP(F2708,'Set up'!$A$2:$D$55,4,FALSE)</f>
        <v>0</v>
      </c>
      <c r="K2708" s="4">
        <f t="shared" si="802"/>
        <v>45364</v>
      </c>
      <c r="L2708" s="5">
        <f t="shared" si="803"/>
        <v>3</v>
      </c>
      <c r="M2708" s="5">
        <f t="shared" si="804"/>
        <v>2024</v>
      </c>
      <c r="N2708" s="12">
        <v>625</v>
      </c>
      <c r="O2708" s="12"/>
      <c r="P2708" s="12">
        <f t="shared" si="799"/>
        <v>625</v>
      </c>
      <c r="Q2708" s="7">
        <f t="shared" si="798"/>
        <v>4406844.7500000009</v>
      </c>
      <c r="R2708" s="44" t="str">
        <f>VLOOKUP(F2708,'Set up'!$A$2:$E$55,5,FALSE)</f>
        <v>Trsf</v>
      </c>
    </row>
    <row r="2709" spans="1:19" ht="15" customHeight="1" x14ac:dyDescent="0.35">
      <c r="A2709" s="4">
        <v>45364</v>
      </c>
      <c r="B2709" s="5">
        <f t="shared" si="794"/>
        <v>3</v>
      </c>
      <c r="C2709" s="5">
        <f t="shared" si="795"/>
        <v>2024</v>
      </c>
      <c r="D2709" s="5" t="s">
        <v>2508</v>
      </c>
      <c r="E2709" s="5" t="str">
        <f>VLOOKUP(F2709,'Set up'!$A$2:$C$55,2,FALSE)</f>
        <v>C00000042</v>
      </c>
      <c r="F2709" s="1" t="s">
        <v>2013</v>
      </c>
      <c r="G2709" s="122" t="s">
        <v>1734</v>
      </c>
      <c r="H2709" s="88">
        <v>10</v>
      </c>
      <c r="I2709" s="5" t="str">
        <f>VLOOKUP(F2709,'Set up'!$A$2:$C$55,3,FALSE)</f>
        <v>Cash</v>
      </c>
      <c r="J2709" s="5">
        <f>VLOOKUP(F2709,'Set up'!$A$2:$D$55,4,FALSE)</f>
        <v>0</v>
      </c>
      <c r="K2709" s="4">
        <f t="shared" si="802"/>
        <v>45364</v>
      </c>
      <c r="L2709" s="5">
        <f t="shared" si="803"/>
        <v>3</v>
      </c>
      <c r="M2709" s="5">
        <f t="shared" si="804"/>
        <v>2024</v>
      </c>
      <c r="N2709" s="12">
        <v>16060</v>
      </c>
      <c r="O2709" s="12"/>
      <c r="P2709" s="12">
        <f t="shared" si="799"/>
        <v>16060</v>
      </c>
      <c r="Q2709" s="7">
        <f t="shared" si="798"/>
        <v>4422904.7500000009</v>
      </c>
      <c r="R2709" s="44" t="str">
        <f>VLOOKUP(F2709,'Set up'!$A$2:$E$55,5,FALSE)</f>
        <v>Trsf</v>
      </c>
    </row>
    <row r="2710" spans="1:19" ht="15" customHeight="1" x14ac:dyDescent="0.35">
      <c r="A2710" s="4">
        <v>45364</v>
      </c>
      <c r="B2710" s="5">
        <f t="shared" si="794"/>
        <v>3</v>
      </c>
      <c r="C2710" s="5">
        <f t="shared" si="795"/>
        <v>2024</v>
      </c>
      <c r="D2710" s="5" t="s">
        <v>2508</v>
      </c>
      <c r="E2710" s="5" t="str">
        <f>VLOOKUP(F2710,'Set up'!$A$2:$C$55,2,FALSE)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up'!$A$2:$C$55,3,FALSE)</f>
        <v>Cash</v>
      </c>
      <c r="J2710" s="5">
        <f>VLOOKUP(F2710,'Set up'!$A$2:$D$55,4,FALSE)</f>
        <v>0</v>
      </c>
      <c r="K2710" s="4">
        <f t="shared" si="802"/>
        <v>45364</v>
      </c>
      <c r="L2710" s="5">
        <f t="shared" si="803"/>
        <v>3</v>
      </c>
      <c r="M2710" s="5">
        <f t="shared" si="804"/>
        <v>2024</v>
      </c>
      <c r="N2710" s="12">
        <v>5220</v>
      </c>
      <c r="O2710" s="12"/>
      <c r="P2710" s="12">
        <f t="shared" si="799"/>
        <v>5220</v>
      </c>
      <c r="Q2710" s="7">
        <f t="shared" si="798"/>
        <v>4428124.7500000009</v>
      </c>
      <c r="R2710" s="44" t="str">
        <f>VLOOKUP(F2710,'Set up'!$A$2:$E$55,5,FALSE)</f>
        <v>Trsf</v>
      </c>
    </row>
    <row r="2711" spans="1:19" ht="15" customHeight="1" x14ac:dyDescent="0.35">
      <c r="A2711" s="4">
        <v>45364</v>
      </c>
      <c r="B2711" s="5">
        <f t="shared" si="794"/>
        <v>3</v>
      </c>
      <c r="C2711" s="5">
        <f t="shared" si="795"/>
        <v>2024</v>
      </c>
      <c r="D2711" s="5" t="s">
        <v>2508</v>
      </c>
      <c r="E2711" s="5" t="str">
        <f>VLOOKUP(F2711,'Set up'!$A$2:$C$55,2,FALSE)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up'!$A$2:$C$55,3,FALSE)</f>
        <v>Cash</v>
      </c>
      <c r="J2711" s="5">
        <f>VLOOKUP(F2711,'Set up'!$A$2:$D$55,4,FALSE)</f>
        <v>0</v>
      </c>
      <c r="K2711" s="4">
        <f t="shared" si="802"/>
        <v>45364</v>
      </c>
      <c r="L2711" s="5">
        <f t="shared" si="803"/>
        <v>3</v>
      </c>
      <c r="M2711" s="5">
        <f t="shared" si="804"/>
        <v>2024</v>
      </c>
      <c r="N2711" s="12">
        <v>3510</v>
      </c>
      <c r="O2711" s="12"/>
      <c r="P2711" s="12">
        <f t="shared" si="799"/>
        <v>3510</v>
      </c>
      <c r="Q2711" s="7">
        <f t="shared" si="798"/>
        <v>4431634.7500000009</v>
      </c>
      <c r="R2711" s="44" t="str">
        <f>VLOOKUP(F2711,'Set up'!$A$2:$E$55,5,FALSE)</f>
        <v>Trsf</v>
      </c>
    </row>
    <row r="2712" spans="1:19" ht="15" customHeight="1" x14ac:dyDescent="0.35">
      <c r="A2712" s="4">
        <v>45364</v>
      </c>
      <c r="B2712" s="5">
        <f t="shared" si="794"/>
        <v>3</v>
      </c>
      <c r="C2712" s="5">
        <f t="shared" si="795"/>
        <v>2024</v>
      </c>
      <c r="D2712" s="5" t="s">
        <v>2508</v>
      </c>
      <c r="E2712" s="5" t="str">
        <f>VLOOKUP(F2712,'Set up'!$A$2:$C$55,2,FALSE)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up'!$A$2:$C$55,3,FALSE)</f>
        <v>Cash</v>
      </c>
      <c r="J2712" s="5">
        <f>VLOOKUP(F2712,'Set up'!$A$2:$D$55,4,FALSE)</f>
        <v>0</v>
      </c>
      <c r="K2712" s="4">
        <f t="shared" si="802"/>
        <v>45364</v>
      </c>
      <c r="L2712" s="5">
        <f t="shared" si="803"/>
        <v>3</v>
      </c>
      <c r="M2712" s="5">
        <f t="shared" si="804"/>
        <v>2024</v>
      </c>
      <c r="N2712" s="12">
        <v>1000</v>
      </c>
      <c r="O2712" s="12"/>
      <c r="P2712" s="12">
        <f t="shared" si="799"/>
        <v>1000</v>
      </c>
      <c r="Q2712" s="7">
        <f t="shared" si="798"/>
        <v>4432634.7500000009</v>
      </c>
      <c r="R2712" s="44" t="str">
        <f>VLOOKUP(F2712,'Set up'!$A$2:$E$55,5,FALSE)</f>
        <v>Trsf</v>
      </c>
    </row>
    <row r="2713" spans="1:19" ht="15" customHeight="1" x14ac:dyDescent="0.35">
      <c r="A2713" s="4">
        <v>45364</v>
      </c>
      <c r="B2713" s="5">
        <f t="shared" si="794"/>
        <v>3</v>
      </c>
      <c r="C2713" s="5">
        <f t="shared" si="795"/>
        <v>2024</v>
      </c>
      <c r="D2713" s="5" t="s">
        <v>2508</v>
      </c>
      <c r="E2713" s="5" t="str">
        <f>VLOOKUP(F2713,'Set up'!$A$2:$C$55,2,FALSE)</f>
        <v>C00000042</v>
      </c>
      <c r="F2713" s="1" t="s">
        <v>2013</v>
      </c>
      <c r="G2713" s="90" t="s">
        <v>2509</v>
      </c>
      <c r="H2713" s="88">
        <v>1</v>
      </c>
      <c r="I2713" s="5" t="str">
        <f>VLOOKUP(F2713,'Set up'!$A$2:$C$55,3,FALSE)</f>
        <v>Cash</v>
      </c>
      <c r="J2713" s="5">
        <f>VLOOKUP(F2713,'Set up'!$A$2:$D$55,4,FALSE)</f>
        <v>0</v>
      </c>
      <c r="K2713" s="4">
        <f t="shared" si="802"/>
        <v>45364</v>
      </c>
      <c r="L2713" s="5">
        <f t="shared" si="803"/>
        <v>3</v>
      </c>
      <c r="M2713" s="5">
        <f t="shared" si="804"/>
        <v>2024</v>
      </c>
      <c r="N2713" s="12">
        <v>360</v>
      </c>
      <c r="O2713" s="12"/>
      <c r="P2713" s="12">
        <f t="shared" si="799"/>
        <v>360</v>
      </c>
      <c r="Q2713" s="7">
        <f t="shared" si="798"/>
        <v>4432994.7500000009</v>
      </c>
      <c r="R2713" s="44" t="str">
        <f>VLOOKUP(F2713,'Set up'!$A$2:$E$55,5,FALSE)</f>
        <v>Trsf</v>
      </c>
    </row>
    <row r="2714" spans="1:19" ht="15" customHeight="1" x14ac:dyDescent="0.35">
      <c r="A2714" s="4">
        <v>45364</v>
      </c>
      <c r="B2714" s="5">
        <f t="shared" si="794"/>
        <v>3</v>
      </c>
      <c r="C2714" s="5">
        <f t="shared" si="795"/>
        <v>2024</v>
      </c>
      <c r="D2714" s="5" t="s">
        <v>2508</v>
      </c>
      <c r="E2714" s="5" t="str">
        <f>VLOOKUP(F2714,'Set up'!$A$2:$C$55,2,FALSE)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up'!$A$2:$C$55,3,FALSE)</f>
        <v>Cash</v>
      </c>
      <c r="J2714" s="5">
        <f>VLOOKUP(F2714,'Set up'!$A$2:$D$55,4,FALSE)</f>
        <v>0</v>
      </c>
      <c r="K2714" s="4">
        <f t="shared" si="802"/>
        <v>45364</v>
      </c>
      <c r="L2714" s="5">
        <f t="shared" si="803"/>
        <v>3</v>
      </c>
      <c r="M2714" s="5">
        <f t="shared" si="804"/>
        <v>2024</v>
      </c>
      <c r="N2714" s="12">
        <v>380</v>
      </c>
      <c r="O2714" s="12"/>
      <c r="P2714" s="12">
        <f t="shared" si="799"/>
        <v>380</v>
      </c>
      <c r="Q2714" s="7">
        <f t="shared" si="798"/>
        <v>4433374.7500000009</v>
      </c>
      <c r="R2714" s="44" t="str">
        <f>VLOOKUP(F2714,'Set up'!$A$2:$E$55,5,FALSE)</f>
        <v>Trsf</v>
      </c>
    </row>
    <row r="2715" spans="1:19" ht="15" customHeight="1" x14ac:dyDescent="0.35">
      <c r="A2715" s="4">
        <v>45367</v>
      </c>
      <c r="B2715" s="5">
        <f t="shared" si="794"/>
        <v>3</v>
      </c>
      <c r="C2715" s="5">
        <f t="shared" si="795"/>
        <v>2024</v>
      </c>
      <c r="D2715" s="5" t="s">
        <v>2510</v>
      </c>
      <c r="E2715" s="5" t="str">
        <f>VLOOKUP(F2715,'Set up'!$A$2:$C$55,2,FALSE)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up'!$A$2:$C$55,3,FALSE)</f>
        <v>Cash</v>
      </c>
      <c r="J2715" s="5">
        <f>VLOOKUP(F2715,'Set up'!$A$2:$D$55,4,FALSE)</f>
        <v>0</v>
      </c>
      <c r="K2715" s="4">
        <f t="shared" si="802"/>
        <v>45367</v>
      </c>
      <c r="L2715" s="5">
        <f t="shared" si="803"/>
        <v>3</v>
      </c>
      <c r="M2715" s="5">
        <f t="shared" si="804"/>
        <v>2024</v>
      </c>
      <c r="N2715" s="12">
        <v>3212</v>
      </c>
      <c r="O2715" s="6">
        <f t="shared" ref="O2715:O2717" si="807">-N2715</f>
        <v>-3212</v>
      </c>
      <c r="P2715" s="12">
        <f t="shared" si="799"/>
        <v>0</v>
      </c>
      <c r="Q2715" s="7">
        <f t="shared" si="798"/>
        <v>4436586.7500000009</v>
      </c>
      <c r="R2715" s="44" t="str">
        <f>VLOOKUP(F2715,'Set up'!$A$2:$E$55,5,FALSE)</f>
        <v>Cash</v>
      </c>
      <c r="S2715" s="1" t="s">
        <v>2574</v>
      </c>
    </row>
    <row r="2716" spans="1:19" ht="15" customHeight="1" x14ac:dyDescent="0.35">
      <c r="A2716" s="4">
        <v>45367</v>
      </c>
      <c r="B2716" s="5">
        <f t="shared" si="794"/>
        <v>3</v>
      </c>
      <c r="C2716" s="5">
        <f t="shared" si="795"/>
        <v>2024</v>
      </c>
      <c r="D2716" s="5" t="s">
        <v>2510</v>
      </c>
      <c r="E2716" s="5" t="str">
        <f>VLOOKUP(F2716,'Set up'!$A$2:$C$55,2,FALSE)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up'!$A$2:$C$55,3,FALSE)</f>
        <v>Cash</v>
      </c>
      <c r="J2716" s="5">
        <f>VLOOKUP(F2716,'Set up'!$A$2:$D$55,4,FALSE)</f>
        <v>0</v>
      </c>
      <c r="K2716" s="4">
        <f t="shared" si="802"/>
        <v>45367</v>
      </c>
      <c r="L2716" s="5">
        <f t="shared" si="803"/>
        <v>3</v>
      </c>
      <c r="M2716" s="5">
        <f t="shared" si="804"/>
        <v>2024</v>
      </c>
      <c r="N2716" s="12">
        <v>828</v>
      </c>
      <c r="O2716" s="6">
        <f t="shared" si="807"/>
        <v>-828</v>
      </c>
      <c r="P2716" s="12">
        <f t="shared" si="799"/>
        <v>0</v>
      </c>
      <c r="Q2716" s="7">
        <f t="shared" si="798"/>
        <v>4437414.7500000009</v>
      </c>
      <c r="R2716" s="44" t="str">
        <f>VLOOKUP(F2716,'Set up'!$A$2:$E$55,5,FALSE)</f>
        <v>Cash</v>
      </c>
      <c r="S2716" s="1" t="s">
        <v>2574</v>
      </c>
    </row>
    <row r="2717" spans="1:19" ht="15" customHeight="1" x14ac:dyDescent="0.35">
      <c r="A2717" s="4">
        <v>45367</v>
      </c>
      <c r="B2717" s="5">
        <f t="shared" si="794"/>
        <v>3</v>
      </c>
      <c r="C2717" s="5">
        <f t="shared" si="795"/>
        <v>2024</v>
      </c>
      <c r="D2717" s="5" t="s">
        <v>2510</v>
      </c>
      <c r="E2717" s="5" t="str">
        <f>VLOOKUP(F2717,'Set up'!$A$2:$C$55,2,FALSE)</f>
        <v>C00000014</v>
      </c>
      <c r="F2717" s="1" t="s">
        <v>263</v>
      </c>
      <c r="G2717" s="11" t="s">
        <v>2109</v>
      </c>
      <c r="H2717" s="88">
        <v>2</v>
      </c>
      <c r="I2717" s="5" t="str">
        <f>VLOOKUP(F2717,'Set up'!$A$2:$C$55,3,FALSE)</f>
        <v>Cash</v>
      </c>
      <c r="J2717" s="5">
        <f>VLOOKUP(F2717,'Set up'!$A$2:$D$55,4,FALSE)</f>
        <v>0</v>
      </c>
      <c r="K2717" s="4">
        <f t="shared" si="802"/>
        <v>45367</v>
      </c>
      <c r="L2717" s="5">
        <f t="shared" si="803"/>
        <v>3</v>
      </c>
      <c r="M2717" s="5">
        <f t="shared" si="804"/>
        <v>2024</v>
      </c>
      <c r="N2717" s="12">
        <v>567.6</v>
      </c>
      <c r="O2717" s="6">
        <f t="shared" si="807"/>
        <v>-567.6</v>
      </c>
      <c r="P2717" s="12">
        <f t="shared" si="799"/>
        <v>0</v>
      </c>
      <c r="Q2717" s="7">
        <f t="shared" si="798"/>
        <v>4437982.3500000006</v>
      </c>
      <c r="R2717" s="44" t="str">
        <f>VLOOKUP(F2717,'Set up'!$A$2:$E$55,5,FALSE)</f>
        <v>Cash</v>
      </c>
      <c r="S2717" s="1" t="s">
        <v>2574</v>
      </c>
    </row>
    <row r="2718" spans="1:19" ht="15" customHeight="1" x14ac:dyDescent="0.35">
      <c r="A2718" s="4">
        <v>45367</v>
      </c>
      <c r="B2718" s="5">
        <f t="shared" si="794"/>
        <v>3</v>
      </c>
      <c r="C2718" s="5">
        <f t="shared" si="795"/>
        <v>2024</v>
      </c>
      <c r="D2718" s="5" t="s">
        <v>2510</v>
      </c>
      <c r="E2718" s="5" t="str">
        <f>VLOOKUP(F2718,'Set up'!$A$2:$C$55,2,FALSE)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up'!$A$2:$C$55,3,FALSE)</f>
        <v>Cash</v>
      </c>
      <c r="J2718" s="5">
        <f>VLOOKUP(F2718,'Set up'!$A$2:$D$55,4,FALSE)</f>
        <v>0</v>
      </c>
      <c r="K2718" s="4">
        <f t="shared" si="802"/>
        <v>45367</v>
      </c>
      <c r="L2718" s="5">
        <f t="shared" si="803"/>
        <v>3</v>
      </c>
      <c r="M2718" s="5">
        <f t="shared" si="804"/>
        <v>2024</v>
      </c>
      <c r="N2718" s="12">
        <v>110</v>
      </c>
      <c r="O2718" s="6">
        <f t="shared" ref="O2718:O2719" si="808">-N2718</f>
        <v>-110</v>
      </c>
      <c r="P2718" s="12">
        <f t="shared" si="799"/>
        <v>0</v>
      </c>
      <c r="Q2718" s="7">
        <f t="shared" si="798"/>
        <v>4438092.3500000006</v>
      </c>
      <c r="R2718" s="44" t="str">
        <f>VLOOKUP(F2718,'Set up'!$A$2:$E$55,5,FALSE)</f>
        <v>Cash</v>
      </c>
      <c r="S2718" s="1" t="s">
        <v>2574</v>
      </c>
    </row>
    <row r="2719" spans="1:19" ht="15" customHeight="1" x14ac:dyDescent="0.35">
      <c r="A2719" s="4">
        <v>45367</v>
      </c>
      <c r="B2719" s="5">
        <f t="shared" si="794"/>
        <v>3</v>
      </c>
      <c r="C2719" s="5">
        <f t="shared" si="795"/>
        <v>2024</v>
      </c>
      <c r="D2719" s="5" t="s">
        <v>2510</v>
      </c>
      <c r="E2719" s="5" t="str">
        <f>VLOOKUP(F2719,'Set up'!$A$2:$C$55,2,FALSE)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up'!$A$2:$C$55,3,FALSE)</f>
        <v>Cash</v>
      </c>
      <c r="J2719" s="5">
        <f>VLOOKUP(F2719,'Set up'!$A$2:$D$55,4,FALSE)</f>
        <v>0</v>
      </c>
      <c r="K2719" s="4">
        <f t="shared" si="802"/>
        <v>45367</v>
      </c>
      <c r="L2719" s="5">
        <f t="shared" si="803"/>
        <v>3</v>
      </c>
      <c r="M2719" s="5">
        <f t="shared" si="804"/>
        <v>2024</v>
      </c>
      <c r="N2719" s="12">
        <v>160</v>
      </c>
      <c r="O2719" s="6">
        <f t="shared" si="808"/>
        <v>-160</v>
      </c>
      <c r="P2719" s="12">
        <f t="shared" si="799"/>
        <v>0</v>
      </c>
      <c r="Q2719" s="7">
        <f t="shared" si="798"/>
        <v>4438252.3500000006</v>
      </c>
      <c r="R2719" s="44" t="str">
        <f>VLOOKUP(F2719,'Set up'!$A$2:$E$55,5,FALSE)</f>
        <v>Cash</v>
      </c>
      <c r="S2719" s="1" t="s">
        <v>2574</v>
      </c>
    </row>
    <row r="2720" spans="1:19" ht="15" customHeight="1" x14ac:dyDescent="0.35">
      <c r="A2720" s="4">
        <v>45367</v>
      </c>
      <c r="B2720" s="5">
        <f t="shared" ref="B2720:B2783" si="809">MONTH(A2720)</f>
        <v>3</v>
      </c>
      <c r="C2720" s="5">
        <f t="shared" ref="C2720:C2783" si="810">YEAR(A2720)</f>
        <v>2024</v>
      </c>
      <c r="D2720" s="5" t="s">
        <v>2511</v>
      </c>
      <c r="E2720" s="5" t="str">
        <f>VLOOKUP(F2720,'Set up'!$A$2:$C$55,2,FALSE)</f>
        <v>C00000048</v>
      </c>
      <c r="F2720" s="1" t="s">
        <v>2512</v>
      </c>
      <c r="G2720" s="89" t="s">
        <v>1424</v>
      </c>
      <c r="H2720" s="5">
        <v>1</v>
      </c>
      <c r="I2720" s="5" t="str">
        <f>VLOOKUP(F2720,'Set up'!$A$2:$C$55,3,FALSE)</f>
        <v>Cash</v>
      </c>
      <c r="J2720" s="5">
        <f>VLOOKUP(F2720,'Set up'!$A$2:$D$55,4,FALSE)</f>
        <v>0</v>
      </c>
      <c r="K2720" s="4">
        <f t="shared" si="802"/>
        <v>45367</v>
      </c>
      <c r="L2720" s="5">
        <f t="shared" si="803"/>
        <v>3</v>
      </c>
      <c r="M2720" s="5">
        <f t="shared" si="804"/>
        <v>2024</v>
      </c>
      <c r="N2720" s="12">
        <v>200</v>
      </c>
      <c r="O2720" s="6">
        <f t="shared" ref="O2720" si="811">-N2720</f>
        <v>-200</v>
      </c>
      <c r="P2720" s="12">
        <f t="shared" si="799"/>
        <v>0</v>
      </c>
      <c r="Q2720" s="7">
        <f t="shared" si="798"/>
        <v>4438452.3500000006</v>
      </c>
      <c r="R2720" s="44" t="str">
        <f>VLOOKUP(F2720,'Set up'!$A$2:$E$55,5,FALSE)</f>
        <v>Cash</v>
      </c>
      <c r="S2720" s="1" t="s">
        <v>2572</v>
      </c>
    </row>
    <row r="2721" spans="1:18" ht="15" customHeight="1" x14ac:dyDescent="0.35">
      <c r="A2721" s="4">
        <v>45367</v>
      </c>
      <c r="B2721" s="5">
        <f t="shared" si="809"/>
        <v>3</v>
      </c>
      <c r="C2721" s="5">
        <f t="shared" si="810"/>
        <v>2024</v>
      </c>
      <c r="D2721" s="5" t="s">
        <v>2513</v>
      </c>
      <c r="E2721" s="5" t="str">
        <f>VLOOKUP(F2721,'Set up'!$A$2:$C$55,2,FALSE)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up'!$A$2:$C$55,3,FALSE)</f>
        <v>Cash</v>
      </c>
      <c r="J2721" s="5">
        <f>VLOOKUP(F2721,'Set up'!$A$2:$D$55,4,FALSE)</f>
        <v>0</v>
      </c>
      <c r="K2721" s="4">
        <f t="shared" si="802"/>
        <v>45367</v>
      </c>
      <c r="L2721" s="5">
        <f t="shared" si="803"/>
        <v>3</v>
      </c>
      <c r="M2721" s="5">
        <f t="shared" si="804"/>
        <v>2024</v>
      </c>
      <c r="N2721" s="12">
        <v>1738</v>
      </c>
      <c r="O2721" s="12"/>
      <c r="P2721" s="12">
        <f t="shared" si="799"/>
        <v>1738</v>
      </c>
      <c r="Q2721" s="7">
        <f t="shared" si="798"/>
        <v>4440190.3500000006</v>
      </c>
      <c r="R2721" s="44" t="str">
        <f>VLOOKUP(F2721,'Set up'!$A$2:$E$55,5,FALSE)</f>
        <v>Trsf</v>
      </c>
    </row>
    <row r="2722" spans="1:18" ht="15" customHeight="1" x14ac:dyDescent="0.35">
      <c r="A2722" s="4">
        <v>45367</v>
      </c>
      <c r="B2722" s="5">
        <f t="shared" si="809"/>
        <v>3</v>
      </c>
      <c r="C2722" s="5">
        <f t="shared" si="810"/>
        <v>2024</v>
      </c>
      <c r="D2722" s="5" t="s">
        <v>2513</v>
      </c>
      <c r="E2722" s="5" t="str">
        <f>VLOOKUP(F2722,'Set up'!$A$2:$C$55,2,FALSE)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up'!$A$2:$C$55,3,FALSE)</f>
        <v>Cash</v>
      </c>
      <c r="J2722" s="5">
        <f>VLOOKUP(F2722,'Set up'!$A$2:$D$55,4,FALSE)</f>
        <v>0</v>
      </c>
      <c r="K2722" s="4">
        <f t="shared" si="802"/>
        <v>45367</v>
      </c>
      <c r="L2722" s="5">
        <f t="shared" si="803"/>
        <v>3</v>
      </c>
      <c r="M2722" s="5">
        <f t="shared" si="804"/>
        <v>2024</v>
      </c>
      <c r="N2722" s="12">
        <v>405</v>
      </c>
      <c r="O2722" s="12"/>
      <c r="P2722" s="12">
        <f t="shared" si="799"/>
        <v>405</v>
      </c>
      <c r="Q2722" s="7">
        <f t="shared" si="798"/>
        <v>4440595.3500000006</v>
      </c>
      <c r="R2722" s="44" t="str">
        <f>VLOOKUP(F2722,'Set up'!$A$2:$E$55,5,FALSE)</f>
        <v>Trsf</v>
      </c>
    </row>
    <row r="2723" spans="1:18" ht="15" customHeight="1" x14ac:dyDescent="0.35">
      <c r="A2723" s="4">
        <v>45367</v>
      </c>
      <c r="B2723" s="5">
        <f t="shared" si="809"/>
        <v>3</v>
      </c>
      <c r="C2723" s="5">
        <f t="shared" si="810"/>
        <v>2024</v>
      </c>
      <c r="D2723" s="5" t="s">
        <v>2513</v>
      </c>
      <c r="E2723" s="5" t="str">
        <f>VLOOKUP(F2723,'Set up'!$A$2:$C$55,2,FALSE)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up'!$A$2:$C$55,3,FALSE)</f>
        <v>Cash</v>
      </c>
      <c r="J2723" s="5">
        <f>VLOOKUP(F2723,'Set up'!$A$2:$D$55,4,FALSE)</f>
        <v>0</v>
      </c>
      <c r="K2723" s="4">
        <f t="shared" si="802"/>
        <v>45367</v>
      </c>
      <c r="L2723" s="5">
        <f t="shared" si="803"/>
        <v>3</v>
      </c>
      <c r="M2723" s="5">
        <f t="shared" si="804"/>
        <v>2024</v>
      </c>
      <c r="N2723" s="12">
        <v>187.5</v>
      </c>
      <c r="O2723" s="12"/>
      <c r="P2723" s="12">
        <f t="shared" si="799"/>
        <v>187.5</v>
      </c>
      <c r="Q2723" s="7">
        <f t="shared" si="798"/>
        <v>4440782.8500000006</v>
      </c>
      <c r="R2723" s="44" t="str">
        <f>VLOOKUP(F2723,'Set up'!$A$2:$E$55,5,FALSE)</f>
        <v>Trsf</v>
      </c>
    </row>
    <row r="2724" spans="1:18" ht="15" customHeight="1" x14ac:dyDescent="0.35">
      <c r="A2724" s="4">
        <v>45367</v>
      </c>
      <c r="B2724" s="5">
        <f t="shared" si="809"/>
        <v>3</v>
      </c>
      <c r="C2724" s="5">
        <f t="shared" si="810"/>
        <v>2024</v>
      </c>
      <c r="D2724" s="5" t="s">
        <v>2513</v>
      </c>
      <c r="E2724" s="5" t="str">
        <f>VLOOKUP(F2724,'Set up'!$A$2:$C$55,2,FALSE)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up'!$A$2:$C$55,3,FALSE)</f>
        <v>Cash</v>
      </c>
      <c r="J2724" s="5">
        <f>VLOOKUP(F2724,'Set up'!$A$2:$D$55,4,FALSE)</f>
        <v>0</v>
      </c>
      <c r="K2724" s="4">
        <f t="shared" si="802"/>
        <v>45367</v>
      </c>
      <c r="L2724" s="5">
        <f t="shared" si="803"/>
        <v>3</v>
      </c>
      <c r="M2724" s="5">
        <f t="shared" si="804"/>
        <v>2024</v>
      </c>
      <c r="N2724" s="12">
        <v>110</v>
      </c>
      <c r="O2724" s="12"/>
      <c r="P2724" s="12">
        <f t="shared" si="799"/>
        <v>110</v>
      </c>
      <c r="Q2724" s="7">
        <f t="shared" si="798"/>
        <v>4440892.8500000006</v>
      </c>
      <c r="R2724" s="44" t="str">
        <f>VLOOKUP(F2724,'Set up'!$A$2:$E$55,5,FALSE)</f>
        <v>Trsf</v>
      </c>
    </row>
    <row r="2725" spans="1:18" ht="15" customHeight="1" x14ac:dyDescent="0.35">
      <c r="A2725" s="4">
        <v>45367</v>
      </c>
      <c r="B2725" s="5">
        <f t="shared" si="809"/>
        <v>3</v>
      </c>
      <c r="C2725" s="5">
        <f t="shared" si="810"/>
        <v>2024</v>
      </c>
      <c r="D2725" s="5" t="s">
        <v>2513</v>
      </c>
      <c r="E2725" s="5" t="str">
        <f>VLOOKUP(F2725,'Set up'!$A$2:$C$55,2,FALSE)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up'!$A$2:$C$55,3,FALSE)</f>
        <v>Cash</v>
      </c>
      <c r="J2725" s="5">
        <f>VLOOKUP(F2725,'Set up'!$A$2:$D$55,4,FALSE)</f>
        <v>0</v>
      </c>
      <c r="K2725" s="4">
        <f t="shared" si="802"/>
        <v>45367</v>
      </c>
      <c r="L2725" s="5">
        <f t="shared" si="803"/>
        <v>3</v>
      </c>
      <c r="M2725" s="5">
        <f t="shared" si="804"/>
        <v>2024</v>
      </c>
      <c r="N2725" s="12">
        <v>390</v>
      </c>
      <c r="O2725" s="12"/>
      <c r="P2725" s="12">
        <f t="shared" si="799"/>
        <v>390</v>
      </c>
      <c r="Q2725" s="7">
        <f t="shared" si="798"/>
        <v>4441282.8500000006</v>
      </c>
      <c r="R2725" s="44" t="str">
        <f>VLOOKUP(F2725,'Set up'!$A$2:$E$55,5,FALSE)</f>
        <v>Trsf</v>
      </c>
    </row>
    <row r="2726" spans="1:18" ht="15" customHeight="1" x14ac:dyDescent="0.35">
      <c r="A2726" s="4">
        <v>45367</v>
      </c>
      <c r="B2726" s="5">
        <f t="shared" si="809"/>
        <v>3</v>
      </c>
      <c r="C2726" s="5">
        <f t="shared" si="810"/>
        <v>2024</v>
      </c>
      <c r="D2726" s="5" t="s">
        <v>2513</v>
      </c>
      <c r="E2726" s="5" t="str">
        <f>VLOOKUP(F2726,'Set up'!$A$2:$C$55,2,FALSE)</f>
        <v>C00000019</v>
      </c>
      <c r="F2726" s="1" t="s">
        <v>401</v>
      </c>
      <c r="G2726" s="89" t="s">
        <v>2127</v>
      </c>
      <c r="H2726" s="88">
        <v>1</v>
      </c>
      <c r="I2726" s="5" t="str">
        <f>VLOOKUP(F2726,'Set up'!$A$2:$C$55,3,FALSE)</f>
        <v>Cash</v>
      </c>
      <c r="J2726" s="5">
        <f>VLOOKUP(F2726,'Set up'!$A$2:$D$55,4,FALSE)</f>
        <v>0</v>
      </c>
      <c r="K2726" s="4">
        <f t="shared" si="802"/>
        <v>45367</v>
      </c>
      <c r="L2726" s="5">
        <f t="shared" si="803"/>
        <v>3</v>
      </c>
      <c r="M2726" s="5">
        <f t="shared" si="804"/>
        <v>2024</v>
      </c>
      <c r="N2726" s="12">
        <v>283.8</v>
      </c>
      <c r="O2726" s="12"/>
      <c r="P2726" s="12">
        <f t="shared" si="799"/>
        <v>283.8</v>
      </c>
      <c r="Q2726" s="7">
        <f t="shared" si="798"/>
        <v>4441566.6500000004</v>
      </c>
      <c r="R2726" s="44" t="str">
        <f>VLOOKUP(F2726,'Set up'!$A$2:$E$55,5,FALSE)</f>
        <v>Trsf</v>
      </c>
    </row>
    <row r="2727" spans="1:18" ht="15" customHeight="1" x14ac:dyDescent="0.35">
      <c r="A2727" s="4">
        <v>45367</v>
      </c>
      <c r="B2727" s="5">
        <f t="shared" si="809"/>
        <v>3</v>
      </c>
      <c r="C2727" s="5">
        <f t="shared" si="810"/>
        <v>2024</v>
      </c>
      <c r="D2727" s="5" t="s">
        <v>2513</v>
      </c>
      <c r="E2727" s="5" t="str">
        <f>VLOOKUP(F2727,'Set up'!$A$2:$C$55,2,FALSE)</f>
        <v>C00000019</v>
      </c>
      <c r="F2727" s="1" t="s">
        <v>401</v>
      </c>
      <c r="G2727" s="90" t="s">
        <v>2514</v>
      </c>
      <c r="H2727" s="88">
        <v>1</v>
      </c>
      <c r="I2727" s="5" t="str">
        <f>VLOOKUP(F2727,'Set up'!$A$2:$C$55,3,FALSE)</f>
        <v>Cash</v>
      </c>
      <c r="J2727" s="5">
        <f>VLOOKUP(F2727,'Set up'!$A$2:$D$55,4,FALSE)</f>
        <v>0</v>
      </c>
      <c r="K2727" s="4">
        <f t="shared" si="802"/>
        <v>45367</v>
      </c>
      <c r="L2727" s="5">
        <f t="shared" si="803"/>
        <v>3</v>
      </c>
      <c r="M2727" s="5">
        <f t="shared" si="804"/>
        <v>2024</v>
      </c>
      <c r="N2727" s="12">
        <v>260</v>
      </c>
      <c r="O2727" s="12"/>
      <c r="P2727" s="12">
        <f t="shared" si="799"/>
        <v>260</v>
      </c>
      <c r="Q2727" s="7">
        <f t="shared" si="798"/>
        <v>4441826.6500000004</v>
      </c>
      <c r="R2727" s="44" t="str">
        <f>VLOOKUP(F2727,'Set up'!$A$2:$E$55,5,FALSE)</f>
        <v>Trsf</v>
      </c>
    </row>
    <row r="2728" spans="1:18" ht="15" customHeight="1" x14ac:dyDescent="0.35">
      <c r="A2728" s="4">
        <v>45367</v>
      </c>
      <c r="B2728" s="5">
        <f t="shared" si="809"/>
        <v>3</v>
      </c>
      <c r="C2728" s="5">
        <f t="shared" si="810"/>
        <v>2024</v>
      </c>
      <c r="D2728" s="5" t="s">
        <v>2513</v>
      </c>
      <c r="E2728" s="5" t="str">
        <f>VLOOKUP(F2728,'Set up'!$A$2:$C$55,2,FALSE)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up'!$A$2:$C$55,3,FALSE)</f>
        <v>Cash</v>
      </c>
      <c r="J2728" s="5">
        <f>VLOOKUP(F2728,'Set up'!$A$2:$D$55,4,FALSE)</f>
        <v>0</v>
      </c>
      <c r="K2728" s="4">
        <f t="shared" si="802"/>
        <v>45367</v>
      </c>
      <c r="L2728" s="5">
        <f t="shared" si="803"/>
        <v>3</v>
      </c>
      <c r="M2728" s="5">
        <f t="shared" si="804"/>
        <v>2024</v>
      </c>
      <c r="N2728" s="12">
        <v>120</v>
      </c>
      <c r="O2728" s="12"/>
      <c r="P2728" s="12">
        <f t="shared" si="799"/>
        <v>120</v>
      </c>
      <c r="Q2728" s="7">
        <f t="shared" si="798"/>
        <v>4441946.6500000004</v>
      </c>
      <c r="R2728" s="44" t="str">
        <f>VLOOKUP(F2728,'Set up'!$A$2:$E$55,5,FALSE)</f>
        <v>Trsf</v>
      </c>
    </row>
    <row r="2729" spans="1:18" ht="15" customHeight="1" x14ac:dyDescent="0.35">
      <c r="A2729" s="4">
        <v>45367</v>
      </c>
      <c r="B2729" s="5">
        <f t="shared" si="809"/>
        <v>3</v>
      </c>
      <c r="C2729" s="5">
        <f t="shared" si="810"/>
        <v>2024</v>
      </c>
      <c r="D2729" s="5" t="s">
        <v>2515</v>
      </c>
      <c r="E2729" s="5" t="str">
        <f>VLOOKUP(F2729,'Set up'!$A$2:$C$55,2,FALSE)</f>
        <v>C00000042</v>
      </c>
      <c r="F2729" s="1" t="s">
        <v>2013</v>
      </c>
      <c r="G2729" s="122" t="s">
        <v>1111</v>
      </c>
      <c r="H2729" s="5">
        <v>3</v>
      </c>
      <c r="I2729" s="5" t="str">
        <f>VLOOKUP(F2729,'Set up'!$A$2:$C$55,3,FALSE)</f>
        <v>Cash</v>
      </c>
      <c r="J2729" s="5">
        <f>VLOOKUP(F2729,'Set up'!$A$2:$D$55,4,FALSE)</f>
        <v>0</v>
      </c>
      <c r="K2729" s="4">
        <f t="shared" si="802"/>
        <v>45367</v>
      </c>
      <c r="L2729" s="5">
        <f t="shared" si="803"/>
        <v>3</v>
      </c>
      <c r="M2729" s="5">
        <f t="shared" si="804"/>
        <v>2024</v>
      </c>
      <c r="N2729" s="12">
        <v>187.5</v>
      </c>
      <c r="O2729" s="12"/>
      <c r="P2729" s="12">
        <f>SUM(N2729+O2729)</f>
        <v>187.5</v>
      </c>
      <c r="Q2729" s="7">
        <f>SUM(Q2728+N2729)</f>
        <v>4442134.1500000004</v>
      </c>
      <c r="R2729" s="44" t="str">
        <f>VLOOKUP(F2729,'Set up'!$A$2:$E$55,5,FALSE)</f>
        <v>Trsf</v>
      </c>
    </row>
    <row r="2730" spans="1:18" ht="15" customHeight="1" x14ac:dyDescent="0.35">
      <c r="A2730" s="4">
        <v>45367</v>
      </c>
      <c r="B2730" s="5">
        <f t="shared" si="809"/>
        <v>3</v>
      </c>
      <c r="C2730" s="5">
        <f t="shared" si="810"/>
        <v>2024</v>
      </c>
      <c r="D2730" s="5" t="s">
        <v>2516</v>
      </c>
      <c r="E2730" s="5" t="str">
        <f>VLOOKUP(F2730,'Set up'!$A$2:$C$55,2,FALSE)</f>
        <v>C00000042</v>
      </c>
      <c r="F2730" s="1" t="s">
        <v>2013</v>
      </c>
      <c r="G2730" s="122" t="s">
        <v>1734</v>
      </c>
      <c r="H2730" s="88">
        <v>3</v>
      </c>
      <c r="I2730" s="5" t="str">
        <f>VLOOKUP(F2730,'Set up'!$A$2:$C$55,3,FALSE)</f>
        <v>Cash</v>
      </c>
      <c r="J2730" s="5">
        <f>VLOOKUP(F2730,'Set up'!$A$2:$D$55,4,FALSE)</f>
        <v>0</v>
      </c>
      <c r="K2730" s="4">
        <f t="shared" si="802"/>
        <v>45367</v>
      </c>
      <c r="L2730" s="5">
        <f t="shared" si="803"/>
        <v>3</v>
      </c>
      <c r="M2730" s="5">
        <f t="shared" si="804"/>
        <v>2024</v>
      </c>
      <c r="N2730" s="12">
        <v>4818</v>
      </c>
      <c r="O2730" s="12"/>
      <c r="P2730" s="12">
        <f t="shared" ref="P2730:P2772" si="812">SUM(N2730+O2730)</f>
        <v>4818</v>
      </c>
      <c r="Q2730" s="7">
        <f t="shared" ref="Q2730:Q2768" si="813">SUM(Q2729+N2730)</f>
        <v>4446952.1500000004</v>
      </c>
      <c r="R2730" s="44" t="str">
        <f>VLOOKUP(F2730,'Set up'!$A$2:$E$55,5,FALSE)</f>
        <v>Trsf</v>
      </c>
    </row>
    <row r="2731" spans="1:18" ht="15" customHeight="1" x14ac:dyDescent="0.35">
      <c r="A2731" s="4">
        <v>45367</v>
      </c>
      <c r="B2731" s="5">
        <f t="shared" si="809"/>
        <v>3</v>
      </c>
      <c r="C2731" s="5">
        <f t="shared" si="810"/>
        <v>2024</v>
      </c>
      <c r="D2731" s="5" t="s">
        <v>2516</v>
      </c>
      <c r="E2731" s="5" t="str">
        <f>VLOOKUP(F2731,'Set up'!$A$2:$C$55,2,FALSE)</f>
        <v>C00000042</v>
      </c>
      <c r="F2731" s="1" t="s">
        <v>2013</v>
      </c>
      <c r="G2731" s="90" t="s">
        <v>2442</v>
      </c>
      <c r="H2731" s="88">
        <v>9</v>
      </c>
      <c r="I2731" s="5" t="str">
        <f>VLOOKUP(F2731,'Set up'!$A$2:$C$55,3,FALSE)</f>
        <v>Cash</v>
      </c>
      <c r="J2731" s="5">
        <f>VLOOKUP(F2731,'Set up'!$A$2:$D$55,4,FALSE)</f>
        <v>0</v>
      </c>
      <c r="K2731" s="4">
        <f t="shared" si="802"/>
        <v>45367</v>
      </c>
      <c r="L2731" s="5">
        <f t="shared" si="803"/>
        <v>3</v>
      </c>
      <c r="M2731" s="5">
        <f t="shared" si="804"/>
        <v>2024</v>
      </c>
      <c r="N2731" s="12">
        <v>1931.4</v>
      </c>
      <c r="O2731" s="12"/>
      <c r="P2731" s="12">
        <f t="shared" si="812"/>
        <v>1931.4</v>
      </c>
      <c r="Q2731" s="7">
        <f t="shared" si="813"/>
        <v>4448883.5500000007</v>
      </c>
      <c r="R2731" s="44" t="str">
        <f>VLOOKUP(F2731,'Set up'!$A$2:$E$55,5,FALSE)</f>
        <v>Trsf</v>
      </c>
    </row>
    <row r="2732" spans="1:18" ht="15" customHeight="1" x14ac:dyDescent="0.35">
      <c r="A2732" s="4">
        <v>45367</v>
      </c>
      <c r="B2732" s="5">
        <f t="shared" si="809"/>
        <v>3</v>
      </c>
      <c r="C2732" s="5">
        <f t="shared" si="810"/>
        <v>2024</v>
      </c>
      <c r="D2732" s="5" t="s">
        <v>2516</v>
      </c>
      <c r="E2732" s="5" t="str">
        <f>VLOOKUP(F2732,'Set up'!$A$2:$C$55,2,FALSE)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up'!$A$2:$C$55,3,FALSE)</f>
        <v>Cash</v>
      </c>
      <c r="J2732" s="5">
        <f>VLOOKUP(F2732,'Set up'!$A$2:$D$55,4,FALSE)</f>
        <v>0</v>
      </c>
      <c r="K2732" s="4">
        <f t="shared" si="802"/>
        <v>45367</v>
      </c>
      <c r="L2732" s="5">
        <f t="shared" si="803"/>
        <v>3</v>
      </c>
      <c r="M2732" s="5">
        <f t="shared" si="804"/>
        <v>2024</v>
      </c>
      <c r="N2732" s="12">
        <v>1170</v>
      </c>
      <c r="O2732" s="12"/>
      <c r="P2732" s="12">
        <f t="shared" si="812"/>
        <v>1170</v>
      </c>
      <c r="Q2732" s="7">
        <f t="shared" si="813"/>
        <v>4450053.5500000007</v>
      </c>
      <c r="R2732" s="44" t="str">
        <f>VLOOKUP(F2732,'Set up'!$A$2:$E$55,5,FALSE)</f>
        <v>Trsf</v>
      </c>
    </row>
    <row r="2733" spans="1:18" ht="15" customHeight="1" x14ac:dyDescent="0.35">
      <c r="A2733" s="4">
        <v>45367</v>
      </c>
      <c r="B2733" s="5">
        <f t="shared" si="809"/>
        <v>3</v>
      </c>
      <c r="C2733" s="5">
        <f t="shared" si="810"/>
        <v>2024</v>
      </c>
      <c r="D2733" s="5" t="s">
        <v>2516</v>
      </c>
      <c r="E2733" s="5" t="str">
        <f>VLOOKUP(F2733,'Set up'!$A$2:$C$55,2,FALSE)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up'!$A$2:$C$55,3,FALSE)</f>
        <v>Cash</v>
      </c>
      <c r="J2733" s="5">
        <f>VLOOKUP(F2733,'Set up'!$A$2:$D$55,4,FALSE)</f>
        <v>0</v>
      </c>
      <c r="K2733" s="4">
        <f t="shared" si="802"/>
        <v>45367</v>
      </c>
      <c r="L2733" s="5">
        <f t="shared" si="803"/>
        <v>3</v>
      </c>
      <c r="M2733" s="5">
        <f t="shared" si="804"/>
        <v>2024</v>
      </c>
      <c r="N2733" s="12">
        <v>1000</v>
      </c>
      <c r="O2733" s="12"/>
      <c r="P2733" s="12">
        <f t="shared" si="812"/>
        <v>1000</v>
      </c>
      <c r="Q2733" s="7">
        <f t="shared" si="813"/>
        <v>4451053.5500000007</v>
      </c>
      <c r="R2733" s="44" t="str">
        <f>VLOOKUP(F2733,'Set up'!$A$2:$E$55,5,FALSE)</f>
        <v>Trsf</v>
      </c>
    </row>
    <row r="2734" spans="1:18" ht="15" customHeight="1" x14ac:dyDescent="0.35">
      <c r="A2734" s="4">
        <v>45367</v>
      </c>
      <c r="B2734" s="5">
        <f t="shared" si="809"/>
        <v>3</v>
      </c>
      <c r="C2734" s="5">
        <f t="shared" si="810"/>
        <v>2024</v>
      </c>
      <c r="D2734" s="5" t="s">
        <v>2516</v>
      </c>
      <c r="E2734" s="5" t="str">
        <f>VLOOKUP(F2734,'Set up'!$A$2:$C$55,2,FALSE)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up'!$A$2:$C$55,3,FALSE)</f>
        <v>Cash</v>
      </c>
      <c r="J2734" s="5">
        <f>VLOOKUP(F2734,'Set up'!$A$2:$D$55,4,FALSE)</f>
        <v>0</v>
      </c>
      <c r="K2734" s="4">
        <f t="shared" si="802"/>
        <v>45367</v>
      </c>
      <c r="L2734" s="5">
        <f t="shared" si="803"/>
        <v>3</v>
      </c>
      <c r="M2734" s="5">
        <f t="shared" si="804"/>
        <v>2024</v>
      </c>
      <c r="N2734" s="12">
        <v>380</v>
      </c>
      <c r="O2734" s="12"/>
      <c r="P2734" s="12">
        <f t="shared" si="812"/>
        <v>380</v>
      </c>
      <c r="Q2734" s="7">
        <f t="shared" si="813"/>
        <v>4451433.5500000007</v>
      </c>
      <c r="R2734" s="44" t="str">
        <f>VLOOKUP(F2734,'Set up'!$A$2:$E$55,5,FALSE)</f>
        <v>Trsf</v>
      </c>
    </row>
    <row r="2735" spans="1:18" ht="15" customHeight="1" x14ac:dyDescent="0.35">
      <c r="A2735" s="4">
        <v>45370</v>
      </c>
      <c r="B2735" s="5">
        <f t="shared" si="809"/>
        <v>3</v>
      </c>
      <c r="C2735" s="5">
        <f t="shared" si="810"/>
        <v>2024</v>
      </c>
      <c r="D2735" s="5" t="s">
        <v>2517</v>
      </c>
      <c r="E2735" s="5" t="str">
        <f>VLOOKUP(F2735,'Set up'!$A$2:$C$55,2,FALSE)</f>
        <v>C00000042</v>
      </c>
      <c r="F2735" s="1" t="s">
        <v>2013</v>
      </c>
      <c r="G2735" s="122" t="s">
        <v>1111</v>
      </c>
      <c r="H2735" s="5">
        <v>2</v>
      </c>
      <c r="I2735" s="5" t="str">
        <f>VLOOKUP(F2735,'Set up'!$A$2:$C$55,3,FALSE)</f>
        <v>Cash</v>
      </c>
      <c r="J2735" s="5">
        <f>VLOOKUP(F2735,'Set up'!$A$2:$D$55,4,FALSE)</f>
        <v>0</v>
      </c>
      <c r="K2735" s="4">
        <f t="shared" si="802"/>
        <v>45370</v>
      </c>
      <c r="L2735" s="5">
        <f t="shared" si="803"/>
        <v>3</v>
      </c>
      <c r="M2735" s="5">
        <f t="shared" si="804"/>
        <v>2024</v>
      </c>
      <c r="N2735" s="12">
        <v>125</v>
      </c>
      <c r="O2735" s="12"/>
      <c r="P2735" s="12">
        <f t="shared" si="812"/>
        <v>125</v>
      </c>
      <c r="Q2735" s="7">
        <f t="shared" si="813"/>
        <v>4451558.5500000007</v>
      </c>
      <c r="R2735" s="44" t="str">
        <f>VLOOKUP(F2735,'Set up'!$A$2:$E$55,5,FALSE)</f>
        <v>Trsf</v>
      </c>
    </row>
    <row r="2736" spans="1:18" ht="15" customHeight="1" x14ac:dyDescent="0.35">
      <c r="A2736" s="4">
        <v>45370</v>
      </c>
      <c r="B2736" s="5">
        <f t="shared" si="809"/>
        <v>3</v>
      </c>
      <c r="C2736" s="5">
        <f t="shared" si="810"/>
        <v>2024</v>
      </c>
      <c r="D2736" s="5" t="s">
        <v>2518</v>
      </c>
      <c r="E2736" s="5" t="str">
        <f>VLOOKUP(F2736,'Set up'!$A$2:$C$55,2,FALSE)</f>
        <v>C00000042</v>
      </c>
      <c r="F2736" s="1" t="s">
        <v>2013</v>
      </c>
      <c r="G2736" s="122" t="s">
        <v>1734</v>
      </c>
      <c r="H2736" s="88">
        <v>2</v>
      </c>
      <c r="I2736" s="5" t="str">
        <f>VLOOKUP(F2736,'Set up'!$A$2:$C$55,3,FALSE)</f>
        <v>Cash</v>
      </c>
      <c r="J2736" s="5">
        <f>VLOOKUP(F2736,'Set up'!$A$2:$D$55,4,FALSE)</f>
        <v>0</v>
      </c>
      <c r="K2736" s="4">
        <f t="shared" si="802"/>
        <v>45370</v>
      </c>
      <c r="L2736" s="5">
        <f t="shared" si="803"/>
        <v>3</v>
      </c>
      <c r="M2736" s="5">
        <f t="shared" si="804"/>
        <v>2024</v>
      </c>
      <c r="N2736" s="12">
        <v>3212</v>
      </c>
      <c r="O2736" s="12"/>
      <c r="P2736" s="12">
        <f t="shared" si="812"/>
        <v>3212</v>
      </c>
      <c r="Q2736" s="7">
        <f t="shared" si="813"/>
        <v>4454770.5500000007</v>
      </c>
      <c r="R2736" s="44" t="str">
        <f>VLOOKUP(F2736,'Set up'!$A$2:$E$55,5,FALSE)</f>
        <v>Trsf</v>
      </c>
    </row>
    <row r="2737" spans="1:19" ht="15" customHeight="1" x14ac:dyDescent="0.35">
      <c r="A2737" s="4">
        <v>45370</v>
      </c>
      <c r="B2737" s="5">
        <f t="shared" si="809"/>
        <v>3</v>
      </c>
      <c r="C2737" s="5">
        <f t="shared" si="810"/>
        <v>2024</v>
      </c>
      <c r="D2737" s="5" t="s">
        <v>2518</v>
      </c>
      <c r="E2737" s="5" t="str">
        <f>VLOOKUP(F2737,'Set up'!$A$2:$C$55,2,FALSE)</f>
        <v>C00000042</v>
      </c>
      <c r="F2737" s="1" t="s">
        <v>2013</v>
      </c>
      <c r="G2737" s="90" t="s">
        <v>2442</v>
      </c>
      <c r="H2737" s="88">
        <v>5</v>
      </c>
      <c r="I2737" s="5" t="str">
        <f>VLOOKUP(F2737,'Set up'!$A$2:$C$55,3,FALSE)</f>
        <v>Cash</v>
      </c>
      <c r="J2737" s="5">
        <f>VLOOKUP(F2737,'Set up'!$A$2:$D$55,4,FALSE)</f>
        <v>0</v>
      </c>
      <c r="K2737" s="4">
        <f t="shared" si="802"/>
        <v>45370</v>
      </c>
      <c r="L2737" s="5">
        <f t="shared" si="803"/>
        <v>3</v>
      </c>
      <c r="M2737" s="5">
        <f t="shared" si="804"/>
        <v>2024</v>
      </c>
      <c r="N2737" s="12">
        <v>1073</v>
      </c>
      <c r="O2737" s="12"/>
      <c r="P2737" s="12">
        <f t="shared" si="812"/>
        <v>1073</v>
      </c>
      <c r="Q2737" s="7">
        <f t="shared" si="813"/>
        <v>4455843.5500000007</v>
      </c>
      <c r="R2737" s="44" t="str">
        <f>VLOOKUP(F2737,'Set up'!$A$2:$E$55,5,FALSE)</f>
        <v>Trsf</v>
      </c>
    </row>
    <row r="2738" spans="1:19" ht="15" customHeight="1" x14ac:dyDescent="0.35">
      <c r="A2738" s="4">
        <v>45370</v>
      </c>
      <c r="B2738" s="5">
        <f t="shared" si="809"/>
        <v>3</v>
      </c>
      <c r="C2738" s="5">
        <f t="shared" si="810"/>
        <v>2024</v>
      </c>
      <c r="D2738" s="5" t="s">
        <v>2518</v>
      </c>
      <c r="E2738" s="5" t="str">
        <f>VLOOKUP(F2738,'Set up'!$A$2:$C$55,2,FALSE)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up'!$A$2:$C$55,3,FALSE)</f>
        <v>Cash</v>
      </c>
      <c r="J2738" s="5">
        <f>VLOOKUP(F2738,'Set up'!$A$2:$D$55,4,FALSE)</f>
        <v>0</v>
      </c>
      <c r="K2738" s="4">
        <f t="shared" si="802"/>
        <v>45370</v>
      </c>
      <c r="L2738" s="5">
        <f t="shared" si="803"/>
        <v>3</v>
      </c>
      <c r="M2738" s="5">
        <f t="shared" si="804"/>
        <v>2024</v>
      </c>
      <c r="N2738" s="12">
        <v>702</v>
      </c>
      <c r="O2738" s="12"/>
      <c r="P2738" s="12">
        <f t="shared" si="812"/>
        <v>702</v>
      </c>
      <c r="Q2738" s="7">
        <f t="shared" si="813"/>
        <v>4456545.5500000007</v>
      </c>
      <c r="R2738" s="44" t="str">
        <f>VLOOKUP(F2738,'Set up'!$A$2:$E$55,5,FALSE)</f>
        <v>Trsf</v>
      </c>
    </row>
    <row r="2739" spans="1:19" ht="15" customHeight="1" x14ac:dyDescent="0.35">
      <c r="A2739" s="4">
        <v>45370</v>
      </c>
      <c r="B2739" s="5">
        <f t="shared" si="809"/>
        <v>3</v>
      </c>
      <c r="C2739" s="5">
        <f t="shared" si="810"/>
        <v>2024</v>
      </c>
      <c r="D2739" s="5" t="s">
        <v>2518</v>
      </c>
      <c r="E2739" s="5" t="str">
        <f>VLOOKUP(F2739,'Set up'!$A$2:$C$55,2,FALSE)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up'!$A$2:$C$55,3,FALSE)</f>
        <v>Cash</v>
      </c>
      <c r="J2739" s="5">
        <f>VLOOKUP(F2739,'Set up'!$A$2:$D$55,4,FALSE)</f>
        <v>0</v>
      </c>
      <c r="K2739" s="4">
        <f t="shared" si="802"/>
        <v>45370</v>
      </c>
      <c r="L2739" s="5">
        <f t="shared" si="803"/>
        <v>3</v>
      </c>
      <c r="M2739" s="5">
        <f t="shared" si="804"/>
        <v>2024</v>
      </c>
      <c r="N2739" s="12">
        <v>1000</v>
      </c>
      <c r="O2739" s="12"/>
      <c r="P2739" s="12">
        <f t="shared" si="812"/>
        <v>1000</v>
      </c>
      <c r="Q2739" s="7">
        <f t="shared" si="813"/>
        <v>4457545.5500000007</v>
      </c>
      <c r="R2739" s="44" t="str">
        <f>VLOOKUP(F2739,'Set up'!$A$2:$E$55,5,FALSE)</f>
        <v>Trsf</v>
      </c>
    </row>
    <row r="2740" spans="1:19" ht="15" customHeight="1" x14ac:dyDescent="0.35">
      <c r="A2740" s="4">
        <v>45371</v>
      </c>
      <c r="B2740" s="5">
        <f t="shared" si="809"/>
        <v>3</v>
      </c>
      <c r="C2740" s="5">
        <f t="shared" si="810"/>
        <v>2024</v>
      </c>
      <c r="D2740" s="5" t="s">
        <v>2519</v>
      </c>
      <c r="E2740" s="5" t="str">
        <f>VLOOKUP(F2740,'Set up'!$A$2:$C$55,2,FALSE)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up'!$A$2:$C$55,3,FALSE)</f>
        <v>30</v>
      </c>
      <c r="J2740" s="5">
        <f>VLOOKUP(F2740,'Set up'!$A$2:$D$55,4,FALSE)</f>
        <v>30</v>
      </c>
      <c r="K2740" s="4">
        <f t="shared" si="802"/>
        <v>45401</v>
      </c>
      <c r="L2740" s="5">
        <f t="shared" si="803"/>
        <v>4</v>
      </c>
      <c r="M2740" s="5">
        <f t="shared" si="804"/>
        <v>2024</v>
      </c>
      <c r="N2740" s="12">
        <v>5214</v>
      </c>
      <c r="O2740" s="6">
        <f t="shared" ref="O2740:O2744" si="814">-N2740</f>
        <v>-5214</v>
      </c>
      <c r="P2740" s="12">
        <f t="shared" si="812"/>
        <v>0</v>
      </c>
      <c r="Q2740" s="7">
        <f t="shared" si="813"/>
        <v>4462759.5500000007</v>
      </c>
      <c r="R2740" s="44" t="str">
        <f>VLOOKUP(F2740,'Set up'!$A$2:$E$55,5,FALSE)</f>
        <v>Chq</v>
      </c>
      <c r="S2740" s="1" t="s">
        <v>2745</v>
      </c>
    </row>
    <row r="2741" spans="1:19" ht="15" customHeight="1" x14ac:dyDescent="0.35">
      <c r="A2741" s="4">
        <v>45371</v>
      </c>
      <c r="B2741" s="5">
        <f t="shared" si="809"/>
        <v>3</v>
      </c>
      <c r="C2741" s="5">
        <f t="shared" si="810"/>
        <v>2024</v>
      </c>
      <c r="D2741" s="5" t="s">
        <v>2519</v>
      </c>
      <c r="E2741" s="5" t="str">
        <f>VLOOKUP(F2741,'Set up'!$A$2:$C$55,2,FALSE)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up'!$A$2:$C$55,3,FALSE)</f>
        <v>30</v>
      </c>
      <c r="J2741" s="5">
        <f>VLOOKUP(F2741,'Set up'!$A$2:$D$55,4,FALSE)</f>
        <v>30</v>
      </c>
      <c r="K2741" s="4">
        <f t="shared" si="802"/>
        <v>45401</v>
      </c>
      <c r="L2741" s="5">
        <f t="shared" si="803"/>
        <v>4</v>
      </c>
      <c r="M2741" s="5">
        <f t="shared" si="804"/>
        <v>2024</v>
      </c>
      <c r="N2741" s="12">
        <v>1263.5999999999999</v>
      </c>
      <c r="O2741" s="6">
        <f t="shared" si="814"/>
        <v>-1263.5999999999999</v>
      </c>
      <c r="P2741" s="12">
        <f t="shared" si="812"/>
        <v>0</v>
      </c>
      <c r="Q2741" s="7">
        <f t="shared" si="813"/>
        <v>4464023.1500000004</v>
      </c>
      <c r="R2741" s="44" t="str">
        <f>VLOOKUP(F2741,'Set up'!$A$2:$E$55,5,FALSE)</f>
        <v>Chq</v>
      </c>
      <c r="S2741" s="1" t="s">
        <v>2745</v>
      </c>
    </row>
    <row r="2742" spans="1:19" ht="15" customHeight="1" x14ac:dyDescent="0.35">
      <c r="A2742" s="4">
        <v>45371</v>
      </c>
      <c r="B2742" s="5">
        <f t="shared" si="809"/>
        <v>3</v>
      </c>
      <c r="C2742" s="5">
        <f t="shared" si="810"/>
        <v>2024</v>
      </c>
      <c r="D2742" s="5" t="s">
        <v>2519</v>
      </c>
      <c r="E2742" s="5" t="str">
        <f>VLOOKUP(F2742,'Set up'!$A$2:$C$55,2,FALSE)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up'!$A$2:$C$55,3,FALSE)</f>
        <v>30</v>
      </c>
      <c r="J2742" s="5">
        <f>VLOOKUP(F2742,'Set up'!$A$2:$D$55,4,FALSE)</f>
        <v>30</v>
      </c>
      <c r="K2742" s="4">
        <f t="shared" si="802"/>
        <v>45401</v>
      </c>
      <c r="L2742" s="5">
        <f t="shared" si="803"/>
        <v>4</v>
      </c>
      <c r="M2742" s="5">
        <f t="shared" si="804"/>
        <v>2024</v>
      </c>
      <c r="N2742" s="12">
        <v>240</v>
      </c>
      <c r="O2742" s="6">
        <f t="shared" si="814"/>
        <v>-240</v>
      </c>
      <c r="P2742" s="12">
        <f t="shared" si="812"/>
        <v>0</v>
      </c>
      <c r="Q2742" s="7">
        <f t="shared" si="813"/>
        <v>4464263.1500000004</v>
      </c>
      <c r="R2742" s="44" t="str">
        <f>VLOOKUP(F2742,'Set up'!$A$2:$E$55,5,FALSE)</f>
        <v>Chq</v>
      </c>
      <c r="S2742" s="1" t="s">
        <v>2745</v>
      </c>
    </row>
    <row r="2743" spans="1:19" ht="15" customHeight="1" x14ac:dyDescent="0.35">
      <c r="A2743" s="4">
        <v>45371</v>
      </c>
      <c r="B2743" s="5">
        <f t="shared" si="809"/>
        <v>3</v>
      </c>
      <c r="C2743" s="5">
        <f t="shared" si="810"/>
        <v>2024</v>
      </c>
      <c r="D2743" s="5" t="s">
        <v>2519</v>
      </c>
      <c r="E2743" s="5" t="str">
        <f>VLOOKUP(F2743,'Set up'!$A$2:$C$55,2,FALSE)</f>
        <v>C00000037</v>
      </c>
      <c r="F2743" s="1" t="s">
        <v>1310</v>
      </c>
      <c r="G2743" s="99" t="s">
        <v>2214</v>
      </c>
      <c r="H2743" s="105">
        <v>2</v>
      </c>
      <c r="I2743" s="5">
        <f>VLOOKUP(F2743,'Set up'!$A$2:$C$55,3,FALSE)</f>
        <v>30</v>
      </c>
      <c r="J2743" s="5">
        <f>VLOOKUP(F2743,'Set up'!$A$2:$D$55,4,FALSE)</f>
        <v>30</v>
      </c>
      <c r="K2743" s="4">
        <f t="shared" si="802"/>
        <v>45401</v>
      </c>
      <c r="L2743" s="5">
        <f t="shared" si="803"/>
        <v>4</v>
      </c>
      <c r="M2743" s="5">
        <f t="shared" si="804"/>
        <v>2024</v>
      </c>
      <c r="N2743" s="12">
        <v>572</v>
      </c>
      <c r="O2743" s="6">
        <f t="shared" si="814"/>
        <v>-572</v>
      </c>
      <c r="P2743" s="12">
        <f t="shared" si="812"/>
        <v>0</v>
      </c>
      <c r="Q2743" s="7">
        <f t="shared" si="813"/>
        <v>4464835.1500000004</v>
      </c>
      <c r="R2743" s="44" t="str">
        <f>VLOOKUP(F2743,'Set up'!$A$2:$E$55,5,FALSE)</f>
        <v>Chq</v>
      </c>
      <c r="S2743" s="1" t="s">
        <v>2745</v>
      </c>
    </row>
    <row r="2744" spans="1:19" ht="15" customHeight="1" x14ac:dyDescent="0.35">
      <c r="A2744" s="4">
        <v>45371</v>
      </c>
      <c r="B2744" s="5">
        <f t="shared" si="809"/>
        <v>3</v>
      </c>
      <c r="C2744" s="5">
        <f t="shared" si="810"/>
        <v>2024</v>
      </c>
      <c r="D2744" s="5" t="s">
        <v>2519</v>
      </c>
      <c r="E2744" s="5" t="str">
        <f>VLOOKUP(F2744,'Set up'!$A$2:$C$55,2,FALSE)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up'!$A$2:$C$55,3,FALSE)</f>
        <v>30</v>
      </c>
      <c r="J2744" s="5">
        <f>VLOOKUP(F2744,'Set up'!$A$2:$D$55,4,FALSE)</f>
        <v>30</v>
      </c>
      <c r="K2744" s="4">
        <f t="shared" si="802"/>
        <v>45401</v>
      </c>
      <c r="L2744" s="5">
        <f t="shared" si="803"/>
        <v>4</v>
      </c>
      <c r="M2744" s="5">
        <f t="shared" si="804"/>
        <v>2024</v>
      </c>
      <c r="N2744" s="12">
        <v>190</v>
      </c>
      <c r="O2744" s="6">
        <f t="shared" si="814"/>
        <v>-190</v>
      </c>
      <c r="P2744" s="12">
        <f t="shared" si="812"/>
        <v>0</v>
      </c>
      <c r="Q2744" s="7">
        <f t="shared" si="813"/>
        <v>4465025.1500000004</v>
      </c>
      <c r="R2744" s="44" t="str">
        <f>VLOOKUP(F2744,'Set up'!$A$2:$E$55,5,FALSE)</f>
        <v>Chq</v>
      </c>
      <c r="S2744" s="1" t="s">
        <v>2745</v>
      </c>
    </row>
    <row r="2745" spans="1:19" ht="15" customHeight="1" x14ac:dyDescent="0.35">
      <c r="A2745" s="4">
        <v>45372</v>
      </c>
      <c r="B2745" s="5">
        <f t="shared" si="809"/>
        <v>3</v>
      </c>
      <c r="C2745" s="5">
        <f t="shared" si="810"/>
        <v>2024</v>
      </c>
      <c r="D2745" s="5" t="s">
        <v>2520</v>
      </c>
      <c r="E2745" s="5" t="str">
        <f>VLOOKUP(F2745,'Set up'!$A$2:$C$55,2,FALSE)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up'!$A$2:$C$55,3,FALSE)</f>
        <v>120</v>
      </c>
      <c r="J2745" s="5">
        <f>VLOOKUP(F2745,'Set up'!$A$2:$D$55,4,FALSE)</f>
        <v>120</v>
      </c>
      <c r="K2745" s="4">
        <f t="shared" si="802"/>
        <v>45492</v>
      </c>
      <c r="L2745" s="5">
        <f t="shared" si="803"/>
        <v>7</v>
      </c>
      <c r="M2745" s="5">
        <f t="shared" si="804"/>
        <v>2024</v>
      </c>
      <c r="N2745" s="12">
        <v>9636</v>
      </c>
      <c r="O2745" s="12"/>
      <c r="P2745" s="12">
        <f t="shared" si="812"/>
        <v>9636</v>
      </c>
      <c r="Q2745" s="7">
        <f t="shared" si="813"/>
        <v>4474661.1500000004</v>
      </c>
      <c r="R2745" s="44" t="str">
        <f>VLOOKUP(F2745,'Set up'!$A$2:$E$55,5,FALSE)</f>
        <v>Trsf</v>
      </c>
    </row>
    <row r="2746" spans="1:19" ht="15" customHeight="1" x14ac:dyDescent="0.35">
      <c r="A2746" s="4">
        <v>45372</v>
      </c>
      <c r="B2746" s="5">
        <f t="shared" si="809"/>
        <v>3</v>
      </c>
      <c r="C2746" s="5">
        <f t="shared" si="810"/>
        <v>2024</v>
      </c>
      <c r="D2746" s="5" t="s">
        <v>2520</v>
      </c>
      <c r="E2746" s="5" t="str">
        <f>VLOOKUP(F2746,'Set up'!$A$2:$C$55,2,FALSE)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up'!$A$2:$C$55,3,FALSE)</f>
        <v>120</v>
      </c>
      <c r="J2746" s="5">
        <f>VLOOKUP(F2746,'Set up'!$A$2:$D$55,4,FALSE)</f>
        <v>120</v>
      </c>
      <c r="K2746" s="4">
        <f t="shared" si="802"/>
        <v>45492</v>
      </c>
      <c r="L2746" s="5">
        <f t="shared" si="803"/>
        <v>7</v>
      </c>
      <c r="M2746" s="5">
        <f t="shared" si="804"/>
        <v>2024</v>
      </c>
      <c r="N2746" s="12">
        <v>1740</v>
      </c>
      <c r="O2746" s="12"/>
      <c r="P2746" s="12">
        <f t="shared" si="812"/>
        <v>1740</v>
      </c>
      <c r="Q2746" s="7">
        <f t="shared" si="813"/>
        <v>4476401.1500000004</v>
      </c>
      <c r="R2746" s="44" t="str">
        <f>VLOOKUP(F2746,'Set up'!$A$2:$E$55,5,FALSE)</f>
        <v>Trsf</v>
      </c>
    </row>
    <row r="2747" spans="1:19" ht="15" customHeight="1" x14ac:dyDescent="0.35">
      <c r="A2747" s="4">
        <v>45372</v>
      </c>
      <c r="B2747" s="5">
        <f t="shared" si="809"/>
        <v>3</v>
      </c>
      <c r="C2747" s="5">
        <f t="shared" si="810"/>
        <v>2024</v>
      </c>
      <c r="D2747" s="5" t="s">
        <v>2520</v>
      </c>
      <c r="E2747" s="5" t="str">
        <f>VLOOKUP(F2747,'Set up'!$A$2:$C$55,2,FALSE)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up'!$A$2:$C$55,3,FALSE)</f>
        <v>120</v>
      </c>
      <c r="J2747" s="5">
        <f>VLOOKUP(F2747,'Set up'!$A$2:$D$55,4,FALSE)</f>
        <v>120</v>
      </c>
      <c r="K2747" s="4">
        <f t="shared" si="802"/>
        <v>45492</v>
      </c>
      <c r="L2747" s="5">
        <f t="shared" si="803"/>
        <v>7</v>
      </c>
      <c r="M2747" s="5">
        <f t="shared" si="804"/>
        <v>2024</v>
      </c>
      <c r="N2747" s="12">
        <v>575</v>
      </c>
      <c r="O2747" s="12"/>
      <c r="P2747" s="12">
        <f t="shared" si="812"/>
        <v>575</v>
      </c>
      <c r="Q2747" s="7">
        <f t="shared" si="813"/>
        <v>4476976.1500000004</v>
      </c>
      <c r="R2747" s="44" t="str">
        <f>VLOOKUP(F2747,'Set up'!$A$2:$E$55,5,FALSE)</f>
        <v>Trsf</v>
      </c>
    </row>
    <row r="2748" spans="1:19" ht="15" customHeight="1" x14ac:dyDescent="0.35">
      <c r="A2748" s="4">
        <v>45372</v>
      </c>
      <c r="B2748" s="5">
        <f t="shared" si="809"/>
        <v>3</v>
      </c>
      <c r="C2748" s="5">
        <f t="shared" si="810"/>
        <v>2024</v>
      </c>
      <c r="D2748" s="5" t="s">
        <v>2520</v>
      </c>
      <c r="E2748" s="5" t="str">
        <f>VLOOKUP(F2748,'Set up'!$A$2:$C$55,2,FALSE)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up'!$A$2:$C$55,3,FALSE)</f>
        <v>120</v>
      </c>
      <c r="J2748" s="5">
        <f>VLOOKUP(F2748,'Set up'!$A$2:$D$55,4,FALSE)</f>
        <v>120</v>
      </c>
      <c r="K2748" s="4">
        <f t="shared" si="802"/>
        <v>45492</v>
      </c>
      <c r="L2748" s="5">
        <f t="shared" si="803"/>
        <v>7</v>
      </c>
      <c r="M2748" s="5">
        <f t="shared" si="804"/>
        <v>2024</v>
      </c>
      <c r="N2748" s="12">
        <v>880</v>
      </c>
      <c r="O2748" s="12"/>
      <c r="P2748" s="12">
        <f t="shared" si="812"/>
        <v>880</v>
      </c>
      <c r="Q2748" s="7">
        <f t="shared" si="813"/>
        <v>4477856.1500000004</v>
      </c>
      <c r="R2748" s="44" t="str">
        <f>VLOOKUP(F2748,'Set up'!$A$2:$E$55,5,FALSE)</f>
        <v>Trsf</v>
      </c>
    </row>
    <row r="2749" spans="1:19" ht="15" customHeight="1" x14ac:dyDescent="0.35">
      <c r="A2749" s="4">
        <v>45372</v>
      </c>
      <c r="B2749" s="5">
        <f t="shared" si="809"/>
        <v>3</v>
      </c>
      <c r="C2749" s="5">
        <f t="shared" si="810"/>
        <v>2024</v>
      </c>
      <c r="D2749" s="5" t="s">
        <v>2520</v>
      </c>
      <c r="E2749" s="5" t="str">
        <f>VLOOKUP(F2749,'Set up'!$A$2:$C$55,2,FALSE)</f>
        <v>C00000010</v>
      </c>
      <c r="F2749" s="1" t="s">
        <v>62</v>
      </c>
      <c r="G2749" s="90" t="s">
        <v>2521</v>
      </c>
      <c r="H2749" s="88">
        <v>1</v>
      </c>
      <c r="I2749" s="5">
        <f>VLOOKUP(F2749,'Set up'!$A$2:$C$55,3,FALSE)</f>
        <v>120</v>
      </c>
      <c r="J2749" s="5">
        <f>VLOOKUP(F2749,'Set up'!$A$2:$D$55,4,FALSE)</f>
        <v>120</v>
      </c>
      <c r="K2749" s="4">
        <f t="shared" si="802"/>
        <v>45492</v>
      </c>
      <c r="L2749" s="5">
        <f t="shared" si="803"/>
        <v>7</v>
      </c>
      <c r="M2749" s="5">
        <f t="shared" si="804"/>
        <v>2024</v>
      </c>
      <c r="N2749" s="12">
        <v>420</v>
      </c>
      <c r="O2749" s="12"/>
      <c r="P2749" s="12">
        <f t="shared" si="812"/>
        <v>420</v>
      </c>
      <c r="Q2749" s="7">
        <f t="shared" si="813"/>
        <v>4478276.1500000004</v>
      </c>
      <c r="R2749" s="44" t="str">
        <f>VLOOKUP(F2749,'Set up'!$A$2:$E$55,5,FALSE)</f>
        <v>Trsf</v>
      </c>
    </row>
    <row r="2750" spans="1:19" ht="15" customHeight="1" x14ac:dyDescent="0.35">
      <c r="A2750" s="4">
        <v>45372</v>
      </c>
      <c r="B2750" s="5">
        <f t="shared" si="809"/>
        <v>3</v>
      </c>
      <c r="C2750" s="5">
        <f t="shared" si="810"/>
        <v>2024</v>
      </c>
      <c r="D2750" s="5" t="s">
        <v>2520</v>
      </c>
      <c r="E2750" s="5" t="str">
        <f>VLOOKUP(F2750,'Set up'!$A$2:$C$55,2,FALSE)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up'!$A$2:$C$55,3,FALSE)</f>
        <v>120</v>
      </c>
      <c r="J2750" s="5">
        <f>VLOOKUP(F2750,'Set up'!$A$2:$D$55,4,FALSE)</f>
        <v>120</v>
      </c>
      <c r="K2750" s="4">
        <f t="shared" si="802"/>
        <v>45492</v>
      </c>
      <c r="L2750" s="5">
        <f t="shared" si="803"/>
        <v>7</v>
      </c>
      <c r="M2750" s="5">
        <f t="shared" si="804"/>
        <v>2024</v>
      </c>
      <c r="N2750" s="12">
        <v>395</v>
      </c>
      <c r="O2750" s="12"/>
      <c r="P2750" s="12">
        <f t="shared" si="812"/>
        <v>395</v>
      </c>
      <c r="Q2750" s="7">
        <f t="shared" si="813"/>
        <v>4478671.1500000004</v>
      </c>
      <c r="R2750" s="44" t="str">
        <f>VLOOKUP(F2750,'Set up'!$A$2:$E$55,5,FALSE)</f>
        <v>Trsf</v>
      </c>
    </row>
    <row r="2751" spans="1:19" ht="15" customHeight="1" x14ac:dyDescent="0.35">
      <c r="A2751" s="4">
        <v>45372</v>
      </c>
      <c r="B2751" s="5">
        <f t="shared" si="809"/>
        <v>3</v>
      </c>
      <c r="C2751" s="5">
        <f t="shared" si="810"/>
        <v>2024</v>
      </c>
      <c r="D2751" s="5" t="s">
        <v>2520</v>
      </c>
      <c r="E2751" s="5" t="str">
        <f>VLOOKUP(F2751,'Set up'!$A$2:$C$55,2,FALSE)</f>
        <v>C00000010</v>
      </c>
      <c r="F2751" s="1" t="s">
        <v>62</v>
      </c>
      <c r="G2751" s="90" t="s">
        <v>2522</v>
      </c>
      <c r="H2751" s="88">
        <v>1</v>
      </c>
      <c r="I2751" s="5">
        <f>VLOOKUP(F2751,'Set up'!$A$2:$C$55,3,FALSE)</f>
        <v>120</v>
      </c>
      <c r="J2751" s="5">
        <f>VLOOKUP(F2751,'Set up'!$A$2:$D$55,4,FALSE)</f>
        <v>120</v>
      </c>
      <c r="K2751" s="4">
        <f t="shared" si="802"/>
        <v>45492</v>
      </c>
      <c r="L2751" s="5">
        <f t="shared" si="803"/>
        <v>7</v>
      </c>
      <c r="M2751" s="5">
        <f t="shared" si="804"/>
        <v>2024</v>
      </c>
      <c r="N2751" s="12">
        <v>1550</v>
      </c>
      <c r="O2751" s="12"/>
      <c r="P2751" s="12">
        <f t="shared" si="812"/>
        <v>1550</v>
      </c>
      <c r="Q2751" s="7">
        <f t="shared" si="813"/>
        <v>4480221.1500000004</v>
      </c>
      <c r="R2751" s="44" t="str">
        <f>VLOOKUP(F2751,'Set up'!$A$2:$E$55,5,FALSE)</f>
        <v>Trsf</v>
      </c>
    </row>
    <row r="2752" spans="1:19" ht="15" customHeight="1" x14ac:dyDescent="0.35">
      <c r="A2752" s="4">
        <v>45373</v>
      </c>
      <c r="B2752" s="5">
        <f t="shared" si="809"/>
        <v>3</v>
      </c>
      <c r="C2752" s="5">
        <f t="shared" si="810"/>
        <v>2024</v>
      </c>
      <c r="D2752" s="5" t="s">
        <v>2523</v>
      </c>
      <c r="E2752" s="5" t="str">
        <f>VLOOKUP(F2752,'Set up'!$A$2:$C$55,2,FALSE)</f>
        <v>C00000044</v>
      </c>
      <c r="F2752" s="1" t="s">
        <v>2209</v>
      </c>
      <c r="G2752" s="123" t="s">
        <v>1179</v>
      </c>
      <c r="H2752" s="121">
        <v>1</v>
      </c>
      <c r="I2752" s="5" t="str">
        <f>VLOOKUP(F2752,'Set up'!$A$2:$C$55,3,FALSE)</f>
        <v>Cash</v>
      </c>
      <c r="J2752" s="5">
        <f>VLOOKUP(F2752,'Set up'!$A$2:$D$55,4,FALSE)</f>
        <v>0</v>
      </c>
      <c r="K2752" s="4">
        <f t="shared" si="802"/>
        <v>45373</v>
      </c>
      <c r="L2752" s="5">
        <f t="shared" si="803"/>
        <v>3</v>
      </c>
      <c r="M2752" s="5">
        <f t="shared" si="804"/>
        <v>2024</v>
      </c>
      <c r="N2752" s="12">
        <v>1628</v>
      </c>
      <c r="O2752" s="12">
        <f>-1500-128</f>
        <v>-1628</v>
      </c>
      <c r="P2752" s="12">
        <f t="shared" si="812"/>
        <v>0</v>
      </c>
      <c r="Q2752" s="7">
        <f t="shared" si="813"/>
        <v>4481849.1500000004</v>
      </c>
      <c r="R2752" s="44" t="str">
        <f>VLOOKUP(F2752,'Set up'!$A$2:$E$55,5,FALSE)</f>
        <v>Cash</v>
      </c>
      <c r="S2752" s="1" t="s">
        <v>2568</v>
      </c>
    </row>
    <row r="2753" spans="1:19" ht="15" customHeight="1" x14ac:dyDescent="0.35">
      <c r="A2753" s="4">
        <v>45373</v>
      </c>
      <c r="B2753" s="5">
        <f t="shared" si="809"/>
        <v>3</v>
      </c>
      <c r="C2753" s="5">
        <f t="shared" si="810"/>
        <v>2024</v>
      </c>
      <c r="D2753" s="5" t="s">
        <v>2523</v>
      </c>
      <c r="E2753" s="5" t="str">
        <f>VLOOKUP(F2753,'Set up'!$A$2:$C$55,2,FALSE)</f>
        <v>C00000044</v>
      </c>
      <c r="F2753" s="1" t="s">
        <v>2209</v>
      </c>
      <c r="G2753" s="120" t="s">
        <v>1544</v>
      </c>
      <c r="H2753" s="121">
        <v>2</v>
      </c>
      <c r="I2753" s="5" t="str">
        <f>VLOOKUP(F2753,'Set up'!$A$2:$C$55,3,FALSE)</f>
        <v>Cash</v>
      </c>
      <c r="J2753" s="5">
        <f>VLOOKUP(F2753,'Set up'!$A$2:$D$55,4,FALSE)</f>
        <v>0</v>
      </c>
      <c r="K2753" s="4">
        <f t="shared" si="802"/>
        <v>45373</v>
      </c>
      <c r="L2753" s="5">
        <f t="shared" si="803"/>
        <v>3</v>
      </c>
      <c r="M2753" s="5">
        <f t="shared" si="804"/>
        <v>2024</v>
      </c>
      <c r="N2753" s="12">
        <v>420</v>
      </c>
      <c r="O2753" s="6">
        <f t="shared" ref="O2753:O2755" si="815">-N2753</f>
        <v>-420</v>
      </c>
      <c r="P2753" s="12">
        <f t="shared" si="812"/>
        <v>0</v>
      </c>
      <c r="Q2753" s="7">
        <f t="shared" si="813"/>
        <v>4482269.1500000004</v>
      </c>
      <c r="R2753" s="44" t="str">
        <f>VLOOKUP(F2753,'Set up'!$A$2:$E$55,5,FALSE)</f>
        <v>Cash</v>
      </c>
      <c r="S2753" s="1" t="s">
        <v>2569</v>
      </c>
    </row>
    <row r="2754" spans="1:19" ht="15" customHeight="1" x14ac:dyDescent="0.35">
      <c r="A2754" s="4">
        <v>45373</v>
      </c>
      <c r="B2754" s="5">
        <f t="shared" si="809"/>
        <v>3</v>
      </c>
      <c r="C2754" s="5">
        <f t="shared" si="810"/>
        <v>2024</v>
      </c>
      <c r="D2754" s="5" t="s">
        <v>2523</v>
      </c>
      <c r="E2754" s="5" t="str">
        <f>VLOOKUP(F2754,'Set up'!$A$2:$C$55,2,FALSE)</f>
        <v>C00000044</v>
      </c>
      <c r="F2754" s="1" t="s">
        <v>2209</v>
      </c>
      <c r="G2754" s="120" t="s">
        <v>2031</v>
      </c>
      <c r="H2754" s="121">
        <v>1</v>
      </c>
      <c r="I2754" s="5" t="str">
        <f>VLOOKUP(F2754,'Set up'!$A$2:$C$55,3,FALSE)</f>
        <v>Cash</v>
      </c>
      <c r="J2754" s="5">
        <f>VLOOKUP(F2754,'Set up'!$A$2:$D$55,4,FALSE)</f>
        <v>0</v>
      </c>
      <c r="K2754" s="4">
        <f t="shared" si="802"/>
        <v>45373</v>
      </c>
      <c r="L2754" s="5">
        <f t="shared" si="803"/>
        <v>3</v>
      </c>
      <c r="M2754" s="5">
        <f t="shared" si="804"/>
        <v>2024</v>
      </c>
      <c r="N2754" s="12">
        <v>280</v>
      </c>
      <c r="O2754" s="6">
        <f t="shared" si="815"/>
        <v>-280</v>
      </c>
      <c r="P2754" s="12">
        <f t="shared" si="812"/>
        <v>0</v>
      </c>
      <c r="Q2754" s="7">
        <f t="shared" si="813"/>
        <v>4482549.1500000004</v>
      </c>
      <c r="R2754" s="44" t="str">
        <f>VLOOKUP(F2754,'Set up'!$A$2:$E$55,5,FALSE)</f>
        <v>Cash</v>
      </c>
      <c r="S2754" s="1" t="s">
        <v>2570</v>
      </c>
    </row>
    <row r="2755" spans="1:19" ht="15" customHeight="1" x14ac:dyDescent="0.35">
      <c r="A2755" s="4">
        <v>45373</v>
      </c>
      <c r="B2755" s="5">
        <f t="shared" si="809"/>
        <v>3</v>
      </c>
      <c r="C2755" s="5">
        <f t="shared" si="810"/>
        <v>2024</v>
      </c>
      <c r="D2755" s="5" t="s">
        <v>2523</v>
      </c>
      <c r="E2755" s="5" t="str">
        <f>VLOOKUP(F2755,'Set up'!$A$2:$C$55,2,FALSE)</f>
        <v>C00000044</v>
      </c>
      <c r="F2755" s="1" t="s">
        <v>2209</v>
      </c>
      <c r="G2755" s="120" t="s">
        <v>46</v>
      </c>
      <c r="H2755" s="121">
        <v>1</v>
      </c>
      <c r="I2755" s="5" t="str">
        <f>VLOOKUP(F2755,'Set up'!$A$2:$C$55,3,FALSE)</f>
        <v>Cash</v>
      </c>
      <c r="J2755" s="5">
        <f>VLOOKUP(F2755,'Set up'!$A$2:$D$55,4,FALSE)</f>
        <v>0</v>
      </c>
      <c r="K2755" s="4">
        <f t="shared" ref="K2755:K2818" si="816">A2755+J2755</f>
        <v>45373</v>
      </c>
      <c r="L2755" s="5">
        <f t="shared" ref="L2755:L2818" si="817">MONTH(K2755)</f>
        <v>3</v>
      </c>
      <c r="M2755" s="5">
        <f t="shared" ref="M2755:M2818" si="818">YEAR(K2755)</f>
        <v>2024</v>
      </c>
      <c r="N2755" s="12">
        <v>110</v>
      </c>
      <c r="O2755" s="6">
        <f t="shared" si="815"/>
        <v>-110</v>
      </c>
      <c r="P2755" s="12">
        <f t="shared" si="812"/>
        <v>0</v>
      </c>
      <c r="Q2755" s="7">
        <f t="shared" si="813"/>
        <v>4482659.1500000004</v>
      </c>
      <c r="R2755" s="44" t="str">
        <f>VLOOKUP(F2755,'Set up'!$A$2:$E$55,5,FALSE)</f>
        <v>Cash</v>
      </c>
      <c r="S2755" s="1" t="s">
        <v>2571</v>
      </c>
    </row>
    <row r="2756" spans="1:19" ht="15" customHeight="1" x14ac:dyDescent="0.35">
      <c r="A2756" s="4">
        <v>45379</v>
      </c>
      <c r="B2756" s="5">
        <f t="shared" si="809"/>
        <v>3</v>
      </c>
      <c r="C2756" s="5">
        <f t="shared" si="810"/>
        <v>2024</v>
      </c>
      <c r="D2756" s="5" t="s">
        <v>2524</v>
      </c>
      <c r="E2756" s="5" t="str">
        <f>VLOOKUP(F2756,'Set up'!$A$2:$C$55,2,FALSE)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up'!$A$2:$C$55,3,FALSE)</f>
        <v>Cash</v>
      </c>
      <c r="J2756" s="5">
        <f>VLOOKUP(F2756,'Set up'!$A$2:$D$55,4,FALSE)</f>
        <v>0</v>
      </c>
      <c r="K2756" s="4">
        <f t="shared" si="816"/>
        <v>45379</v>
      </c>
      <c r="L2756" s="5">
        <f t="shared" si="817"/>
        <v>3</v>
      </c>
      <c r="M2756" s="5">
        <f t="shared" si="818"/>
        <v>2024</v>
      </c>
      <c r="N2756" s="98">
        <v>1738</v>
      </c>
      <c r="O2756" s="12"/>
      <c r="P2756" s="12">
        <f t="shared" si="812"/>
        <v>1738</v>
      </c>
      <c r="Q2756" s="7">
        <f t="shared" si="813"/>
        <v>4484397.1500000004</v>
      </c>
      <c r="R2756" s="44" t="str">
        <f>VLOOKUP(F2756,'Set up'!$A$2:$E$55,5,FALSE)</f>
        <v>Trsf</v>
      </c>
    </row>
    <row r="2757" spans="1:19" ht="15" customHeight="1" x14ac:dyDescent="0.35">
      <c r="A2757" s="4">
        <v>45379</v>
      </c>
      <c r="B2757" s="5">
        <f t="shared" si="809"/>
        <v>3</v>
      </c>
      <c r="C2757" s="5">
        <f t="shared" si="810"/>
        <v>2024</v>
      </c>
      <c r="D2757" s="5" t="s">
        <v>2524</v>
      </c>
      <c r="E2757" s="5" t="str">
        <f>VLOOKUP(F2757,'Set up'!$A$2:$C$55,2,FALSE)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up'!$A$2:$C$55,3,FALSE)</f>
        <v>Cash</v>
      </c>
      <c r="J2757" s="5">
        <f>VLOOKUP(F2757,'Set up'!$A$2:$D$55,4,FALSE)</f>
        <v>0</v>
      </c>
      <c r="K2757" s="4">
        <f t="shared" si="816"/>
        <v>45379</v>
      </c>
      <c r="L2757" s="5">
        <f t="shared" si="817"/>
        <v>3</v>
      </c>
      <c r="M2757" s="5">
        <f t="shared" si="818"/>
        <v>2024</v>
      </c>
      <c r="N2757" s="98">
        <v>405</v>
      </c>
      <c r="O2757" s="12"/>
      <c r="P2757" s="12">
        <f t="shared" si="812"/>
        <v>405</v>
      </c>
      <c r="Q2757" s="7">
        <f t="shared" si="813"/>
        <v>4484802.1500000004</v>
      </c>
      <c r="R2757" s="44" t="str">
        <f>VLOOKUP(F2757,'Set up'!$A$2:$E$55,5,FALSE)</f>
        <v>Trsf</v>
      </c>
    </row>
    <row r="2758" spans="1:19" ht="15" customHeight="1" x14ac:dyDescent="0.35">
      <c r="A2758" s="4">
        <v>45379</v>
      </c>
      <c r="B2758" s="5">
        <f t="shared" si="809"/>
        <v>3</v>
      </c>
      <c r="C2758" s="5">
        <f t="shared" si="810"/>
        <v>2024</v>
      </c>
      <c r="D2758" s="5" t="s">
        <v>2524</v>
      </c>
      <c r="E2758" s="5" t="str">
        <f>VLOOKUP(F2758,'Set up'!$A$2:$C$55,2,FALSE)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up'!$A$2:$C$55,3,FALSE)</f>
        <v>Cash</v>
      </c>
      <c r="J2758" s="5">
        <f>VLOOKUP(F2758,'Set up'!$A$2:$D$55,4,FALSE)</f>
        <v>0</v>
      </c>
      <c r="K2758" s="4">
        <f t="shared" si="816"/>
        <v>45379</v>
      </c>
      <c r="L2758" s="5">
        <f t="shared" si="817"/>
        <v>3</v>
      </c>
      <c r="M2758" s="5">
        <f t="shared" si="818"/>
        <v>2024</v>
      </c>
      <c r="N2758" s="98">
        <v>390</v>
      </c>
      <c r="O2758" s="12"/>
      <c r="P2758" s="12">
        <f t="shared" si="812"/>
        <v>390</v>
      </c>
      <c r="Q2758" s="7">
        <f t="shared" si="813"/>
        <v>4485192.1500000004</v>
      </c>
      <c r="R2758" s="44" t="str">
        <f>VLOOKUP(F2758,'Set up'!$A$2:$E$55,5,FALSE)</f>
        <v>Trsf</v>
      </c>
    </row>
    <row r="2759" spans="1:19" ht="15" customHeight="1" x14ac:dyDescent="0.35">
      <c r="A2759" s="4">
        <v>45380</v>
      </c>
      <c r="B2759" s="5">
        <f t="shared" si="809"/>
        <v>3</v>
      </c>
      <c r="C2759" s="5">
        <f t="shared" si="810"/>
        <v>2024</v>
      </c>
      <c r="D2759" s="5" t="s">
        <v>2525</v>
      </c>
      <c r="E2759" s="5" t="str">
        <f>VLOOKUP(F2759,'Set up'!$A$2:$C$55,2,FALSE)</f>
        <v>C00000042</v>
      </c>
      <c r="F2759" s="1" t="s">
        <v>2013</v>
      </c>
      <c r="G2759" s="122" t="s">
        <v>1111</v>
      </c>
      <c r="H2759" s="5">
        <v>4</v>
      </c>
      <c r="I2759" s="5" t="str">
        <f>VLOOKUP(F2759,'Set up'!$A$2:$C$55,3,FALSE)</f>
        <v>Cash</v>
      </c>
      <c r="J2759" s="5">
        <f>VLOOKUP(F2759,'Set up'!$A$2:$D$55,4,FALSE)</f>
        <v>0</v>
      </c>
      <c r="K2759" s="4">
        <f t="shared" si="816"/>
        <v>45380</v>
      </c>
      <c r="L2759" s="5">
        <f t="shared" si="817"/>
        <v>3</v>
      </c>
      <c r="M2759" s="5">
        <f t="shared" si="818"/>
        <v>2024</v>
      </c>
      <c r="N2759" s="12">
        <v>250</v>
      </c>
      <c r="O2759" s="12"/>
      <c r="P2759" s="12">
        <f t="shared" si="812"/>
        <v>250</v>
      </c>
      <c r="Q2759" s="7">
        <f t="shared" si="813"/>
        <v>4485442.1500000004</v>
      </c>
      <c r="R2759" s="44" t="str">
        <f>VLOOKUP(F2759,'Set up'!$A$2:$E$55,5,FALSE)</f>
        <v>Trsf</v>
      </c>
    </row>
    <row r="2760" spans="1:19" ht="15" customHeight="1" x14ac:dyDescent="0.35">
      <c r="A2760" s="4">
        <v>45380</v>
      </c>
      <c r="B2760" s="5">
        <f t="shared" si="809"/>
        <v>3</v>
      </c>
      <c r="C2760" s="5">
        <f t="shared" si="810"/>
        <v>2024</v>
      </c>
      <c r="D2760" s="5" t="s">
        <v>2526</v>
      </c>
      <c r="E2760" s="5" t="str">
        <f>VLOOKUP(F2760,'Set up'!$A$2:$C$55,2,FALSE)</f>
        <v>C00000042</v>
      </c>
      <c r="F2760" s="1" t="s">
        <v>2013</v>
      </c>
      <c r="G2760" s="122" t="s">
        <v>1734</v>
      </c>
      <c r="H2760" s="88">
        <v>4</v>
      </c>
      <c r="I2760" s="5" t="str">
        <f>VLOOKUP(F2760,'Set up'!$A$2:$C$55,3,FALSE)</f>
        <v>Cash</v>
      </c>
      <c r="J2760" s="5">
        <f>VLOOKUP(F2760,'Set up'!$A$2:$D$55,4,FALSE)</f>
        <v>0</v>
      </c>
      <c r="K2760" s="4">
        <f t="shared" si="816"/>
        <v>45380</v>
      </c>
      <c r="L2760" s="5">
        <f t="shared" si="817"/>
        <v>3</v>
      </c>
      <c r="M2760" s="5">
        <f t="shared" si="818"/>
        <v>2024</v>
      </c>
      <c r="N2760" s="12">
        <v>6424</v>
      </c>
      <c r="O2760" s="12"/>
      <c r="P2760" s="12">
        <f t="shared" si="812"/>
        <v>6424</v>
      </c>
      <c r="Q2760" s="7">
        <f t="shared" si="813"/>
        <v>4491866.1500000004</v>
      </c>
      <c r="R2760" s="44" t="str">
        <f>VLOOKUP(F2760,'Set up'!$A$2:$E$55,5,FALSE)</f>
        <v>Trsf</v>
      </c>
    </row>
    <row r="2761" spans="1:19" ht="15" customHeight="1" x14ac:dyDescent="0.35">
      <c r="A2761" s="4">
        <v>45380</v>
      </c>
      <c r="B2761" s="5">
        <f t="shared" si="809"/>
        <v>3</v>
      </c>
      <c r="C2761" s="5">
        <f t="shared" si="810"/>
        <v>2024</v>
      </c>
      <c r="D2761" s="5" t="s">
        <v>2526</v>
      </c>
      <c r="E2761" s="5" t="str">
        <f>VLOOKUP(F2761,'Set up'!$A$2:$C$55,2,FALSE)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up'!$A$2:$C$55,3,FALSE)</f>
        <v>Cash</v>
      </c>
      <c r="J2761" s="5">
        <f>VLOOKUP(F2761,'Set up'!$A$2:$D$55,4,FALSE)</f>
        <v>0</v>
      </c>
      <c r="K2761" s="4">
        <f t="shared" si="816"/>
        <v>45380</v>
      </c>
      <c r="L2761" s="5">
        <f t="shared" si="817"/>
        <v>3</v>
      </c>
      <c r="M2761" s="5">
        <f t="shared" si="818"/>
        <v>2024</v>
      </c>
      <c r="N2761" s="12">
        <v>2088</v>
      </c>
      <c r="O2761" s="12"/>
      <c r="P2761" s="12">
        <f t="shared" si="812"/>
        <v>2088</v>
      </c>
      <c r="Q2761" s="7">
        <f t="shared" si="813"/>
        <v>4493954.1500000004</v>
      </c>
      <c r="R2761" s="44" t="str">
        <f>VLOOKUP(F2761,'Set up'!$A$2:$E$55,5,FALSE)</f>
        <v>Trsf</v>
      </c>
    </row>
    <row r="2762" spans="1:19" ht="15" customHeight="1" x14ac:dyDescent="0.35">
      <c r="A2762" s="4">
        <v>45380</v>
      </c>
      <c r="B2762" s="5">
        <f t="shared" si="809"/>
        <v>3</v>
      </c>
      <c r="C2762" s="5">
        <f t="shared" si="810"/>
        <v>2024</v>
      </c>
      <c r="D2762" s="5" t="s">
        <v>2526</v>
      </c>
      <c r="E2762" s="5" t="str">
        <f>VLOOKUP(F2762,'Set up'!$A$2:$C$55,2,FALSE)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up'!$A$2:$C$55,3,FALSE)</f>
        <v>Cash</v>
      </c>
      <c r="J2762" s="5">
        <f>VLOOKUP(F2762,'Set up'!$A$2:$D$55,4,FALSE)</f>
        <v>0</v>
      </c>
      <c r="K2762" s="4">
        <f t="shared" si="816"/>
        <v>45380</v>
      </c>
      <c r="L2762" s="5">
        <f t="shared" si="817"/>
        <v>3</v>
      </c>
      <c r="M2762" s="5">
        <f t="shared" si="818"/>
        <v>2024</v>
      </c>
      <c r="N2762" s="12">
        <v>1404</v>
      </c>
      <c r="O2762" s="12"/>
      <c r="P2762" s="12">
        <f t="shared" si="812"/>
        <v>1404</v>
      </c>
      <c r="Q2762" s="7">
        <f t="shared" si="813"/>
        <v>4495358.1500000004</v>
      </c>
      <c r="R2762" s="44" t="str">
        <f>VLOOKUP(F2762,'Set up'!$A$2:$E$55,5,FALSE)</f>
        <v>Trsf</v>
      </c>
    </row>
    <row r="2763" spans="1:19" ht="15" customHeight="1" x14ac:dyDescent="0.35">
      <c r="A2763" s="4">
        <v>45380</v>
      </c>
      <c r="B2763" s="5">
        <f t="shared" si="809"/>
        <v>3</v>
      </c>
      <c r="C2763" s="5">
        <f t="shared" si="810"/>
        <v>2024</v>
      </c>
      <c r="D2763" s="5" t="s">
        <v>2526</v>
      </c>
      <c r="E2763" s="5" t="str">
        <f>VLOOKUP(F2763,'Set up'!$A$2:$C$55,2,FALSE)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up'!$A$2:$C$55,3,FALSE)</f>
        <v>Cash</v>
      </c>
      <c r="J2763" s="5">
        <f>VLOOKUP(F2763,'Set up'!$A$2:$D$55,4,FALSE)</f>
        <v>0</v>
      </c>
      <c r="K2763" s="4">
        <f t="shared" si="816"/>
        <v>45380</v>
      </c>
      <c r="L2763" s="5">
        <f t="shared" si="817"/>
        <v>3</v>
      </c>
      <c r="M2763" s="5">
        <f t="shared" si="818"/>
        <v>2024</v>
      </c>
      <c r="N2763" s="12">
        <v>380</v>
      </c>
      <c r="O2763" s="12"/>
      <c r="P2763" s="12">
        <f t="shared" si="812"/>
        <v>380</v>
      </c>
      <c r="Q2763" s="7">
        <f t="shared" si="813"/>
        <v>4495738.1500000004</v>
      </c>
      <c r="R2763" s="44" t="str">
        <f>VLOOKUP(F2763,'Set up'!$A$2:$E$55,5,FALSE)</f>
        <v>Trsf</v>
      </c>
    </row>
    <row r="2764" spans="1:19" ht="15" customHeight="1" x14ac:dyDescent="0.35">
      <c r="A2764" s="4">
        <v>45381</v>
      </c>
      <c r="B2764" s="5">
        <f t="shared" si="809"/>
        <v>3</v>
      </c>
      <c r="C2764" s="5">
        <f t="shared" si="810"/>
        <v>2024</v>
      </c>
      <c r="D2764" s="5" t="s">
        <v>2527</v>
      </c>
      <c r="E2764" s="5" t="str">
        <f>VLOOKUP(F2764,'Set up'!$A$2:$C$55,2,FALSE)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up'!$A$2:$C$55,3,FALSE)</f>
        <v>Cash</v>
      </c>
      <c r="J2764" s="5">
        <f>VLOOKUP(F2764,'Set up'!$A$2:$D$55,4,FALSE)</f>
        <v>0</v>
      </c>
      <c r="K2764" s="4">
        <f t="shared" si="816"/>
        <v>45381</v>
      </c>
      <c r="L2764" s="5">
        <f t="shared" si="817"/>
        <v>3</v>
      </c>
      <c r="M2764" s="5">
        <f t="shared" si="818"/>
        <v>2024</v>
      </c>
      <c r="N2764" s="12">
        <v>1738</v>
      </c>
      <c r="O2764" s="12"/>
      <c r="P2764" s="12">
        <f t="shared" si="812"/>
        <v>1738</v>
      </c>
      <c r="Q2764" s="7">
        <f t="shared" si="813"/>
        <v>4497476.1500000004</v>
      </c>
      <c r="R2764" s="44" t="str">
        <f>VLOOKUP(F2764,'Set up'!$A$2:$E$55,5,FALSE)</f>
        <v>PD Chq</v>
      </c>
    </row>
    <row r="2765" spans="1:19" ht="15" customHeight="1" x14ac:dyDescent="0.35">
      <c r="A2765" s="4">
        <v>45381</v>
      </c>
      <c r="B2765" s="5">
        <f t="shared" si="809"/>
        <v>3</v>
      </c>
      <c r="C2765" s="5">
        <f t="shared" si="810"/>
        <v>2024</v>
      </c>
      <c r="D2765" s="5" t="s">
        <v>2527</v>
      </c>
      <c r="E2765" s="5" t="str">
        <f>VLOOKUP(F2765,'Set up'!$A$2:$C$55,2,FALSE)</f>
        <v>C00000021</v>
      </c>
      <c r="F2765" s="1" t="s">
        <v>492</v>
      </c>
      <c r="G2765" s="99" t="s">
        <v>2198</v>
      </c>
      <c r="H2765" s="105">
        <v>3</v>
      </c>
      <c r="I2765" s="5" t="str">
        <f>VLOOKUP(F2765,'Set up'!$A$2:$C$55,3,FALSE)</f>
        <v>Cash</v>
      </c>
      <c r="J2765" s="5">
        <f>VLOOKUP(F2765,'Set up'!$A$2:$D$55,4,FALSE)</f>
        <v>0</v>
      </c>
      <c r="K2765" s="4">
        <f t="shared" si="816"/>
        <v>45381</v>
      </c>
      <c r="L2765" s="5">
        <f t="shared" si="817"/>
        <v>3</v>
      </c>
      <c r="M2765" s="5">
        <f t="shared" si="818"/>
        <v>2024</v>
      </c>
      <c r="N2765" s="12">
        <v>832.5</v>
      </c>
      <c r="O2765" s="12"/>
      <c r="P2765" s="12">
        <f t="shared" si="812"/>
        <v>832.5</v>
      </c>
      <c r="Q2765" s="7">
        <f t="shared" si="813"/>
        <v>4498308.6500000004</v>
      </c>
      <c r="R2765" s="44" t="str">
        <f>VLOOKUP(F2765,'Set up'!$A$2:$E$55,5,FALSE)</f>
        <v>PD Chq</v>
      </c>
    </row>
    <row r="2766" spans="1:19" ht="15" customHeight="1" x14ac:dyDescent="0.35">
      <c r="A2766" s="4">
        <v>45381</v>
      </c>
      <c r="B2766" s="5">
        <f t="shared" si="809"/>
        <v>3</v>
      </c>
      <c r="C2766" s="5">
        <f t="shared" si="810"/>
        <v>2024</v>
      </c>
      <c r="D2766" s="5" t="s">
        <v>2527</v>
      </c>
      <c r="E2766" s="5" t="str">
        <f>VLOOKUP(F2766,'Set up'!$A$2:$C$55,2,FALSE)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up'!$A$2:$C$55,3,FALSE)</f>
        <v>Cash</v>
      </c>
      <c r="J2766" s="5">
        <f>VLOOKUP(F2766,'Set up'!$A$2:$D$55,4,FALSE)</f>
        <v>0</v>
      </c>
      <c r="K2766" s="4">
        <f t="shared" si="816"/>
        <v>45381</v>
      </c>
      <c r="L2766" s="5">
        <f t="shared" si="817"/>
        <v>3</v>
      </c>
      <c r="M2766" s="5">
        <f t="shared" si="818"/>
        <v>2024</v>
      </c>
      <c r="N2766" s="12">
        <v>95</v>
      </c>
      <c r="O2766" s="12"/>
      <c r="P2766" s="12">
        <f t="shared" si="812"/>
        <v>95</v>
      </c>
      <c r="Q2766" s="7">
        <f t="shared" si="813"/>
        <v>4498403.6500000004</v>
      </c>
      <c r="R2766" s="44" t="str">
        <f>VLOOKUP(F2766,'Set up'!$A$2:$E$55,5,FALSE)</f>
        <v>PD Chq</v>
      </c>
    </row>
    <row r="2767" spans="1:19" ht="15" customHeight="1" x14ac:dyDescent="0.35">
      <c r="A2767" s="4">
        <v>45381</v>
      </c>
      <c r="B2767" s="5">
        <f t="shared" si="809"/>
        <v>3</v>
      </c>
      <c r="C2767" s="5">
        <f t="shared" si="810"/>
        <v>2024</v>
      </c>
      <c r="D2767" s="5" t="s">
        <v>2528</v>
      </c>
      <c r="E2767" s="5" t="str">
        <f>VLOOKUP(F2767,'Set up'!$A$2:$C$55,2,FALSE)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up'!$A$2:$C$55,3,FALSE)</f>
        <v>45</v>
      </c>
      <c r="J2767" s="5">
        <f>VLOOKUP(F2767,'Set up'!$A$2:$D$55,4,FALSE)</f>
        <v>45</v>
      </c>
      <c r="K2767" s="4">
        <f t="shared" si="816"/>
        <v>45426</v>
      </c>
      <c r="L2767" s="5">
        <f t="shared" si="817"/>
        <v>5</v>
      </c>
      <c r="M2767" s="5">
        <f t="shared" si="818"/>
        <v>2024</v>
      </c>
      <c r="N2767" s="12">
        <v>1738</v>
      </c>
      <c r="O2767" s="12">
        <f>-1000-738</f>
        <v>-1738</v>
      </c>
      <c r="P2767" s="12">
        <f t="shared" si="812"/>
        <v>0</v>
      </c>
      <c r="Q2767" s="7">
        <f t="shared" si="813"/>
        <v>4500141.6500000004</v>
      </c>
      <c r="R2767" s="44" t="str">
        <f>VLOOKUP(F2767,'Set up'!$A$2:$E$55,5,FALSE)</f>
        <v>PD Chq</v>
      </c>
      <c r="S2767" s="1" t="s">
        <v>2908</v>
      </c>
    </row>
    <row r="2768" spans="1:19" ht="15" customHeight="1" x14ac:dyDescent="0.35">
      <c r="A2768" s="4">
        <v>45381</v>
      </c>
      <c r="B2768" s="5">
        <f t="shared" si="809"/>
        <v>3</v>
      </c>
      <c r="C2768" s="5">
        <f t="shared" si="810"/>
        <v>2024</v>
      </c>
      <c r="D2768" s="5" t="s">
        <v>2528</v>
      </c>
      <c r="E2768" s="5" t="str">
        <f>VLOOKUP(F2768,'Set up'!$A$2:$C$55,2,FALSE)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up'!$A$2:$C$55,3,FALSE)</f>
        <v>45</v>
      </c>
      <c r="J2768" s="5">
        <f>VLOOKUP(F2768,'Set up'!$A$2:$D$55,4,FALSE)</f>
        <v>45</v>
      </c>
      <c r="K2768" s="4">
        <f t="shared" si="816"/>
        <v>45426</v>
      </c>
      <c r="L2768" s="5">
        <f t="shared" si="817"/>
        <v>5</v>
      </c>
      <c r="M2768" s="5">
        <f t="shared" si="818"/>
        <v>2024</v>
      </c>
      <c r="N2768" s="12">
        <v>220</v>
      </c>
      <c r="O2768" s="6">
        <f>-N2768</f>
        <v>-220</v>
      </c>
      <c r="P2768" s="12">
        <f t="shared" si="812"/>
        <v>0</v>
      </c>
      <c r="Q2768" s="7">
        <f t="shared" si="813"/>
        <v>4500361.6500000004</v>
      </c>
      <c r="R2768" s="44" t="str">
        <f>VLOOKUP(F2768,'Set up'!$A$2:$E$55,5,FALSE)</f>
        <v>PD Chq</v>
      </c>
      <c r="S2768" s="1" t="s">
        <v>2908</v>
      </c>
    </row>
    <row r="2769" spans="1:19" ht="15" customHeight="1" x14ac:dyDescent="0.35">
      <c r="A2769" s="4">
        <v>45386</v>
      </c>
      <c r="B2769" s="5">
        <f t="shared" si="809"/>
        <v>4</v>
      </c>
      <c r="C2769" s="5">
        <f t="shared" si="810"/>
        <v>2024</v>
      </c>
      <c r="D2769" s="5" t="s">
        <v>2578</v>
      </c>
      <c r="E2769" s="5" t="str">
        <f>VLOOKUP(F2769,'Set up'!$A$2:$C$55,2,FALSE)</f>
        <v>C00000044</v>
      </c>
      <c r="F2769" s="1" t="s">
        <v>2209</v>
      </c>
      <c r="G2769" s="99" t="s">
        <v>1179</v>
      </c>
      <c r="H2769" s="5">
        <v>1</v>
      </c>
      <c r="I2769" s="5" t="str">
        <f>VLOOKUP(F2769,'Set up'!$A$2:$C$55,3,FALSE)</f>
        <v>Cash</v>
      </c>
      <c r="J2769" s="5">
        <f>VLOOKUP(F2769,'Set up'!$A$2:$D$55,4,FALSE)</f>
        <v>0</v>
      </c>
      <c r="K2769" s="4">
        <f t="shared" si="816"/>
        <v>45386</v>
      </c>
      <c r="L2769" s="5">
        <f t="shared" si="817"/>
        <v>4</v>
      </c>
      <c r="M2769" s="5">
        <f t="shared" si="818"/>
        <v>2024</v>
      </c>
      <c r="N2769" s="12">
        <v>1650</v>
      </c>
      <c r="O2769" s="6">
        <f t="shared" ref="O2769:O2770" si="819">-N2769</f>
        <v>-1650</v>
      </c>
      <c r="P2769" s="12">
        <f t="shared" si="812"/>
        <v>0</v>
      </c>
      <c r="Q2769" s="7">
        <v>4493023.6499999994</v>
      </c>
      <c r="R2769" s="44" t="str">
        <f>VLOOKUP(F2769,'Set up'!$A$2:$E$55,5,FALSE)</f>
        <v>Cash</v>
      </c>
      <c r="S2769" s="1" t="s">
        <v>2696</v>
      </c>
    </row>
    <row r="2770" spans="1:19" ht="15" customHeight="1" x14ac:dyDescent="0.35">
      <c r="A2770" s="4">
        <v>45386</v>
      </c>
      <c r="B2770" s="5">
        <f t="shared" si="809"/>
        <v>4</v>
      </c>
      <c r="C2770" s="5">
        <f t="shared" si="810"/>
        <v>2024</v>
      </c>
      <c r="D2770" s="5" t="s">
        <v>2578</v>
      </c>
      <c r="E2770" s="5" t="str">
        <f>VLOOKUP(F2770,'Set up'!$A$2:$C$55,2,FALSE)</f>
        <v>C00000044</v>
      </c>
      <c r="F2770" s="1" t="s">
        <v>2209</v>
      </c>
      <c r="G2770" s="99" t="s">
        <v>1544</v>
      </c>
      <c r="H2770" s="5">
        <v>2</v>
      </c>
      <c r="I2770" s="5" t="str">
        <f>VLOOKUP(F2770,'Set up'!$A$2:$C$55,3,FALSE)</f>
        <v>Cash</v>
      </c>
      <c r="J2770" s="5">
        <f>VLOOKUP(F2770,'Set up'!$A$2:$D$55,4,FALSE)</f>
        <v>0</v>
      </c>
      <c r="K2770" s="4">
        <f t="shared" si="816"/>
        <v>45386</v>
      </c>
      <c r="L2770" s="5">
        <f t="shared" si="817"/>
        <v>4</v>
      </c>
      <c r="M2770" s="5">
        <f t="shared" si="818"/>
        <v>2024</v>
      </c>
      <c r="N2770" s="12">
        <v>420</v>
      </c>
      <c r="O2770" s="6">
        <f t="shared" si="819"/>
        <v>-420</v>
      </c>
      <c r="P2770" s="12">
        <f t="shared" si="812"/>
        <v>0</v>
      </c>
      <c r="Q2770" s="7">
        <v>4493443.6499999994</v>
      </c>
      <c r="R2770" s="44" t="str">
        <f>VLOOKUP(F2770,'Set up'!$A$2:$E$55,5,FALSE)</f>
        <v>Cash</v>
      </c>
      <c r="S2770" s="1" t="s">
        <v>2696</v>
      </c>
    </row>
    <row r="2771" spans="1:19" ht="15" customHeight="1" x14ac:dyDescent="0.35">
      <c r="A2771" s="4">
        <v>45387</v>
      </c>
      <c r="B2771" s="5">
        <f t="shared" si="809"/>
        <v>4</v>
      </c>
      <c r="C2771" s="5">
        <f t="shared" si="810"/>
        <v>2024</v>
      </c>
      <c r="D2771" s="5" t="s">
        <v>2579</v>
      </c>
      <c r="E2771" s="5" t="str">
        <f>VLOOKUP(F2771,'Set up'!$A$2:$C$55,2,FALSE)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up'!$A$2:$C$55,3,FALSE)</f>
        <v>60</v>
      </c>
      <c r="J2771" s="5">
        <f>VLOOKUP(F2771,'Set up'!$A$2:$D$55,4,FALSE)</f>
        <v>60</v>
      </c>
      <c r="K2771" s="4">
        <f t="shared" si="816"/>
        <v>45447</v>
      </c>
      <c r="L2771" s="5">
        <f t="shared" si="817"/>
        <v>6</v>
      </c>
      <c r="M2771" s="5">
        <f t="shared" si="818"/>
        <v>2024</v>
      </c>
      <c r="N2771" s="12">
        <v>3256</v>
      </c>
      <c r="O2771" s="12"/>
      <c r="P2771" s="12">
        <f t="shared" si="812"/>
        <v>3256</v>
      </c>
      <c r="Q2771" s="7">
        <v>4495071.6499999994</v>
      </c>
      <c r="R2771" s="44" t="str">
        <f>VLOOKUP(F2771,'Set up'!$A$2:$E$55,5,FALSE)</f>
        <v>Chq</v>
      </c>
    </row>
    <row r="2772" spans="1:19" ht="15" customHeight="1" x14ac:dyDescent="0.35">
      <c r="A2772" s="4">
        <v>45387</v>
      </c>
      <c r="B2772" s="5">
        <f t="shared" si="809"/>
        <v>4</v>
      </c>
      <c r="C2772" s="5">
        <f t="shared" si="810"/>
        <v>2024</v>
      </c>
      <c r="D2772" s="5" t="s">
        <v>2579</v>
      </c>
      <c r="E2772" s="5" t="str">
        <f>VLOOKUP(F2772,'Set up'!$A$2:$C$55,2,FALSE)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up'!$A$2:$C$55,3,FALSE)</f>
        <v>60</v>
      </c>
      <c r="J2772" s="5">
        <f>VLOOKUP(F2772,'Set up'!$A$2:$D$55,4,FALSE)</f>
        <v>60</v>
      </c>
      <c r="K2772" s="4">
        <f t="shared" si="816"/>
        <v>45447</v>
      </c>
      <c r="L2772" s="5">
        <f t="shared" si="817"/>
        <v>6</v>
      </c>
      <c r="M2772" s="5">
        <f t="shared" si="818"/>
        <v>2024</v>
      </c>
      <c r="N2772" s="12">
        <v>1628</v>
      </c>
      <c r="O2772" s="12"/>
      <c r="P2772" s="12">
        <f t="shared" si="812"/>
        <v>1628</v>
      </c>
      <c r="Q2772" s="7">
        <v>4496699.6499999994</v>
      </c>
      <c r="R2772" s="44" t="str">
        <f>VLOOKUP(F2772,'Set up'!$A$2:$E$55,5,FALSE)</f>
        <v>Chq</v>
      </c>
    </row>
    <row r="2773" spans="1:19" ht="15" customHeight="1" x14ac:dyDescent="0.35">
      <c r="A2773" s="4">
        <v>45387</v>
      </c>
      <c r="B2773" s="5">
        <f t="shared" si="809"/>
        <v>4</v>
      </c>
      <c r="C2773" s="5">
        <f t="shared" si="810"/>
        <v>2024</v>
      </c>
      <c r="D2773" s="5" t="s">
        <v>2579</v>
      </c>
      <c r="E2773" s="5" t="str">
        <f>VLOOKUP(F2773,'Set up'!$A$2:$C$55,2,FALSE)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up'!$A$2:$C$55,3,FALSE)</f>
        <v>60</v>
      </c>
      <c r="J2773" s="5">
        <f>VLOOKUP(F2773,'Set up'!$A$2:$D$55,4,FALSE)</f>
        <v>60</v>
      </c>
      <c r="K2773" s="4">
        <f t="shared" si="816"/>
        <v>45447</v>
      </c>
      <c r="L2773" s="5">
        <f t="shared" si="817"/>
        <v>6</v>
      </c>
      <c r="M2773" s="5">
        <f t="shared" si="818"/>
        <v>2024</v>
      </c>
      <c r="N2773" s="12">
        <v>626.4</v>
      </c>
      <c r="O2773" s="12"/>
      <c r="P2773" s="12">
        <v>626.4</v>
      </c>
      <c r="Q2773" s="7">
        <v>4497326.05</v>
      </c>
      <c r="R2773" s="44" t="str">
        <f>VLOOKUP(F2773,'Set up'!$A$2:$E$55,5,FALSE)</f>
        <v>Chq</v>
      </c>
    </row>
    <row r="2774" spans="1:19" ht="15" customHeight="1" x14ac:dyDescent="0.35">
      <c r="A2774" s="4">
        <v>45387</v>
      </c>
      <c r="B2774" s="5">
        <f t="shared" si="809"/>
        <v>4</v>
      </c>
      <c r="C2774" s="5">
        <f t="shared" si="810"/>
        <v>2024</v>
      </c>
      <c r="D2774" s="5" t="s">
        <v>2579</v>
      </c>
      <c r="E2774" s="5" t="str">
        <f>VLOOKUP(F2774,'Set up'!$A$2:$C$55,2,FALSE)</f>
        <v>C00000009</v>
      </c>
      <c r="F2774" s="1" t="s">
        <v>58</v>
      </c>
      <c r="G2774" s="99" t="s">
        <v>2202</v>
      </c>
      <c r="H2774" s="5">
        <v>2</v>
      </c>
      <c r="I2774" s="5">
        <f>VLOOKUP(F2774,'Set up'!$A$2:$C$55,3,FALSE)</f>
        <v>60</v>
      </c>
      <c r="J2774" s="5">
        <f>VLOOKUP(F2774,'Set up'!$A$2:$D$55,4,FALSE)</f>
        <v>60</v>
      </c>
      <c r="K2774" s="4">
        <f t="shared" si="816"/>
        <v>45447</v>
      </c>
      <c r="L2774" s="5">
        <f t="shared" si="817"/>
        <v>6</v>
      </c>
      <c r="M2774" s="5">
        <f t="shared" si="818"/>
        <v>2024</v>
      </c>
      <c r="N2774" s="12">
        <v>626.4</v>
      </c>
      <c r="O2774" s="12"/>
      <c r="P2774" s="12">
        <v>626.4</v>
      </c>
      <c r="Q2774" s="7">
        <v>4497952.45</v>
      </c>
      <c r="R2774" s="44" t="str">
        <f>VLOOKUP(F2774,'Set up'!$A$2:$E$55,5,FALSE)</f>
        <v>Chq</v>
      </c>
    </row>
    <row r="2775" spans="1:19" ht="15" customHeight="1" x14ac:dyDescent="0.35">
      <c r="A2775" s="4">
        <v>45387</v>
      </c>
      <c r="B2775" s="5">
        <f t="shared" si="809"/>
        <v>4</v>
      </c>
      <c r="C2775" s="5">
        <f t="shared" si="810"/>
        <v>2024</v>
      </c>
      <c r="D2775" s="5" t="s">
        <v>2579</v>
      </c>
      <c r="E2775" s="5" t="str">
        <f>VLOOKUP(F2775,'Set up'!$A$2:$C$55,2,FALSE)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up'!$A$2:$C$55,3,FALSE)</f>
        <v>60</v>
      </c>
      <c r="J2775" s="5">
        <f>VLOOKUP(F2775,'Set up'!$A$2:$D$55,4,FALSE)</f>
        <v>60</v>
      </c>
      <c r="K2775" s="4">
        <f t="shared" si="816"/>
        <v>45447</v>
      </c>
      <c r="L2775" s="5">
        <f t="shared" si="817"/>
        <v>6</v>
      </c>
      <c r="M2775" s="5">
        <f t="shared" si="818"/>
        <v>2024</v>
      </c>
      <c r="N2775" s="12">
        <v>62.5</v>
      </c>
      <c r="O2775" s="12"/>
      <c r="P2775" s="12">
        <v>62.5</v>
      </c>
      <c r="Q2775" s="7">
        <v>4498014.95</v>
      </c>
      <c r="R2775" s="44" t="str">
        <f>VLOOKUP(F2775,'Set up'!$A$2:$E$55,5,FALSE)</f>
        <v>Chq</v>
      </c>
    </row>
    <row r="2776" spans="1:19" ht="15" customHeight="1" x14ac:dyDescent="0.35">
      <c r="A2776" s="4">
        <v>45387</v>
      </c>
      <c r="B2776" s="5">
        <f t="shared" si="809"/>
        <v>4</v>
      </c>
      <c r="C2776" s="5">
        <f t="shared" si="810"/>
        <v>2024</v>
      </c>
      <c r="D2776" s="5" t="s">
        <v>2579</v>
      </c>
      <c r="E2776" s="5" t="str">
        <f>VLOOKUP(F2776,'Set up'!$A$2:$C$55,2,FALSE)</f>
        <v>C00000009</v>
      </c>
      <c r="F2776" s="1" t="s">
        <v>58</v>
      </c>
      <c r="G2776" s="99" t="s">
        <v>2521</v>
      </c>
      <c r="H2776" s="5">
        <v>1</v>
      </c>
      <c r="I2776" s="5">
        <f>VLOOKUP(F2776,'Set up'!$A$2:$C$55,3,FALSE)</f>
        <v>60</v>
      </c>
      <c r="J2776" s="5">
        <f>VLOOKUP(F2776,'Set up'!$A$2:$D$55,4,FALSE)</f>
        <v>60</v>
      </c>
      <c r="K2776" s="4">
        <f t="shared" si="816"/>
        <v>45447</v>
      </c>
      <c r="L2776" s="5">
        <f t="shared" si="817"/>
        <v>6</v>
      </c>
      <c r="M2776" s="5">
        <f t="shared" si="818"/>
        <v>2024</v>
      </c>
      <c r="N2776" s="12">
        <v>420</v>
      </c>
      <c r="O2776" s="12"/>
      <c r="P2776" s="12">
        <v>420</v>
      </c>
      <c r="Q2776" s="7">
        <v>4498434.95</v>
      </c>
      <c r="R2776" s="44" t="str">
        <f>VLOOKUP(F2776,'Set up'!$A$2:$E$55,5,FALSE)</f>
        <v>Chq</v>
      </c>
    </row>
    <row r="2777" spans="1:19" ht="15" customHeight="1" x14ac:dyDescent="0.35">
      <c r="A2777" s="4">
        <v>45390</v>
      </c>
      <c r="B2777" s="5">
        <f t="shared" si="809"/>
        <v>4</v>
      </c>
      <c r="C2777" s="5">
        <f t="shared" si="810"/>
        <v>2024</v>
      </c>
      <c r="D2777" s="5" t="s">
        <v>2580</v>
      </c>
      <c r="E2777" s="5" t="str">
        <f>VLOOKUP(F2777,'Set up'!$A$2:$C$55,2,FALSE)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up'!$A$2:$C$55,3,FALSE)</f>
        <v>60</v>
      </c>
      <c r="J2777" s="5">
        <f>VLOOKUP(F2777,'Set up'!$A$2:$D$55,4,FALSE)</f>
        <v>60</v>
      </c>
      <c r="K2777" s="4">
        <f t="shared" si="816"/>
        <v>45450</v>
      </c>
      <c r="L2777" s="5">
        <f t="shared" si="817"/>
        <v>6</v>
      </c>
      <c r="M2777" s="5">
        <f t="shared" si="818"/>
        <v>2024</v>
      </c>
      <c r="N2777" s="12">
        <v>260</v>
      </c>
      <c r="O2777" s="12"/>
      <c r="P2777" s="12">
        <v>260</v>
      </c>
      <c r="Q2777" s="7">
        <v>4498694.95</v>
      </c>
      <c r="R2777" s="44" t="str">
        <f>VLOOKUP(F2777,'Set up'!$A$2:$E$55,5,FALSE)</f>
        <v>Chq</v>
      </c>
    </row>
    <row r="2778" spans="1:19" ht="15" customHeight="1" x14ac:dyDescent="0.35">
      <c r="A2778" s="4">
        <v>45390</v>
      </c>
      <c r="B2778" s="5">
        <f t="shared" si="809"/>
        <v>4</v>
      </c>
      <c r="C2778" s="5">
        <f t="shared" si="810"/>
        <v>2024</v>
      </c>
      <c r="D2778" s="5" t="s">
        <v>2581</v>
      </c>
      <c r="E2778" s="5" t="str">
        <f>VLOOKUP(F2778,'Set up'!$A$2:$C$55,2,FALSE)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up'!$A$2:$C$55,3,FALSE)</f>
        <v>Cash</v>
      </c>
      <c r="J2778" s="5">
        <f>VLOOKUP(F2778,'Set up'!$A$2:$D$55,4,FALSE)</f>
        <v>0</v>
      </c>
      <c r="K2778" s="4">
        <f t="shared" si="816"/>
        <v>45390</v>
      </c>
      <c r="L2778" s="5">
        <f t="shared" si="817"/>
        <v>4</v>
      </c>
      <c r="M2778" s="5">
        <f t="shared" si="818"/>
        <v>2024</v>
      </c>
      <c r="N2778" s="12">
        <v>1738</v>
      </c>
      <c r="O2778" s="12"/>
      <c r="P2778" s="12">
        <v>1738</v>
      </c>
      <c r="Q2778" s="7">
        <v>4500432.95</v>
      </c>
      <c r="R2778" s="44" t="str">
        <f>VLOOKUP(F2778,'Set up'!$A$2:$E$55,5,FALSE)</f>
        <v>Trsf</v>
      </c>
    </row>
    <row r="2779" spans="1:19" ht="15" customHeight="1" x14ac:dyDescent="0.35">
      <c r="A2779" s="4">
        <v>45390</v>
      </c>
      <c r="B2779" s="5">
        <f t="shared" si="809"/>
        <v>4</v>
      </c>
      <c r="C2779" s="5">
        <f t="shared" si="810"/>
        <v>2024</v>
      </c>
      <c r="D2779" s="5" t="s">
        <v>2581</v>
      </c>
      <c r="E2779" s="5" t="str">
        <f>VLOOKUP(F2779,'Set up'!$A$2:$C$55,2,FALSE)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up'!$A$2:$C$55,3,FALSE)</f>
        <v>Cash</v>
      </c>
      <c r="J2779" s="5">
        <f>VLOOKUP(F2779,'Set up'!$A$2:$D$55,4,FALSE)</f>
        <v>0</v>
      </c>
      <c r="K2779" s="4">
        <f t="shared" si="816"/>
        <v>45390</v>
      </c>
      <c r="L2779" s="5">
        <f t="shared" si="817"/>
        <v>4</v>
      </c>
      <c r="M2779" s="5">
        <f t="shared" si="818"/>
        <v>2024</v>
      </c>
      <c r="N2779" s="12">
        <v>405</v>
      </c>
      <c r="O2779" s="12"/>
      <c r="P2779" s="12">
        <v>405</v>
      </c>
      <c r="Q2779" s="7">
        <v>4500837.95</v>
      </c>
      <c r="R2779" s="44" t="str">
        <f>VLOOKUP(F2779,'Set up'!$A$2:$E$55,5,FALSE)</f>
        <v>Trsf</v>
      </c>
    </row>
    <row r="2780" spans="1:19" ht="15" customHeight="1" x14ac:dyDescent="0.35">
      <c r="A2780" s="4">
        <v>45390</v>
      </c>
      <c r="B2780" s="5">
        <f t="shared" si="809"/>
        <v>4</v>
      </c>
      <c r="C2780" s="5">
        <f t="shared" si="810"/>
        <v>2024</v>
      </c>
      <c r="D2780" s="5" t="s">
        <v>2581</v>
      </c>
      <c r="E2780" s="5" t="str">
        <f>VLOOKUP(F2780,'Set up'!$A$2:$C$55,2,FALSE)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up'!$A$2:$C$55,3,FALSE)</f>
        <v>Cash</v>
      </c>
      <c r="J2780" s="5">
        <f>VLOOKUP(F2780,'Set up'!$A$2:$D$55,4,FALSE)</f>
        <v>0</v>
      </c>
      <c r="K2780" s="4">
        <f t="shared" si="816"/>
        <v>45390</v>
      </c>
      <c r="L2780" s="5">
        <f t="shared" si="817"/>
        <v>4</v>
      </c>
      <c r="M2780" s="5">
        <f t="shared" si="818"/>
        <v>2024</v>
      </c>
      <c r="N2780" s="12">
        <v>395</v>
      </c>
      <c r="O2780" s="12"/>
      <c r="P2780" s="12">
        <v>395</v>
      </c>
      <c r="Q2780" s="7">
        <v>4501232.95</v>
      </c>
      <c r="R2780" s="44" t="str">
        <f>VLOOKUP(F2780,'Set up'!$A$2:$E$55,5,FALSE)</f>
        <v>Trsf</v>
      </c>
    </row>
    <row r="2781" spans="1:19" ht="15" customHeight="1" x14ac:dyDescent="0.35">
      <c r="A2781" s="4">
        <v>45390</v>
      </c>
      <c r="B2781" s="5">
        <f t="shared" si="809"/>
        <v>4</v>
      </c>
      <c r="C2781" s="5">
        <f t="shared" si="810"/>
        <v>2024</v>
      </c>
      <c r="D2781" s="5" t="s">
        <v>2581</v>
      </c>
      <c r="E2781" s="5" t="str">
        <f>VLOOKUP(F2781,'Set up'!$A$2:$C$55,2,FALSE)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up'!$A$2:$C$55,3,FALSE)</f>
        <v>Cash</v>
      </c>
      <c r="J2781" s="5">
        <f>VLOOKUP(F2781,'Set up'!$A$2:$D$55,4,FALSE)</f>
        <v>0</v>
      </c>
      <c r="K2781" s="4">
        <f t="shared" si="816"/>
        <v>45390</v>
      </c>
      <c r="L2781" s="5">
        <f t="shared" si="817"/>
        <v>4</v>
      </c>
      <c r="M2781" s="5">
        <f t="shared" si="818"/>
        <v>2024</v>
      </c>
      <c r="N2781" s="12">
        <v>150</v>
      </c>
      <c r="O2781" s="12"/>
      <c r="P2781" s="12">
        <v>150</v>
      </c>
      <c r="Q2781" s="7">
        <v>4501382.95</v>
      </c>
      <c r="R2781" s="44" t="str">
        <f>VLOOKUP(F2781,'Set up'!$A$2:$E$55,5,FALSE)</f>
        <v>Trsf</v>
      </c>
    </row>
    <row r="2782" spans="1:19" ht="15" customHeight="1" x14ac:dyDescent="0.35">
      <c r="A2782" s="4">
        <v>45390</v>
      </c>
      <c r="B2782" s="5">
        <f t="shared" si="809"/>
        <v>4</v>
      </c>
      <c r="C2782" s="5">
        <f t="shared" si="810"/>
        <v>2024</v>
      </c>
      <c r="D2782" s="5" t="s">
        <v>2582</v>
      </c>
      <c r="E2782" s="5" t="str">
        <f>VLOOKUP(F2782,'Set up'!$A$2:$C$55,2,FALSE)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up'!$A$2:$C$55,3,FALSE)</f>
        <v>Cash</v>
      </c>
      <c r="J2782" s="5">
        <f>VLOOKUP(F2782,'Set up'!$A$2:$D$55,4,FALSE)</f>
        <v>0</v>
      </c>
      <c r="K2782" s="4">
        <f t="shared" si="816"/>
        <v>45390</v>
      </c>
      <c r="L2782" s="5">
        <f t="shared" si="817"/>
        <v>4</v>
      </c>
      <c r="M2782" s="5">
        <f t="shared" si="818"/>
        <v>2024</v>
      </c>
      <c r="N2782" s="12">
        <v>1738</v>
      </c>
      <c r="O2782" s="12"/>
      <c r="P2782" s="12">
        <f t="shared" ref="P2782:P2784" si="820">SUM(N2782+O2782)</f>
        <v>1738</v>
      </c>
      <c r="Q2782" s="7">
        <v>4503120.95</v>
      </c>
      <c r="R2782" s="44" t="str">
        <f>VLOOKUP(F2782,'Set up'!$A$2:$E$55,5,FALSE)</f>
        <v>PD Chq</v>
      </c>
    </row>
    <row r="2783" spans="1:19" ht="15" customHeight="1" x14ac:dyDescent="0.35">
      <c r="A2783" s="4">
        <v>45390</v>
      </c>
      <c r="B2783" s="5">
        <f t="shared" si="809"/>
        <v>4</v>
      </c>
      <c r="C2783" s="5">
        <f t="shared" si="810"/>
        <v>2024</v>
      </c>
      <c r="D2783" s="5" t="s">
        <v>2582</v>
      </c>
      <c r="E2783" s="5" t="str">
        <f>VLOOKUP(F2783,'Set up'!$A$2:$C$55,2,FALSE)</f>
        <v>C00000021</v>
      </c>
      <c r="F2783" s="1" t="s">
        <v>492</v>
      </c>
      <c r="G2783" s="99" t="s">
        <v>2198</v>
      </c>
      <c r="H2783" s="5">
        <v>3</v>
      </c>
      <c r="I2783" s="5" t="str">
        <f>VLOOKUP(F2783,'Set up'!$A$2:$C$55,3,FALSE)</f>
        <v>Cash</v>
      </c>
      <c r="J2783" s="5">
        <f>VLOOKUP(F2783,'Set up'!$A$2:$D$55,4,FALSE)</f>
        <v>0</v>
      </c>
      <c r="K2783" s="4">
        <f t="shared" si="816"/>
        <v>45390</v>
      </c>
      <c r="L2783" s="5">
        <f t="shared" si="817"/>
        <v>4</v>
      </c>
      <c r="M2783" s="5">
        <f t="shared" si="818"/>
        <v>2024</v>
      </c>
      <c r="N2783" s="12">
        <v>832.5</v>
      </c>
      <c r="O2783" s="12"/>
      <c r="P2783" s="12">
        <f t="shared" si="820"/>
        <v>832.5</v>
      </c>
      <c r="Q2783" s="7">
        <v>4503953.45</v>
      </c>
      <c r="R2783" s="44" t="str">
        <f>VLOOKUP(F2783,'Set up'!$A$2:$E$55,5,FALSE)</f>
        <v>PD Chq</v>
      </c>
    </row>
    <row r="2784" spans="1:19" ht="15" customHeight="1" x14ac:dyDescent="0.35">
      <c r="A2784" s="4">
        <v>45390</v>
      </c>
      <c r="B2784" s="5">
        <f t="shared" ref="B2784:B2827" si="821">MONTH(A2784)</f>
        <v>4</v>
      </c>
      <c r="C2784" s="5">
        <f t="shared" ref="C2784:C2827" si="822">YEAR(A2784)</f>
        <v>2024</v>
      </c>
      <c r="D2784" s="5" t="s">
        <v>2582</v>
      </c>
      <c r="E2784" s="5" t="str">
        <f>VLOOKUP(F2784,'Set up'!$A$2:$C$55,2,FALSE)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up'!$A$2:$C$55,3,FALSE)</f>
        <v>Cash</v>
      </c>
      <c r="J2784" s="5">
        <f>VLOOKUP(F2784,'Set up'!$A$2:$D$55,4,FALSE)</f>
        <v>0</v>
      </c>
      <c r="K2784" s="4">
        <f t="shared" si="816"/>
        <v>45390</v>
      </c>
      <c r="L2784" s="5">
        <f t="shared" si="817"/>
        <v>4</v>
      </c>
      <c r="M2784" s="5">
        <f t="shared" si="818"/>
        <v>2024</v>
      </c>
      <c r="N2784" s="12">
        <v>95</v>
      </c>
      <c r="O2784" s="12"/>
      <c r="P2784" s="12">
        <f t="shared" si="820"/>
        <v>95</v>
      </c>
      <c r="Q2784" s="7">
        <v>4504048.45</v>
      </c>
      <c r="R2784" s="44" t="str">
        <f>VLOOKUP(F2784,'Set up'!$A$2:$E$55,5,FALSE)</f>
        <v>PD Chq</v>
      </c>
    </row>
    <row r="2785" spans="1:19" ht="15" customHeight="1" x14ac:dyDescent="0.35">
      <c r="A2785" s="4">
        <v>45388</v>
      </c>
      <c r="B2785" s="5">
        <f t="shared" si="821"/>
        <v>4</v>
      </c>
      <c r="C2785" s="5">
        <f t="shared" si="822"/>
        <v>2024</v>
      </c>
      <c r="D2785" s="5" t="s">
        <v>2583</v>
      </c>
      <c r="E2785" s="5" t="str">
        <f>VLOOKUP(F2785,'Set up'!$A$2:$C$55,2,FALSE)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up'!$A$2:$C$55,3,FALSE)</f>
        <v>Cash</v>
      </c>
      <c r="J2785" s="5">
        <f>VLOOKUP(F2785,'Set up'!$A$2:$D$55,4,FALSE)</f>
        <v>0</v>
      </c>
      <c r="K2785" s="4">
        <f t="shared" si="816"/>
        <v>45388</v>
      </c>
      <c r="L2785" s="5">
        <f t="shared" si="817"/>
        <v>4</v>
      </c>
      <c r="M2785" s="5">
        <f t="shared" si="818"/>
        <v>2024</v>
      </c>
      <c r="N2785" s="12">
        <v>1000</v>
      </c>
      <c r="O2785" s="12"/>
      <c r="P2785" s="12">
        <v>1000</v>
      </c>
      <c r="Q2785" s="7">
        <v>4505048.45</v>
      </c>
      <c r="R2785" s="44" t="str">
        <f>VLOOKUP(F2785,'Set up'!$A$2:$E$55,5,FALSE)</f>
        <v>Trsf</v>
      </c>
    </row>
    <row r="2786" spans="1:19" ht="15" customHeight="1" x14ac:dyDescent="0.35">
      <c r="A2786" s="4">
        <v>45394</v>
      </c>
      <c r="B2786" s="5">
        <f t="shared" si="821"/>
        <v>4</v>
      </c>
      <c r="C2786" s="5">
        <f t="shared" si="822"/>
        <v>2024</v>
      </c>
      <c r="D2786" s="5" t="s">
        <v>2584</v>
      </c>
      <c r="E2786" s="5" t="str">
        <f>VLOOKUP(F2786,'Set up'!$A$2:$C$55,2,FALSE)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up'!$A$2:$C$55,3,FALSE)</f>
        <v>Cash</v>
      </c>
      <c r="J2786" s="5">
        <f>VLOOKUP(F2786,'Set up'!$A$2:$D$55,4,FALSE)</f>
        <v>0</v>
      </c>
      <c r="K2786" s="4">
        <f t="shared" si="816"/>
        <v>45394</v>
      </c>
      <c r="L2786" s="5">
        <f t="shared" si="817"/>
        <v>4</v>
      </c>
      <c r="M2786" s="5">
        <f t="shared" si="818"/>
        <v>2024</v>
      </c>
      <c r="N2786" s="12">
        <v>3476</v>
      </c>
      <c r="O2786" s="6">
        <f>-N2786</f>
        <v>-3476</v>
      </c>
      <c r="P2786" s="6">
        <f t="shared" ref="P2786:P2787" si="823">SUM(N2786+O2786)</f>
        <v>0</v>
      </c>
      <c r="Q2786" s="7">
        <v>4508524.45</v>
      </c>
      <c r="R2786" s="44" t="str">
        <f>VLOOKUP(F2786,'Set up'!$A$2:$E$55,5,FALSE)</f>
        <v>Chq</v>
      </c>
      <c r="S2786" s="1" t="s">
        <v>2805</v>
      </c>
    </row>
    <row r="2787" spans="1:19" ht="15" customHeight="1" x14ac:dyDescent="0.35">
      <c r="A2787" s="4">
        <v>45394</v>
      </c>
      <c r="B2787" s="5">
        <f t="shared" si="821"/>
        <v>4</v>
      </c>
      <c r="C2787" s="5">
        <f t="shared" si="822"/>
        <v>2024</v>
      </c>
      <c r="D2787" s="5" t="s">
        <v>2584</v>
      </c>
      <c r="E2787" s="5" t="str">
        <f>VLOOKUP(F2787,'Set up'!$A$2:$C$55,2,FALSE)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up'!$A$2:$C$55,3,FALSE)</f>
        <v>Cash</v>
      </c>
      <c r="J2787" s="5">
        <f>VLOOKUP(F2787,'Set up'!$A$2:$D$55,4,FALSE)</f>
        <v>0</v>
      </c>
      <c r="K2787" s="4">
        <f t="shared" si="816"/>
        <v>45394</v>
      </c>
      <c r="L2787" s="5">
        <f t="shared" si="817"/>
        <v>4</v>
      </c>
      <c r="M2787" s="5">
        <f t="shared" si="818"/>
        <v>2024</v>
      </c>
      <c r="N2787" s="12">
        <v>675</v>
      </c>
      <c r="O2787" s="6">
        <f>-N2787</f>
        <v>-675</v>
      </c>
      <c r="P2787" s="6">
        <f t="shared" si="823"/>
        <v>0</v>
      </c>
      <c r="Q2787" s="7">
        <v>4509199.45</v>
      </c>
      <c r="R2787" s="44" t="str">
        <f>VLOOKUP(F2787,'Set up'!$A$2:$E$55,5,FALSE)</f>
        <v>Chq</v>
      </c>
      <c r="S2787" s="1" t="s">
        <v>2805</v>
      </c>
    </row>
    <row r="2788" spans="1:19" ht="15" customHeight="1" x14ac:dyDescent="0.35">
      <c r="A2788" s="4">
        <v>45394</v>
      </c>
      <c r="B2788" s="5">
        <f t="shared" si="821"/>
        <v>4</v>
      </c>
      <c r="C2788" s="5">
        <f t="shared" si="822"/>
        <v>2024</v>
      </c>
      <c r="D2788" s="5" t="s">
        <v>2585</v>
      </c>
      <c r="E2788" s="5" t="str">
        <f>VLOOKUP(F2788,'Set up'!$A$2:$C$55,2,FALSE)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up'!$A$2:$C$55,3,FALSE)</f>
        <v>Cash</v>
      </c>
      <c r="J2788" s="5">
        <f>VLOOKUP(F2788,'Set up'!$A$2:$D$55,4,FALSE)</f>
        <v>0</v>
      </c>
      <c r="K2788" s="4">
        <f t="shared" si="816"/>
        <v>45394</v>
      </c>
      <c r="L2788" s="5">
        <f t="shared" si="817"/>
        <v>4</v>
      </c>
      <c r="M2788" s="5">
        <f t="shared" si="818"/>
        <v>2024</v>
      </c>
      <c r="N2788" s="12">
        <v>375</v>
      </c>
      <c r="O2788" s="12"/>
      <c r="P2788" s="12">
        <v>375</v>
      </c>
      <c r="Q2788" s="7">
        <v>4509574.45</v>
      </c>
      <c r="R2788" s="44" t="str">
        <f>VLOOKUP(F2788,'Set up'!$A$2:$E$55,5,FALSE)</f>
        <v>Trsf</v>
      </c>
    </row>
    <row r="2789" spans="1:19" ht="15" customHeight="1" x14ac:dyDescent="0.35">
      <c r="A2789" s="4">
        <v>45394</v>
      </c>
      <c r="B2789" s="5">
        <f t="shared" si="821"/>
        <v>4</v>
      </c>
      <c r="C2789" s="5">
        <f t="shared" si="822"/>
        <v>2024</v>
      </c>
      <c r="D2789" s="5" t="s">
        <v>2586</v>
      </c>
      <c r="E2789" s="5" t="str">
        <f>VLOOKUP(F2789,'Set up'!$A$2:$C$55,2,FALSE)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up'!$A$2:$C$55,3,FALSE)</f>
        <v>Cash</v>
      </c>
      <c r="J2789" s="5">
        <f>VLOOKUP(F2789,'Set up'!$A$2:$D$55,4,FALSE)</f>
        <v>0</v>
      </c>
      <c r="K2789" s="4">
        <f t="shared" si="816"/>
        <v>45394</v>
      </c>
      <c r="L2789" s="5">
        <f t="shared" si="817"/>
        <v>4</v>
      </c>
      <c r="M2789" s="5">
        <f t="shared" si="818"/>
        <v>2024</v>
      </c>
      <c r="N2789" s="12">
        <v>9768</v>
      </c>
      <c r="O2789" s="12"/>
      <c r="P2789" s="12">
        <v>9768</v>
      </c>
      <c r="Q2789" s="7">
        <v>4519342.45</v>
      </c>
      <c r="R2789" s="44" t="str">
        <f>VLOOKUP(F2789,'Set up'!$A$2:$E$55,5,FALSE)</f>
        <v>Trsf</v>
      </c>
    </row>
    <row r="2790" spans="1:19" ht="15" customHeight="1" x14ac:dyDescent="0.35">
      <c r="A2790" s="4">
        <v>45394</v>
      </c>
      <c r="B2790" s="5">
        <f t="shared" si="821"/>
        <v>4</v>
      </c>
      <c r="C2790" s="5">
        <f t="shared" si="822"/>
        <v>2024</v>
      </c>
      <c r="D2790" s="5" t="s">
        <v>2586</v>
      </c>
      <c r="E2790" s="5" t="str">
        <f>VLOOKUP(F2790,'Set up'!$A$2:$C$55,2,FALSE)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up'!$A$2:$C$55,3,FALSE)</f>
        <v>Cash</v>
      </c>
      <c r="J2790" s="5">
        <f>VLOOKUP(F2790,'Set up'!$A$2:$D$55,4,FALSE)</f>
        <v>0</v>
      </c>
      <c r="K2790" s="4">
        <f t="shared" si="816"/>
        <v>45394</v>
      </c>
      <c r="L2790" s="5">
        <f t="shared" si="817"/>
        <v>4</v>
      </c>
      <c r="M2790" s="5">
        <f t="shared" si="818"/>
        <v>2024</v>
      </c>
      <c r="N2790" s="12">
        <v>3480</v>
      </c>
      <c r="O2790" s="12"/>
      <c r="P2790" s="12">
        <v>3480</v>
      </c>
      <c r="Q2790" s="7">
        <v>4522822.45</v>
      </c>
      <c r="R2790" s="44" t="str">
        <f>VLOOKUP(F2790,'Set up'!$A$2:$E$55,5,FALSE)</f>
        <v>Trsf</v>
      </c>
    </row>
    <row r="2791" spans="1:19" ht="15" customHeight="1" x14ac:dyDescent="0.35">
      <c r="A2791" s="4">
        <v>45394</v>
      </c>
      <c r="B2791" s="5">
        <f t="shared" si="821"/>
        <v>4</v>
      </c>
      <c r="C2791" s="5">
        <f t="shared" si="822"/>
        <v>2024</v>
      </c>
      <c r="D2791" s="5" t="s">
        <v>2586</v>
      </c>
      <c r="E2791" s="5" t="str">
        <f>VLOOKUP(F2791,'Set up'!$A$2:$C$55,2,FALSE)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up'!$A$2:$C$55,3,FALSE)</f>
        <v>Cash</v>
      </c>
      <c r="J2791" s="5">
        <f>VLOOKUP(F2791,'Set up'!$A$2:$D$55,4,FALSE)</f>
        <v>0</v>
      </c>
      <c r="K2791" s="4">
        <f t="shared" si="816"/>
        <v>45394</v>
      </c>
      <c r="L2791" s="5">
        <f t="shared" si="817"/>
        <v>4</v>
      </c>
      <c r="M2791" s="5">
        <f t="shared" si="818"/>
        <v>2024</v>
      </c>
      <c r="N2791" s="12">
        <v>2340</v>
      </c>
      <c r="O2791" s="12"/>
      <c r="P2791" s="12">
        <v>2340</v>
      </c>
      <c r="Q2791" s="7">
        <v>4525162.45</v>
      </c>
      <c r="R2791" s="44" t="str">
        <f>VLOOKUP(F2791,'Set up'!$A$2:$E$55,5,FALSE)</f>
        <v>Trsf</v>
      </c>
    </row>
    <row r="2792" spans="1:19" ht="15" customHeight="1" x14ac:dyDescent="0.35">
      <c r="A2792" s="4">
        <v>45394</v>
      </c>
      <c r="B2792" s="5">
        <f t="shared" si="821"/>
        <v>4</v>
      </c>
      <c r="C2792" s="5">
        <f t="shared" si="822"/>
        <v>2024</v>
      </c>
      <c r="D2792" s="5" t="s">
        <v>2586</v>
      </c>
      <c r="E2792" s="5" t="str">
        <f>VLOOKUP(F2792,'Set up'!$A$2:$C$55,2,FALSE)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up'!$A$2:$C$55,3,FALSE)</f>
        <v>Cash</v>
      </c>
      <c r="J2792" s="5">
        <f>VLOOKUP(F2792,'Set up'!$A$2:$D$55,4,FALSE)</f>
        <v>0</v>
      </c>
      <c r="K2792" s="4">
        <f t="shared" si="816"/>
        <v>45394</v>
      </c>
      <c r="L2792" s="5">
        <f t="shared" si="817"/>
        <v>4</v>
      </c>
      <c r="M2792" s="5">
        <f t="shared" si="818"/>
        <v>2024</v>
      </c>
      <c r="N2792" s="12">
        <v>380</v>
      </c>
      <c r="O2792" s="12"/>
      <c r="P2792" s="12">
        <v>380</v>
      </c>
      <c r="Q2792" s="7">
        <v>4525542.45</v>
      </c>
      <c r="R2792" s="44" t="str">
        <f>VLOOKUP(F2792,'Set up'!$A$2:$E$55,5,FALSE)</f>
        <v>Trsf</v>
      </c>
    </row>
    <row r="2793" spans="1:19" ht="15" customHeight="1" x14ac:dyDescent="0.35">
      <c r="A2793" s="4">
        <v>45394</v>
      </c>
      <c r="B2793" s="5">
        <f t="shared" si="821"/>
        <v>4</v>
      </c>
      <c r="C2793" s="5">
        <f t="shared" si="822"/>
        <v>2024</v>
      </c>
      <c r="D2793" s="5" t="s">
        <v>2586</v>
      </c>
      <c r="E2793" s="5" t="str">
        <f>VLOOKUP(F2793,'Set up'!$A$2:$C$55,2,FALSE)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up'!$A$2:$C$55,3,FALSE)</f>
        <v>Cash</v>
      </c>
      <c r="J2793" s="5">
        <f>VLOOKUP(F2793,'Set up'!$A$2:$D$55,4,FALSE)</f>
        <v>0</v>
      </c>
      <c r="K2793" s="4">
        <f t="shared" si="816"/>
        <v>45394</v>
      </c>
      <c r="L2793" s="5">
        <f t="shared" si="817"/>
        <v>4</v>
      </c>
      <c r="M2793" s="5">
        <f t="shared" si="818"/>
        <v>2024</v>
      </c>
      <c r="N2793" s="12">
        <v>1000</v>
      </c>
      <c r="O2793" s="12"/>
      <c r="P2793" s="12">
        <v>1000</v>
      </c>
      <c r="Q2793" s="7">
        <v>4526542.45</v>
      </c>
      <c r="R2793" s="44" t="str">
        <f>VLOOKUP(F2793,'Set up'!$A$2:$E$55,5,FALSE)</f>
        <v>Trsf</v>
      </c>
    </row>
    <row r="2794" spans="1:19" ht="15" customHeight="1" x14ac:dyDescent="0.35">
      <c r="A2794" s="4">
        <v>45402</v>
      </c>
      <c r="B2794" s="5">
        <f t="shared" si="821"/>
        <v>4</v>
      </c>
      <c r="C2794" s="5">
        <f t="shared" si="822"/>
        <v>2024</v>
      </c>
      <c r="D2794" s="5" t="s">
        <v>2587</v>
      </c>
      <c r="E2794" s="5" t="str">
        <f>VLOOKUP(F2794,'Set up'!$A$2:$C$55,2,FALSE)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up'!$A$2:$C$55,3,FALSE)</f>
        <v>Cash</v>
      </c>
      <c r="J2794" s="5">
        <f>VLOOKUP(F2794,'Set up'!$A$2:$D$55,4,FALSE)</f>
        <v>0</v>
      </c>
      <c r="K2794" s="4">
        <f t="shared" si="816"/>
        <v>45402</v>
      </c>
      <c r="L2794" s="5">
        <f t="shared" si="817"/>
        <v>4</v>
      </c>
      <c r="M2794" s="5">
        <f t="shared" si="818"/>
        <v>2024</v>
      </c>
      <c r="N2794" s="12">
        <v>1738</v>
      </c>
      <c r="O2794" s="12"/>
      <c r="P2794" s="12">
        <v>1738</v>
      </c>
      <c r="Q2794" s="7">
        <v>4528280.45</v>
      </c>
      <c r="R2794" s="44" t="str">
        <f>VLOOKUP(F2794,'Set up'!$A$2:$E$55,5,FALSE)</f>
        <v>Trsf</v>
      </c>
    </row>
    <row r="2795" spans="1:19" ht="15" customHeight="1" x14ac:dyDescent="0.35">
      <c r="A2795" s="4">
        <v>45402</v>
      </c>
      <c r="B2795" s="5">
        <f t="shared" si="821"/>
        <v>4</v>
      </c>
      <c r="C2795" s="5">
        <f t="shared" si="822"/>
        <v>2024</v>
      </c>
      <c r="D2795" s="5" t="s">
        <v>2587</v>
      </c>
      <c r="E2795" s="5" t="str">
        <f>VLOOKUP(F2795,'Set up'!$A$2:$C$55,2,FALSE)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up'!$A$2:$C$55,3,FALSE)</f>
        <v>Cash</v>
      </c>
      <c r="J2795" s="5">
        <f>VLOOKUP(F2795,'Set up'!$A$2:$D$55,4,FALSE)</f>
        <v>0</v>
      </c>
      <c r="K2795" s="4">
        <f t="shared" si="816"/>
        <v>45402</v>
      </c>
      <c r="L2795" s="5">
        <f t="shared" si="817"/>
        <v>4</v>
      </c>
      <c r="M2795" s="5">
        <f t="shared" si="818"/>
        <v>2024</v>
      </c>
      <c r="N2795" s="12">
        <v>187.5</v>
      </c>
      <c r="O2795" s="12"/>
      <c r="P2795" s="12">
        <v>187.5</v>
      </c>
      <c r="Q2795" s="7">
        <v>4528467.95</v>
      </c>
      <c r="R2795" s="44" t="str">
        <f>VLOOKUP(F2795,'Set up'!$A$2:$E$55,5,FALSE)</f>
        <v>Trsf</v>
      </c>
    </row>
    <row r="2796" spans="1:19" ht="15" customHeight="1" x14ac:dyDescent="0.35">
      <c r="A2796" s="4">
        <v>45404</v>
      </c>
      <c r="B2796" s="5">
        <f t="shared" si="821"/>
        <v>4</v>
      </c>
      <c r="C2796" s="5">
        <f t="shared" si="822"/>
        <v>2024</v>
      </c>
      <c r="D2796" s="5" t="s">
        <v>2588</v>
      </c>
      <c r="E2796" s="5" t="str">
        <f>VLOOKUP(F2796,'Set up'!$A$2:$C$55,2,FALSE)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up'!$A$2:$C$55,3,FALSE)</f>
        <v>120</v>
      </c>
      <c r="J2796" s="5">
        <f>VLOOKUP(F2796,'Set up'!$A$2:$D$55,4,FALSE)</f>
        <v>120</v>
      </c>
      <c r="K2796" s="4">
        <f t="shared" si="816"/>
        <v>45524</v>
      </c>
      <c r="L2796" s="5">
        <f t="shared" si="817"/>
        <v>8</v>
      </c>
      <c r="M2796" s="5">
        <f t="shared" si="818"/>
        <v>2024</v>
      </c>
      <c r="N2796" s="12">
        <v>9768</v>
      </c>
      <c r="O2796" s="12"/>
      <c r="P2796" s="12">
        <v>9768</v>
      </c>
      <c r="Q2796" s="7">
        <v>4538235.95</v>
      </c>
      <c r="R2796" s="44" t="str">
        <f>VLOOKUP(F2796,'Set up'!$A$2:$E$55,5,FALSE)</f>
        <v>Trsf</v>
      </c>
    </row>
    <row r="2797" spans="1:19" ht="15" customHeight="1" x14ac:dyDescent="0.35">
      <c r="A2797" s="4">
        <v>45404</v>
      </c>
      <c r="B2797" s="5">
        <f t="shared" si="821"/>
        <v>4</v>
      </c>
      <c r="C2797" s="5">
        <f t="shared" si="822"/>
        <v>2024</v>
      </c>
      <c r="D2797" s="5" t="s">
        <v>2588</v>
      </c>
      <c r="E2797" s="5" t="str">
        <f>VLOOKUP(F2797,'Set up'!$A$2:$C$55,2,FALSE)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up'!$A$2:$C$55,3,FALSE)</f>
        <v>120</v>
      </c>
      <c r="J2797" s="5">
        <f>VLOOKUP(F2797,'Set up'!$A$2:$D$55,4,FALSE)</f>
        <v>120</v>
      </c>
      <c r="K2797" s="4">
        <f t="shared" si="816"/>
        <v>45524</v>
      </c>
      <c r="L2797" s="5">
        <f t="shared" si="817"/>
        <v>8</v>
      </c>
      <c r="M2797" s="5">
        <f t="shared" si="818"/>
        <v>2024</v>
      </c>
      <c r="N2797" s="12">
        <v>1740</v>
      </c>
      <c r="O2797" s="12"/>
      <c r="P2797" s="12">
        <v>1740</v>
      </c>
      <c r="Q2797" s="7">
        <v>4539975.95</v>
      </c>
      <c r="R2797" s="44" t="str">
        <f>VLOOKUP(F2797,'Set up'!$A$2:$E$55,5,FALSE)</f>
        <v>Trsf</v>
      </c>
    </row>
    <row r="2798" spans="1:19" ht="15" customHeight="1" x14ac:dyDescent="0.35">
      <c r="A2798" s="4">
        <v>45404</v>
      </c>
      <c r="B2798" s="5">
        <f t="shared" si="821"/>
        <v>4</v>
      </c>
      <c r="C2798" s="5">
        <f t="shared" si="822"/>
        <v>2024</v>
      </c>
      <c r="D2798" s="5" t="s">
        <v>2588</v>
      </c>
      <c r="E2798" s="5" t="str">
        <f>VLOOKUP(F2798,'Set up'!$A$2:$C$55,2,FALSE)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up'!$A$2:$C$55,3,FALSE)</f>
        <v>120</v>
      </c>
      <c r="J2798" s="5">
        <f>VLOOKUP(F2798,'Set up'!$A$2:$D$55,4,FALSE)</f>
        <v>120</v>
      </c>
      <c r="K2798" s="4">
        <f t="shared" si="816"/>
        <v>45524</v>
      </c>
      <c r="L2798" s="5">
        <f t="shared" si="817"/>
        <v>8</v>
      </c>
      <c r="M2798" s="5">
        <f t="shared" si="818"/>
        <v>2024</v>
      </c>
      <c r="N2798" s="12">
        <v>440</v>
      </c>
      <c r="O2798" s="12"/>
      <c r="P2798" s="12">
        <v>440</v>
      </c>
      <c r="Q2798" s="7">
        <v>4540415.95</v>
      </c>
      <c r="R2798" s="44" t="str">
        <f>VLOOKUP(F2798,'Set up'!$A$2:$E$55,5,FALSE)</f>
        <v>Trsf</v>
      </c>
    </row>
    <row r="2799" spans="1:19" ht="15" customHeight="1" x14ac:dyDescent="0.35">
      <c r="A2799" s="4">
        <v>45404</v>
      </c>
      <c r="B2799" s="5">
        <f t="shared" si="821"/>
        <v>4</v>
      </c>
      <c r="C2799" s="5">
        <f t="shared" si="822"/>
        <v>2024</v>
      </c>
      <c r="D2799" s="5" t="s">
        <v>2588</v>
      </c>
      <c r="E2799" s="5" t="str">
        <f>VLOOKUP(F2799,'Set up'!$A$2:$C$55,2,FALSE)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up'!$A$2:$C$55,3,FALSE)</f>
        <v>120</v>
      </c>
      <c r="J2799" s="5">
        <f>VLOOKUP(F2799,'Set up'!$A$2:$D$55,4,FALSE)</f>
        <v>120</v>
      </c>
      <c r="K2799" s="4">
        <f t="shared" si="816"/>
        <v>45524</v>
      </c>
      <c r="L2799" s="5">
        <f t="shared" si="817"/>
        <v>8</v>
      </c>
      <c r="M2799" s="5">
        <f t="shared" si="818"/>
        <v>2024</v>
      </c>
      <c r="N2799" s="12">
        <v>395</v>
      </c>
      <c r="O2799" s="12"/>
      <c r="P2799" s="12">
        <v>395</v>
      </c>
      <c r="Q2799" s="7">
        <v>4540810.95</v>
      </c>
      <c r="R2799" s="44" t="str">
        <f>VLOOKUP(F2799,'Set up'!$A$2:$E$55,5,FALSE)</f>
        <v>Trsf</v>
      </c>
    </row>
    <row r="2800" spans="1:19" ht="15" customHeight="1" x14ac:dyDescent="0.35">
      <c r="A2800" s="4">
        <v>45406</v>
      </c>
      <c r="B2800" s="5">
        <f t="shared" si="821"/>
        <v>4</v>
      </c>
      <c r="C2800" s="5">
        <f t="shared" si="822"/>
        <v>2024</v>
      </c>
      <c r="D2800" s="5" t="s">
        <v>2589</v>
      </c>
      <c r="E2800" s="5" t="str">
        <f>VLOOKUP(F2800,'Set up'!$A$2:$C$55,2,FALSE)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up'!$A$2:$C$55,3,FALSE)</f>
        <v>Cash</v>
      </c>
      <c r="J2800" s="5">
        <f>VLOOKUP(F2800,'Set up'!$A$2:$D$55,4,FALSE)</f>
        <v>0</v>
      </c>
      <c r="K2800" s="4">
        <f t="shared" si="816"/>
        <v>45406</v>
      </c>
      <c r="L2800" s="5">
        <f t="shared" si="817"/>
        <v>4</v>
      </c>
      <c r="M2800" s="5">
        <f t="shared" si="818"/>
        <v>2024</v>
      </c>
      <c r="N2800" s="12">
        <v>1628</v>
      </c>
      <c r="O2800" s="6">
        <f t="shared" ref="O2800:O2805" si="824">-N2800</f>
        <v>-1628</v>
      </c>
      <c r="P2800" s="12">
        <f t="shared" ref="P2800:P2863" si="825">SUM(N2800+O2800)</f>
        <v>0</v>
      </c>
      <c r="Q2800" s="7">
        <v>4542438.95</v>
      </c>
      <c r="R2800" s="44" t="str">
        <f>VLOOKUP(F2800,'Set up'!$A$2:$E$55,5,FALSE)</f>
        <v>Cash</v>
      </c>
      <c r="S2800" s="1" t="s">
        <v>2617</v>
      </c>
    </row>
    <row r="2801" spans="1:19" ht="15" customHeight="1" x14ac:dyDescent="0.35">
      <c r="A2801" s="4">
        <v>45406</v>
      </c>
      <c r="B2801" s="5">
        <f t="shared" si="821"/>
        <v>4</v>
      </c>
      <c r="C2801" s="5">
        <f t="shared" si="822"/>
        <v>2024</v>
      </c>
      <c r="D2801" s="5" t="s">
        <v>2589</v>
      </c>
      <c r="E2801" s="5" t="str">
        <f>VLOOKUP(F2801,'Set up'!$A$2:$C$55,2,FALSE)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up'!$A$2:$C$55,3,FALSE)</f>
        <v>Cash</v>
      </c>
      <c r="J2801" s="5">
        <f>VLOOKUP(F2801,'Set up'!$A$2:$D$55,4,FALSE)</f>
        <v>0</v>
      </c>
      <c r="K2801" s="4">
        <f t="shared" si="816"/>
        <v>45406</v>
      </c>
      <c r="L2801" s="5">
        <f t="shared" si="817"/>
        <v>4</v>
      </c>
      <c r="M2801" s="5">
        <f t="shared" si="818"/>
        <v>2024</v>
      </c>
      <c r="N2801" s="12">
        <v>621</v>
      </c>
      <c r="O2801" s="6">
        <f t="shared" si="824"/>
        <v>-621</v>
      </c>
      <c r="P2801" s="12">
        <f t="shared" si="825"/>
        <v>0</v>
      </c>
      <c r="Q2801" s="7">
        <v>4543059.95</v>
      </c>
      <c r="R2801" s="44" t="str">
        <f>VLOOKUP(F2801,'Set up'!$A$2:$E$55,5,FALSE)</f>
        <v>Cash</v>
      </c>
      <c r="S2801" s="1" t="s">
        <v>2617</v>
      </c>
    </row>
    <row r="2802" spans="1:19" ht="15" customHeight="1" x14ac:dyDescent="0.35">
      <c r="A2802" s="4">
        <v>45406</v>
      </c>
      <c r="B2802" s="5">
        <f t="shared" si="821"/>
        <v>4</v>
      </c>
      <c r="C2802" s="5">
        <f t="shared" si="822"/>
        <v>2024</v>
      </c>
      <c r="D2802" s="5" t="s">
        <v>2589</v>
      </c>
      <c r="E2802" s="5" t="str">
        <f>VLOOKUP(F2802,'Set up'!$A$2:$C$55,2,FALSE)</f>
        <v>C00000014</v>
      </c>
      <c r="F2802" s="1" t="s">
        <v>263</v>
      </c>
      <c r="G2802" s="99" t="s">
        <v>2109</v>
      </c>
      <c r="H2802" s="5">
        <v>1</v>
      </c>
      <c r="I2802" s="5" t="str">
        <f>VLOOKUP(F2802,'Set up'!$A$2:$C$55,3,FALSE)</f>
        <v>Cash</v>
      </c>
      <c r="J2802" s="5">
        <f>VLOOKUP(F2802,'Set up'!$A$2:$D$55,4,FALSE)</f>
        <v>0</v>
      </c>
      <c r="K2802" s="4">
        <f t="shared" si="816"/>
        <v>45406</v>
      </c>
      <c r="L2802" s="5">
        <f t="shared" si="817"/>
        <v>4</v>
      </c>
      <c r="M2802" s="5">
        <f t="shared" si="818"/>
        <v>2024</v>
      </c>
      <c r="N2802" s="12">
        <v>283.8</v>
      </c>
      <c r="O2802" s="6">
        <f t="shared" si="824"/>
        <v>-283.8</v>
      </c>
      <c r="P2802" s="12">
        <f t="shared" si="825"/>
        <v>0</v>
      </c>
      <c r="Q2802" s="7">
        <v>4543343.75</v>
      </c>
      <c r="R2802" s="44" t="str">
        <f>VLOOKUP(F2802,'Set up'!$A$2:$E$55,5,FALSE)</f>
        <v>Cash</v>
      </c>
      <c r="S2802" s="1" t="s">
        <v>2617</v>
      </c>
    </row>
    <row r="2803" spans="1:19" ht="15" customHeight="1" x14ac:dyDescent="0.35">
      <c r="A2803" s="4">
        <v>45406</v>
      </c>
      <c r="B2803" s="5">
        <f t="shared" si="821"/>
        <v>4</v>
      </c>
      <c r="C2803" s="5">
        <f t="shared" si="822"/>
        <v>2024</v>
      </c>
      <c r="D2803" s="5" t="s">
        <v>2589</v>
      </c>
      <c r="E2803" s="5" t="str">
        <f>VLOOKUP(F2803,'Set up'!$A$2:$C$55,2,FALSE)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up'!$A$2:$C$55,3,FALSE)</f>
        <v>Cash</v>
      </c>
      <c r="J2803" s="5">
        <f>VLOOKUP(F2803,'Set up'!$A$2:$D$55,4,FALSE)</f>
        <v>0</v>
      </c>
      <c r="K2803" s="4">
        <f t="shared" si="816"/>
        <v>45406</v>
      </c>
      <c r="L2803" s="5">
        <f t="shared" si="817"/>
        <v>4</v>
      </c>
      <c r="M2803" s="5">
        <f t="shared" si="818"/>
        <v>2024</v>
      </c>
      <c r="N2803" s="12">
        <v>160</v>
      </c>
      <c r="O2803" s="6">
        <f t="shared" si="824"/>
        <v>-160</v>
      </c>
      <c r="P2803" s="12">
        <f t="shared" si="825"/>
        <v>0</v>
      </c>
      <c r="Q2803" s="7">
        <v>4543503.75</v>
      </c>
      <c r="R2803" s="44" t="str">
        <f>VLOOKUP(F2803,'Set up'!$A$2:$E$55,5,FALSE)</f>
        <v>Cash</v>
      </c>
      <c r="S2803" s="1" t="s">
        <v>2617</v>
      </c>
    </row>
    <row r="2804" spans="1:19" ht="15" customHeight="1" x14ac:dyDescent="0.35">
      <c r="A2804" s="4">
        <v>45406</v>
      </c>
      <c r="B2804" s="5">
        <f t="shared" si="821"/>
        <v>4</v>
      </c>
      <c r="C2804" s="5">
        <f t="shared" si="822"/>
        <v>2024</v>
      </c>
      <c r="D2804" s="5" t="s">
        <v>2589</v>
      </c>
      <c r="E2804" s="5" t="str">
        <f>VLOOKUP(F2804,'Set up'!$A$2:$C$55,2,FALSE)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up'!$A$2:$C$55,3,FALSE)</f>
        <v>Cash</v>
      </c>
      <c r="J2804" s="5">
        <f>VLOOKUP(F2804,'Set up'!$A$2:$D$55,4,FALSE)</f>
        <v>0</v>
      </c>
      <c r="K2804" s="4">
        <f t="shared" si="816"/>
        <v>45406</v>
      </c>
      <c r="L2804" s="5">
        <f t="shared" si="817"/>
        <v>4</v>
      </c>
      <c r="M2804" s="5">
        <f t="shared" si="818"/>
        <v>2024</v>
      </c>
      <c r="N2804" s="12">
        <v>165</v>
      </c>
      <c r="O2804" s="6">
        <f t="shared" si="824"/>
        <v>-165</v>
      </c>
      <c r="P2804" s="12">
        <f t="shared" si="825"/>
        <v>0</v>
      </c>
      <c r="Q2804" s="7">
        <v>4543668.75</v>
      </c>
      <c r="R2804" s="44" t="str">
        <f>VLOOKUP(F2804,'Set up'!$A$2:$E$55,5,FALSE)</f>
        <v>Cash</v>
      </c>
      <c r="S2804" s="1" t="s">
        <v>2617</v>
      </c>
    </row>
    <row r="2805" spans="1:19" ht="15" customHeight="1" x14ac:dyDescent="0.35">
      <c r="A2805" s="4">
        <v>45406</v>
      </c>
      <c r="B2805" s="5">
        <f t="shared" si="821"/>
        <v>4</v>
      </c>
      <c r="C2805" s="5">
        <f t="shared" si="822"/>
        <v>2024</v>
      </c>
      <c r="D2805" s="5" t="s">
        <v>2589</v>
      </c>
      <c r="E2805" s="5" t="str">
        <f>VLOOKUP(F2805,'Set up'!$A$2:$C$55,2,FALSE)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up'!$A$2:$C$55,3,FALSE)</f>
        <v>Cash</v>
      </c>
      <c r="J2805" s="5">
        <f>VLOOKUP(F2805,'Set up'!$A$2:$D$55,4,FALSE)</f>
        <v>0</v>
      </c>
      <c r="K2805" s="4">
        <f t="shared" si="816"/>
        <v>45406</v>
      </c>
      <c r="L2805" s="5">
        <f t="shared" si="817"/>
        <v>4</v>
      </c>
      <c r="M2805" s="5">
        <f t="shared" si="818"/>
        <v>2024</v>
      </c>
      <c r="N2805" s="12">
        <v>110</v>
      </c>
      <c r="O2805" s="6">
        <f t="shared" si="824"/>
        <v>-110</v>
      </c>
      <c r="P2805" s="12">
        <f t="shared" si="825"/>
        <v>0</v>
      </c>
      <c r="Q2805" s="7">
        <v>4543778.75</v>
      </c>
      <c r="R2805" s="44" t="str">
        <f>VLOOKUP(F2805,'Set up'!$A$2:$E$55,5,FALSE)</f>
        <v>Cash</v>
      </c>
      <c r="S2805" s="1" t="s">
        <v>2617</v>
      </c>
    </row>
    <row r="2806" spans="1:19" ht="15" customHeight="1" x14ac:dyDescent="0.35">
      <c r="A2806" s="4">
        <v>45406</v>
      </c>
      <c r="B2806" s="5">
        <f t="shared" si="821"/>
        <v>4</v>
      </c>
      <c r="C2806" s="5">
        <f t="shared" si="822"/>
        <v>2024</v>
      </c>
      <c r="D2806" s="5" t="s">
        <v>2589</v>
      </c>
      <c r="E2806" s="5" t="str">
        <f>VLOOKUP(F2806,'Set up'!$A$2:$C$55,2,FALSE)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up'!$A$2:$C$55,3,FALSE)</f>
        <v>Cash</v>
      </c>
      <c r="J2806" s="5">
        <f>VLOOKUP(F2806,'Set up'!$A$2:$D$55,4,FALSE)</f>
        <v>0</v>
      </c>
      <c r="K2806" s="4">
        <f t="shared" si="816"/>
        <v>45406</v>
      </c>
      <c r="L2806" s="5">
        <f t="shared" si="817"/>
        <v>4</v>
      </c>
      <c r="M2806" s="5">
        <f t="shared" si="818"/>
        <v>2024</v>
      </c>
      <c r="N2806" s="12">
        <v>120</v>
      </c>
      <c r="O2806" s="6">
        <f t="shared" ref="O2806" si="826">-N2806</f>
        <v>-120</v>
      </c>
      <c r="P2806" s="12">
        <f t="shared" si="825"/>
        <v>0</v>
      </c>
      <c r="Q2806" s="7">
        <v>4543898.75</v>
      </c>
      <c r="R2806" s="44" t="str">
        <f>VLOOKUP(F2806,'Set up'!$A$2:$E$55,5,FALSE)</f>
        <v>Cash</v>
      </c>
      <c r="S2806" s="1" t="s">
        <v>2617</v>
      </c>
    </row>
    <row r="2807" spans="1:19" ht="15" customHeight="1" x14ac:dyDescent="0.35">
      <c r="A2807" s="4">
        <v>45407</v>
      </c>
      <c r="B2807" s="5">
        <f t="shared" si="821"/>
        <v>4</v>
      </c>
      <c r="C2807" s="5">
        <f t="shared" si="822"/>
        <v>2024</v>
      </c>
      <c r="D2807" s="5" t="s">
        <v>2590</v>
      </c>
      <c r="E2807" s="5" t="str">
        <f>VLOOKUP(F2807,'Set up'!$A$2:$C$55,2,FALSE)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up'!$A$2:$C$55,3,FALSE)</f>
        <v>Cash</v>
      </c>
      <c r="J2807" s="5">
        <f>VLOOKUP(F2807,'Set up'!$A$2:$D$55,4,FALSE)</f>
        <v>0</v>
      </c>
      <c r="K2807" s="4">
        <f t="shared" si="816"/>
        <v>45407</v>
      </c>
      <c r="L2807" s="5">
        <f t="shared" si="817"/>
        <v>4</v>
      </c>
      <c r="M2807" s="5">
        <f t="shared" si="818"/>
        <v>2024</v>
      </c>
      <c r="N2807" s="12">
        <v>1738</v>
      </c>
      <c r="O2807" s="12"/>
      <c r="P2807" s="12">
        <f t="shared" si="825"/>
        <v>1738</v>
      </c>
      <c r="Q2807" s="7">
        <v>4545636.75</v>
      </c>
      <c r="R2807" s="44" t="str">
        <f>VLOOKUP(F2807,'Set up'!$A$2:$E$55,5,FALSE)</f>
        <v>PD Chq</v>
      </c>
    </row>
    <row r="2808" spans="1:19" ht="15" customHeight="1" x14ac:dyDescent="0.35">
      <c r="A2808" s="4">
        <v>45407</v>
      </c>
      <c r="B2808" s="5">
        <f t="shared" si="821"/>
        <v>4</v>
      </c>
      <c r="C2808" s="5">
        <f t="shared" si="822"/>
        <v>2024</v>
      </c>
      <c r="D2808" s="5" t="s">
        <v>2590</v>
      </c>
      <c r="E2808" s="5" t="str">
        <f>VLOOKUP(F2808,'Set up'!$A$2:$C$55,2,FALSE)</f>
        <v>C00000021</v>
      </c>
      <c r="F2808" s="1" t="s">
        <v>492</v>
      </c>
      <c r="G2808" s="99" t="s">
        <v>2198</v>
      </c>
      <c r="H2808" s="5">
        <v>2</v>
      </c>
      <c r="I2808" s="5" t="str">
        <f>VLOOKUP(F2808,'Set up'!$A$2:$C$55,3,FALSE)</f>
        <v>Cash</v>
      </c>
      <c r="J2808" s="5">
        <f>VLOOKUP(F2808,'Set up'!$A$2:$D$55,4,FALSE)</f>
        <v>0</v>
      </c>
      <c r="K2808" s="4">
        <f t="shared" si="816"/>
        <v>45407</v>
      </c>
      <c r="L2808" s="5">
        <f t="shared" si="817"/>
        <v>4</v>
      </c>
      <c r="M2808" s="5">
        <f t="shared" si="818"/>
        <v>2024</v>
      </c>
      <c r="N2808" s="12">
        <v>555</v>
      </c>
      <c r="O2808" s="12"/>
      <c r="P2808" s="12">
        <f t="shared" si="825"/>
        <v>555</v>
      </c>
      <c r="Q2808" s="7">
        <v>4470238.1499999994</v>
      </c>
      <c r="R2808" s="44" t="str">
        <f>VLOOKUP(F2808,'Set up'!$A$2:$E$55,5,FALSE)</f>
        <v>PD Chq</v>
      </c>
    </row>
    <row r="2809" spans="1:19" ht="15" customHeight="1" x14ac:dyDescent="0.35">
      <c r="A2809" s="4">
        <v>45407</v>
      </c>
      <c r="B2809" s="5">
        <f t="shared" si="821"/>
        <v>4</v>
      </c>
      <c r="C2809" s="5">
        <f t="shared" si="822"/>
        <v>2024</v>
      </c>
      <c r="D2809" s="5" t="s">
        <v>2590</v>
      </c>
      <c r="E2809" s="5" t="str">
        <f>VLOOKUP(F2809,'Set up'!$A$2:$C$55,2,FALSE)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up'!$A$2:$C$55,3,FALSE)</f>
        <v>Cash</v>
      </c>
      <c r="J2809" s="5">
        <f>VLOOKUP(F2809,'Set up'!$A$2:$D$55,4,FALSE)</f>
        <v>0</v>
      </c>
      <c r="K2809" s="4">
        <f t="shared" si="816"/>
        <v>45407</v>
      </c>
      <c r="L2809" s="5">
        <f t="shared" si="817"/>
        <v>4</v>
      </c>
      <c r="M2809" s="5">
        <f t="shared" si="818"/>
        <v>2024</v>
      </c>
      <c r="N2809" s="12">
        <v>95</v>
      </c>
      <c r="O2809" s="12"/>
      <c r="P2809" s="12">
        <f t="shared" si="825"/>
        <v>95</v>
      </c>
      <c r="Q2809" s="7">
        <v>4471328.1499999994</v>
      </c>
      <c r="R2809" s="44" t="str">
        <f>VLOOKUP(F2809,'Set up'!$A$2:$E$55,5,FALSE)</f>
        <v>PD Chq</v>
      </c>
    </row>
    <row r="2810" spans="1:19" ht="15" customHeight="1" x14ac:dyDescent="0.35">
      <c r="A2810" s="4">
        <v>45407</v>
      </c>
      <c r="B2810" s="5">
        <f t="shared" si="821"/>
        <v>4</v>
      </c>
      <c r="C2810" s="5">
        <f t="shared" si="822"/>
        <v>2024</v>
      </c>
      <c r="D2810" s="5" t="s">
        <v>2590</v>
      </c>
      <c r="E2810" s="5" t="str">
        <f>VLOOKUP(F2810,'Set up'!$A$2:$C$55,2,FALSE)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up'!$A$2:$C$55,3,FALSE)</f>
        <v>Cash</v>
      </c>
      <c r="J2810" s="5">
        <f>VLOOKUP(F2810,'Set up'!$A$2:$D$55,4,FALSE)</f>
        <v>0</v>
      </c>
      <c r="K2810" s="4">
        <f t="shared" si="816"/>
        <v>45407</v>
      </c>
      <c r="L2810" s="5">
        <f t="shared" si="817"/>
        <v>4</v>
      </c>
      <c r="M2810" s="5">
        <f t="shared" si="818"/>
        <v>2024</v>
      </c>
      <c r="N2810" s="12">
        <v>312.5</v>
      </c>
      <c r="O2810" s="12"/>
      <c r="P2810" s="12">
        <f t="shared" si="825"/>
        <v>312.5</v>
      </c>
      <c r="Q2810" s="7">
        <v>4473173.6499999994</v>
      </c>
      <c r="R2810" s="44" t="str">
        <f>VLOOKUP(F2810,'Set up'!$A$2:$E$55,5,FALSE)</f>
        <v>PD Chq</v>
      </c>
    </row>
    <row r="2811" spans="1:19" ht="15" customHeight="1" x14ac:dyDescent="0.35">
      <c r="A2811" s="4">
        <v>45407</v>
      </c>
      <c r="B2811" s="5">
        <f t="shared" si="821"/>
        <v>4</v>
      </c>
      <c r="C2811" s="5">
        <f t="shared" si="822"/>
        <v>2024</v>
      </c>
      <c r="D2811" s="5" t="s">
        <v>2590</v>
      </c>
      <c r="E2811" s="5" t="str">
        <f>VLOOKUP(F2811,'Set up'!$A$2:$C$55,2,FALSE)</f>
        <v>C00000021</v>
      </c>
      <c r="F2811" s="1" t="s">
        <v>492</v>
      </c>
      <c r="G2811" s="99" t="s">
        <v>2591</v>
      </c>
      <c r="H2811" s="5">
        <v>12</v>
      </c>
      <c r="I2811" s="5" t="str">
        <f>VLOOKUP(F2811,'Set up'!$A$2:$C$55,3,FALSE)</f>
        <v>Cash</v>
      </c>
      <c r="J2811" s="5">
        <f>VLOOKUP(F2811,'Set up'!$A$2:$D$55,4,FALSE)</f>
        <v>0</v>
      </c>
      <c r="K2811" s="4">
        <f t="shared" si="816"/>
        <v>45407</v>
      </c>
      <c r="L2811" s="5">
        <f t="shared" si="817"/>
        <v>4</v>
      </c>
      <c r="M2811" s="5">
        <f t="shared" si="818"/>
        <v>2024</v>
      </c>
      <c r="N2811" s="12">
        <v>480</v>
      </c>
      <c r="O2811" s="12"/>
      <c r="P2811" s="12">
        <f t="shared" si="825"/>
        <v>480</v>
      </c>
      <c r="Q2811" s="7">
        <v>4473761.1499999994</v>
      </c>
      <c r="R2811" s="44" t="str">
        <f>VLOOKUP(F2811,'Set up'!$A$2:$E$55,5,FALSE)</f>
        <v>PD Chq</v>
      </c>
    </row>
    <row r="2812" spans="1:19" ht="15" customHeight="1" x14ac:dyDescent="0.35">
      <c r="A2812" s="4">
        <v>45408</v>
      </c>
      <c r="B2812" s="5">
        <f t="shared" si="821"/>
        <v>4</v>
      </c>
      <c r="C2812" s="5">
        <f t="shared" si="822"/>
        <v>2024</v>
      </c>
      <c r="D2812" s="5" t="s">
        <v>2592</v>
      </c>
      <c r="E2812" s="5" t="str">
        <f>VLOOKUP(F2812,'Set up'!$A$2:$C$55,2,FALSE)</f>
        <v>C00000044</v>
      </c>
      <c r="F2812" s="1" t="s">
        <v>2209</v>
      </c>
      <c r="G2812" s="99" t="s">
        <v>1179</v>
      </c>
      <c r="H2812" s="5">
        <v>1</v>
      </c>
      <c r="I2812" s="5" t="str">
        <f>VLOOKUP(F2812,'Set up'!$A$2:$C$55,3,FALSE)</f>
        <v>Cash</v>
      </c>
      <c r="J2812" s="5">
        <f>VLOOKUP(F2812,'Set up'!$A$2:$D$55,4,FALSE)</f>
        <v>0</v>
      </c>
      <c r="K2812" s="4">
        <f t="shared" si="816"/>
        <v>45408</v>
      </c>
      <c r="L2812" s="5">
        <f t="shared" si="817"/>
        <v>4</v>
      </c>
      <c r="M2812" s="5">
        <f t="shared" si="818"/>
        <v>2024</v>
      </c>
      <c r="N2812" s="12">
        <v>1650</v>
      </c>
      <c r="O2812" s="6">
        <f t="shared" ref="O2812:O2814" si="827">-N2812</f>
        <v>-1650</v>
      </c>
      <c r="P2812" s="12">
        <f t="shared" si="825"/>
        <v>0</v>
      </c>
      <c r="Q2812" s="7">
        <v>4475211.1499999994</v>
      </c>
      <c r="R2812" s="44" t="str">
        <f>VLOOKUP(F2812,'Set up'!$A$2:$E$55,5,FALSE)</f>
        <v>Cash</v>
      </c>
      <c r="S2812" s="1" t="s">
        <v>2618</v>
      </c>
    </row>
    <row r="2813" spans="1:19" ht="15" customHeight="1" x14ac:dyDescent="0.35">
      <c r="A2813" s="4">
        <v>45408</v>
      </c>
      <c r="B2813" s="5">
        <f t="shared" si="821"/>
        <v>4</v>
      </c>
      <c r="C2813" s="5">
        <f t="shared" si="822"/>
        <v>2024</v>
      </c>
      <c r="D2813" s="5" t="s">
        <v>2592</v>
      </c>
      <c r="E2813" s="5" t="str">
        <f>VLOOKUP(F2813,'Set up'!$A$2:$C$55,2,FALSE)</f>
        <v>C00000044</v>
      </c>
      <c r="F2813" s="1" t="s">
        <v>2209</v>
      </c>
      <c r="G2813" s="99" t="s">
        <v>1544</v>
      </c>
      <c r="H2813" s="5">
        <v>2</v>
      </c>
      <c r="I2813" s="5" t="str">
        <f>VLOOKUP(F2813,'Set up'!$A$2:$C$55,3,FALSE)</f>
        <v>Cash</v>
      </c>
      <c r="J2813" s="5">
        <f>VLOOKUP(F2813,'Set up'!$A$2:$D$55,4,FALSE)</f>
        <v>0</v>
      </c>
      <c r="K2813" s="4">
        <f t="shared" si="816"/>
        <v>45408</v>
      </c>
      <c r="L2813" s="5">
        <f t="shared" si="817"/>
        <v>4</v>
      </c>
      <c r="M2813" s="5">
        <f t="shared" si="818"/>
        <v>2024</v>
      </c>
      <c r="N2813" s="12">
        <v>420</v>
      </c>
      <c r="O2813" s="6">
        <f t="shared" si="827"/>
        <v>-420</v>
      </c>
      <c r="P2813" s="12">
        <f t="shared" si="825"/>
        <v>0</v>
      </c>
      <c r="Q2813" s="7">
        <v>4474091.1499999994</v>
      </c>
      <c r="R2813" s="44" t="str">
        <f>VLOOKUP(F2813,'Set up'!$A$2:$E$55,5,FALSE)</f>
        <v>Cash</v>
      </c>
      <c r="S2813" s="1" t="s">
        <v>2618</v>
      </c>
    </row>
    <row r="2814" spans="1:19" ht="15" customHeight="1" x14ac:dyDescent="0.35">
      <c r="A2814" s="4">
        <v>45408</v>
      </c>
      <c r="B2814" s="5">
        <f t="shared" si="821"/>
        <v>4</v>
      </c>
      <c r="C2814" s="5">
        <f t="shared" si="822"/>
        <v>2024</v>
      </c>
      <c r="D2814" s="5" t="s">
        <v>2592</v>
      </c>
      <c r="E2814" s="5" t="str">
        <f>VLOOKUP(F2814,'Set up'!$A$2:$C$55,2,FALSE)</f>
        <v>C00000044</v>
      </c>
      <c r="F2814" s="1" t="s">
        <v>2209</v>
      </c>
      <c r="G2814" s="99" t="s">
        <v>950</v>
      </c>
      <c r="H2814" s="5">
        <v>1</v>
      </c>
      <c r="I2814" s="5" t="str">
        <f>VLOOKUP(F2814,'Set up'!$A$2:$C$55,3,FALSE)</f>
        <v>Cash</v>
      </c>
      <c r="J2814" s="5">
        <f>VLOOKUP(F2814,'Set up'!$A$2:$D$55,4,FALSE)</f>
        <v>0</v>
      </c>
      <c r="K2814" s="4">
        <f t="shared" si="816"/>
        <v>45408</v>
      </c>
      <c r="L2814" s="5">
        <f t="shared" si="817"/>
        <v>4</v>
      </c>
      <c r="M2814" s="5">
        <f t="shared" si="818"/>
        <v>2024</v>
      </c>
      <c r="N2814" s="12">
        <v>60</v>
      </c>
      <c r="O2814" s="6">
        <f t="shared" si="827"/>
        <v>-60</v>
      </c>
      <c r="P2814" s="12">
        <f t="shared" si="825"/>
        <v>0</v>
      </c>
      <c r="Q2814" s="7">
        <v>4475469.1499999994</v>
      </c>
      <c r="R2814" s="44" t="str">
        <f>VLOOKUP(F2814,'Set up'!$A$2:$E$55,5,FALSE)</f>
        <v>Cash</v>
      </c>
      <c r="S2814" s="1" t="s">
        <v>2618</v>
      </c>
    </row>
    <row r="2815" spans="1:19" ht="15" customHeight="1" x14ac:dyDescent="0.35">
      <c r="A2815" s="4">
        <v>45411</v>
      </c>
      <c r="B2815" s="5">
        <f t="shared" si="821"/>
        <v>4</v>
      </c>
      <c r="C2815" s="5">
        <f t="shared" si="822"/>
        <v>2024</v>
      </c>
      <c r="D2815" s="5" t="s">
        <v>2593</v>
      </c>
      <c r="E2815" s="5" t="str">
        <f>VLOOKUP(F2815,'Set up'!$A$2:$C$55,2,FALSE)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up'!$A$2:$C$55,3,FALSE)</f>
        <v>Cash</v>
      </c>
      <c r="J2815" s="5">
        <f>VLOOKUP(F2815,'Set up'!$A$2:$D$55,4,FALSE)</f>
        <v>0</v>
      </c>
      <c r="K2815" s="4">
        <f t="shared" si="816"/>
        <v>45411</v>
      </c>
      <c r="L2815" s="5">
        <f t="shared" si="817"/>
        <v>4</v>
      </c>
      <c r="M2815" s="5">
        <f t="shared" si="818"/>
        <v>2024</v>
      </c>
      <c r="N2815" s="12">
        <v>420</v>
      </c>
      <c r="O2815" s="12"/>
      <c r="P2815" s="12">
        <f t="shared" si="825"/>
        <v>420</v>
      </c>
      <c r="Q2815" s="7">
        <v>4476234.1499999994</v>
      </c>
      <c r="R2815" s="44" t="str">
        <f>VLOOKUP(F2815,'Set up'!$A$2:$E$55,5,FALSE)</f>
        <v>Trsf</v>
      </c>
    </row>
    <row r="2816" spans="1:19" ht="15" customHeight="1" x14ac:dyDescent="0.35">
      <c r="A2816" s="4">
        <v>45411</v>
      </c>
      <c r="B2816" s="5">
        <f t="shared" si="821"/>
        <v>4</v>
      </c>
      <c r="C2816" s="5">
        <f t="shared" si="822"/>
        <v>2024</v>
      </c>
      <c r="D2816" s="5" t="s">
        <v>2593</v>
      </c>
      <c r="E2816" s="5" t="str">
        <f>VLOOKUP(F2816,'Set up'!$A$2:$C$55,2,FALSE)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up'!$A$2:$C$55,3,FALSE)</f>
        <v>Cash</v>
      </c>
      <c r="J2816" s="5">
        <f>VLOOKUP(F2816,'Set up'!$A$2:$D$55,4,FALSE)</f>
        <v>0</v>
      </c>
      <c r="K2816" s="4">
        <f t="shared" si="816"/>
        <v>45411</v>
      </c>
      <c r="L2816" s="5">
        <f t="shared" si="817"/>
        <v>4</v>
      </c>
      <c r="M2816" s="5">
        <f t="shared" si="818"/>
        <v>2024</v>
      </c>
      <c r="N2816" s="12">
        <v>110</v>
      </c>
      <c r="O2816" s="12"/>
      <c r="P2816" s="12">
        <f t="shared" si="825"/>
        <v>110</v>
      </c>
      <c r="Q2816" s="7">
        <v>4476314.1499999994</v>
      </c>
      <c r="R2816" s="44" t="str">
        <f>VLOOKUP(F2816,'Set up'!$A$2:$E$55,5,FALSE)</f>
        <v>Trsf</v>
      </c>
    </row>
    <row r="2817" spans="1:19" ht="15" customHeight="1" x14ac:dyDescent="0.35">
      <c r="A2817" s="4">
        <v>45411</v>
      </c>
      <c r="B2817" s="5">
        <f t="shared" si="821"/>
        <v>4</v>
      </c>
      <c r="C2817" s="5">
        <f t="shared" si="822"/>
        <v>2024</v>
      </c>
      <c r="D2817" s="5" t="s">
        <v>2594</v>
      </c>
      <c r="E2817" s="5" t="str">
        <f>VLOOKUP(F2817,'Set up'!$A$2:$C$55,2,FALSE)</f>
        <v>C00000041</v>
      </c>
      <c r="F2817" s="1" t="s">
        <v>1705</v>
      </c>
      <c r="G2817" s="99" t="s">
        <v>2595</v>
      </c>
      <c r="H2817" s="5">
        <v>2</v>
      </c>
      <c r="I2817" s="5" t="str">
        <f>VLOOKUP(F2817,'Set up'!$A$2:$C$55,3,FALSE)</f>
        <v>Cash</v>
      </c>
      <c r="J2817" s="5">
        <f>VLOOKUP(F2817,'Set up'!$A$2:$D$55,4,FALSE)</f>
        <v>0</v>
      </c>
      <c r="K2817" s="4">
        <f t="shared" si="816"/>
        <v>45411</v>
      </c>
      <c r="L2817" s="5">
        <f t="shared" si="817"/>
        <v>4</v>
      </c>
      <c r="M2817" s="5">
        <f t="shared" si="818"/>
        <v>2024</v>
      </c>
      <c r="N2817" s="12">
        <v>474</v>
      </c>
      <c r="O2817" s="6">
        <f t="shared" ref="O2817:O2818" si="828">-N2817</f>
        <v>-474</v>
      </c>
      <c r="P2817" s="12">
        <f t="shared" si="825"/>
        <v>0</v>
      </c>
      <c r="Q2817" s="7">
        <v>4476928.1499999994</v>
      </c>
      <c r="R2817" s="44" t="str">
        <f>VLOOKUP(F2817,'Set up'!$A$2:$E$55,5,FALSE)</f>
        <v>Trsf</v>
      </c>
      <c r="S2817" s="1" t="s">
        <v>2616</v>
      </c>
    </row>
    <row r="2818" spans="1:19" ht="15" customHeight="1" x14ac:dyDescent="0.35">
      <c r="A2818" s="4">
        <v>45411</v>
      </c>
      <c r="B2818" s="5">
        <f t="shared" si="821"/>
        <v>4</v>
      </c>
      <c r="C2818" s="5">
        <f t="shared" si="822"/>
        <v>2024</v>
      </c>
      <c r="D2818" s="5" t="s">
        <v>2594</v>
      </c>
      <c r="E2818" s="5" t="str">
        <f>VLOOKUP(F2818,'Set up'!$A$2:$C$55,2,FALSE)</f>
        <v>C00000041</v>
      </c>
      <c r="F2818" s="1" t="s">
        <v>1705</v>
      </c>
      <c r="G2818" s="99" t="s">
        <v>2596</v>
      </c>
      <c r="H2818" s="5">
        <v>1</v>
      </c>
      <c r="I2818" s="5" t="str">
        <f>VLOOKUP(F2818,'Set up'!$A$2:$C$55,3,FALSE)</f>
        <v>Cash</v>
      </c>
      <c r="J2818" s="5">
        <f>VLOOKUP(F2818,'Set up'!$A$2:$D$55,4,FALSE)</f>
        <v>0</v>
      </c>
      <c r="K2818" s="4">
        <f t="shared" si="816"/>
        <v>45411</v>
      </c>
      <c r="L2818" s="5">
        <f t="shared" si="817"/>
        <v>4</v>
      </c>
      <c r="M2818" s="5">
        <f t="shared" si="818"/>
        <v>2024</v>
      </c>
      <c r="N2818" s="12">
        <v>185</v>
      </c>
      <c r="O2818" s="6">
        <f t="shared" si="828"/>
        <v>-185</v>
      </c>
      <c r="P2818" s="12">
        <f t="shared" si="825"/>
        <v>0</v>
      </c>
      <c r="Q2818" s="7">
        <v>4483063.1499999994</v>
      </c>
      <c r="R2818" s="44" t="str">
        <f>VLOOKUP(F2818,'Set up'!$A$2:$E$55,5,FALSE)</f>
        <v>Trsf</v>
      </c>
      <c r="S2818" s="1" t="s">
        <v>2616</v>
      </c>
    </row>
    <row r="2819" spans="1:19" ht="15" customHeight="1" x14ac:dyDescent="0.35">
      <c r="A2819" s="4">
        <v>45411</v>
      </c>
      <c r="B2819" s="5">
        <f t="shared" si="821"/>
        <v>4</v>
      </c>
      <c r="C2819" s="5">
        <f t="shared" si="822"/>
        <v>2024</v>
      </c>
      <c r="D2819" s="5" t="s">
        <v>2597</v>
      </c>
      <c r="E2819" s="5" t="str">
        <f>VLOOKUP(F2819,'Set up'!$A$2:$C$55,2,FALSE)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up'!$A$2:$C$55,3,FALSE)</f>
        <v>60</v>
      </c>
      <c r="J2819" s="5">
        <f>VLOOKUP(F2819,'Set up'!$A$2:$D$55,4,FALSE)</f>
        <v>60</v>
      </c>
      <c r="K2819" s="4">
        <f t="shared" ref="K2819:K2882" si="829">A2819+J2819</f>
        <v>45471</v>
      </c>
      <c r="L2819" s="5">
        <f t="shared" ref="L2819:L2882" si="830">MONTH(K2819)</f>
        <v>6</v>
      </c>
      <c r="M2819" s="5">
        <f t="shared" ref="M2819:M2882" si="831">YEAR(K2819)</f>
        <v>2024</v>
      </c>
      <c r="N2819" s="12">
        <v>3256</v>
      </c>
      <c r="O2819" s="12"/>
      <c r="P2819" s="12">
        <f t="shared" si="825"/>
        <v>3256</v>
      </c>
      <c r="Q2819" s="7">
        <v>4488222.1499999994</v>
      </c>
      <c r="R2819" s="44" t="str">
        <f>VLOOKUP(F2819,'Set up'!$A$2:$E$55,5,FALSE)</f>
        <v>Chq</v>
      </c>
    </row>
    <row r="2820" spans="1:19" ht="15" customHeight="1" x14ac:dyDescent="0.35">
      <c r="A2820" s="4">
        <v>45411</v>
      </c>
      <c r="B2820" s="5">
        <f t="shared" si="821"/>
        <v>4</v>
      </c>
      <c r="C2820" s="5">
        <f t="shared" si="822"/>
        <v>2024</v>
      </c>
      <c r="D2820" s="5" t="s">
        <v>2597</v>
      </c>
      <c r="E2820" s="5" t="str">
        <f>VLOOKUP(F2820,'Set up'!$A$2:$C$55,2,FALSE)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up'!$A$2:$C$55,3,FALSE)</f>
        <v>60</v>
      </c>
      <c r="J2820" s="5">
        <f>VLOOKUP(F2820,'Set up'!$A$2:$D$55,4,FALSE)</f>
        <v>60</v>
      </c>
      <c r="K2820" s="4">
        <f t="shared" si="829"/>
        <v>45471</v>
      </c>
      <c r="L2820" s="5">
        <f t="shared" si="830"/>
        <v>6</v>
      </c>
      <c r="M2820" s="5">
        <f t="shared" si="831"/>
        <v>2024</v>
      </c>
      <c r="N2820" s="12">
        <v>1628</v>
      </c>
      <c r="O2820" s="12"/>
      <c r="P2820" s="12">
        <f t="shared" si="825"/>
        <v>1628</v>
      </c>
      <c r="Q2820" s="7">
        <v>4487998.1499999994</v>
      </c>
      <c r="R2820" s="44" t="str">
        <f>VLOOKUP(F2820,'Set up'!$A$2:$E$55,5,FALSE)</f>
        <v>Chq</v>
      </c>
    </row>
    <row r="2821" spans="1:19" ht="15" customHeight="1" x14ac:dyDescent="0.35">
      <c r="A2821" s="4">
        <v>45411</v>
      </c>
      <c r="B2821" s="5">
        <f t="shared" si="821"/>
        <v>4</v>
      </c>
      <c r="C2821" s="5">
        <f t="shared" si="822"/>
        <v>2024</v>
      </c>
      <c r="D2821" s="5" t="s">
        <v>2597</v>
      </c>
      <c r="E2821" s="5" t="str">
        <f>VLOOKUP(F2821,'Set up'!$A$2:$C$55,2,FALSE)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up'!$A$2:$C$55,3,FALSE)</f>
        <v>60</v>
      </c>
      <c r="J2821" s="5">
        <f>VLOOKUP(F2821,'Set up'!$A$2:$D$55,4,FALSE)</f>
        <v>60</v>
      </c>
      <c r="K2821" s="4">
        <f t="shared" si="829"/>
        <v>45471</v>
      </c>
      <c r="L2821" s="5">
        <f t="shared" si="830"/>
        <v>6</v>
      </c>
      <c r="M2821" s="5">
        <f t="shared" si="831"/>
        <v>2024</v>
      </c>
      <c r="N2821" s="12">
        <v>450</v>
      </c>
      <c r="O2821" s="12"/>
      <c r="P2821" s="12">
        <f t="shared" si="825"/>
        <v>450</v>
      </c>
      <c r="Q2821" s="7">
        <v>4487200.1499999994</v>
      </c>
      <c r="R2821" s="44" t="str">
        <f>VLOOKUP(F2821,'Set up'!$A$2:$E$55,5,FALSE)</f>
        <v>Chq</v>
      </c>
    </row>
    <row r="2822" spans="1:19" ht="15" customHeight="1" x14ac:dyDescent="0.35">
      <c r="A2822" s="4">
        <v>45411</v>
      </c>
      <c r="B2822" s="5">
        <f t="shared" si="821"/>
        <v>4</v>
      </c>
      <c r="C2822" s="5">
        <f t="shared" si="822"/>
        <v>2024</v>
      </c>
      <c r="D2822" s="5" t="s">
        <v>2598</v>
      </c>
      <c r="E2822" s="5" t="str">
        <f>VLOOKUP(F2822,'Set up'!$A$2:$C$55,2,FALSE)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up'!$A$2:$C$55,3,FALSE)</f>
        <v>Cash</v>
      </c>
      <c r="J2822" s="5">
        <f>VLOOKUP(F2822,'Set up'!$A$2:$D$55,4,FALSE)</f>
        <v>0</v>
      </c>
      <c r="K2822" s="4">
        <f t="shared" si="829"/>
        <v>45411</v>
      </c>
      <c r="L2822" s="5">
        <f t="shared" si="830"/>
        <v>4</v>
      </c>
      <c r="M2822" s="5">
        <f t="shared" si="831"/>
        <v>2024</v>
      </c>
      <c r="N2822" s="12">
        <v>437.5</v>
      </c>
      <c r="O2822" s="12"/>
      <c r="P2822" s="12">
        <f t="shared" si="825"/>
        <v>437.5</v>
      </c>
      <c r="Q2822" s="7">
        <v>4488925.6499999994</v>
      </c>
      <c r="R2822" s="44" t="str">
        <f>VLOOKUP(F2822,'Set up'!$A$2:$E$55,5,FALSE)</f>
        <v>Trsf</v>
      </c>
    </row>
    <row r="2823" spans="1:19" ht="15" customHeight="1" x14ac:dyDescent="0.35">
      <c r="A2823" s="4">
        <v>45411</v>
      </c>
      <c r="B2823" s="5">
        <f t="shared" si="821"/>
        <v>4</v>
      </c>
      <c r="C2823" s="5">
        <f t="shared" si="822"/>
        <v>2024</v>
      </c>
      <c r="D2823" s="5" t="s">
        <v>2598</v>
      </c>
      <c r="E2823" s="5" t="str">
        <f>VLOOKUP(F2823,'Set up'!$A$2:$C$55,2,FALSE)</f>
        <v>C00000042</v>
      </c>
      <c r="F2823" s="1" t="s">
        <v>2013</v>
      </c>
      <c r="G2823" s="99" t="s">
        <v>2599</v>
      </c>
      <c r="H2823" s="5">
        <v>1</v>
      </c>
      <c r="I2823" s="5" t="str">
        <f>VLOOKUP(F2823,'Set up'!$A$2:$C$55,3,FALSE)</f>
        <v>Cash</v>
      </c>
      <c r="J2823" s="5">
        <f>VLOOKUP(F2823,'Set up'!$A$2:$D$55,4,FALSE)</f>
        <v>0</v>
      </c>
      <c r="K2823" s="4">
        <f t="shared" si="829"/>
        <v>45411</v>
      </c>
      <c r="L2823" s="5">
        <f t="shared" si="830"/>
        <v>4</v>
      </c>
      <c r="M2823" s="5">
        <f t="shared" si="831"/>
        <v>2024</v>
      </c>
      <c r="N2823" s="12">
        <v>0</v>
      </c>
      <c r="O2823" s="12"/>
      <c r="P2823" s="12">
        <f t="shared" si="825"/>
        <v>0</v>
      </c>
      <c r="Q2823" s="7">
        <v>4489320.6499999994</v>
      </c>
      <c r="R2823" s="44" t="str">
        <f>VLOOKUP(F2823,'Set up'!$A$2:$E$55,5,FALSE)</f>
        <v>Trsf</v>
      </c>
    </row>
    <row r="2824" spans="1:19" ht="15" customHeight="1" x14ac:dyDescent="0.35">
      <c r="A2824" s="4">
        <v>45411</v>
      </c>
      <c r="B2824" s="5">
        <f t="shared" si="821"/>
        <v>4</v>
      </c>
      <c r="C2824" s="5">
        <f t="shared" si="822"/>
        <v>2024</v>
      </c>
      <c r="D2824" s="5" t="s">
        <v>2600</v>
      </c>
      <c r="E2824" s="5" t="str">
        <f>VLOOKUP(F2824,'Set up'!$A$2:$C$55,2,FALSE)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up'!$A$2:$C$55,3,FALSE)</f>
        <v>Cash</v>
      </c>
      <c r="J2824" s="5">
        <f>VLOOKUP(F2824,'Set up'!$A$2:$D$55,4,FALSE)</f>
        <v>0</v>
      </c>
      <c r="K2824" s="4">
        <f t="shared" si="829"/>
        <v>45411</v>
      </c>
      <c r="L2824" s="5">
        <f t="shared" si="830"/>
        <v>4</v>
      </c>
      <c r="M2824" s="5">
        <f t="shared" si="831"/>
        <v>2024</v>
      </c>
      <c r="N2824" s="12">
        <v>11396</v>
      </c>
      <c r="O2824" s="12"/>
      <c r="P2824" s="12">
        <f t="shared" si="825"/>
        <v>11396</v>
      </c>
      <c r="Q2824" s="7">
        <v>4500811.6499999994</v>
      </c>
      <c r="R2824" s="44" t="str">
        <f>VLOOKUP(F2824,'Set up'!$A$2:$E$55,5,FALSE)</f>
        <v>Trsf</v>
      </c>
    </row>
    <row r="2825" spans="1:19" ht="15" customHeight="1" x14ac:dyDescent="0.35">
      <c r="A2825" s="4">
        <v>45411</v>
      </c>
      <c r="B2825" s="5">
        <f t="shared" si="821"/>
        <v>4</v>
      </c>
      <c r="C2825" s="5">
        <f t="shared" si="822"/>
        <v>2024</v>
      </c>
      <c r="D2825" s="5" t="s">
        <v>2600</v>
      </c>
      <c r="E2825" s="5" t="str">
        <f>VLOOKUP(F2825,'Set up'!$A$2:$C$55,2,FALSE)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up'!$A$2:$C$55,3,FALSE)</f>
        <v>Cash</v>
      </c>
      <c r="J2825" s="5">
        <f>VLOOKUP(F2825,'Set up'!$A$2:$D$55,4,FALSE)</f>
        <v>0</v>
      </c>
      <c r="K2825" s="4">
        <f t="shared" si="829"/>
        <v>45411</v>
      </c>
      <c r="L2825" s="5">
        <f t="shared" si="830"/>
        <v>4</v>
      </c>
      <c r="M2825" s="5">
        <f t="shared" si="831"/>
        <v>2024</v>
      </c>
      <c r="N2825" s="12">
        <v>3654</v>
      </c>
      <c r="O2825" s="12"/>
      <c r="P2825" s="12">
        <f t="shared" si="825"/>
        <v>3654</v>
      </c>
      <c r="Q2825" s="7">
        <v>4494807.6499999994</v>
      </c>
      <c r="R2825" s="44" t="str">
        <f>VLOOKUP(F2825,'Set up'!$A$2:$E$55,5,FALSE)</f>
        <v>Trsf</v>
      </c>
    </row>
    <row r="2826" spans="1:19" ht="15" customHeight="1" x14ac:dyDescent="0.35">
      <c r="A2826" s="4">
        <v>45411</v>
      </c>
      <c r="B2826" s="5">
        <f t="shared" si="821"/>
        <v>4</v>
      </c>
      <c r="C2826" s="5">
        <f t="shared" si="822"/>
        <v>2024</v>
      </c>
      <c r="D2826" s="5" t="s">
        <v>2600</v>
      </c>
      <c r="E2826" s="5" t="str">
        <f>VLOOKUP(F2826,'Set up'!$A$2:$C$55,2,FALSE)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up'!$A$2:$C$55,3,FALSE)</f>
        <v>Cash</v>
      </c>
      <c r="J2826" s="5">
        <f>VLOOKUP(F2826,'Set up'!$A$2:$D$55,4,FALSE)</f>
        <v>0</v>
      </c>
      <c r="K2826" s="4">
        <f t="shared" si="829"/>
        <v>45411</v>
      </c>
      <c r="L2826" s="5">
        <f t="shared" si="830"/>
        <v>4</v>
      </c>
      <c r="M2826" s="5">
        <f t="shared" si="831"/>
        <v>2024</v>
      </c>
      <c r="N2826" s="12">
        <v>1872</v>
      </c>
      <c r="O2826" s="12"/>
      <c r="P2826" s="12">
        <f t="shared" si="825"/>
        <v>1872</v>
      </c>
      <c r="Q2826" s="7">
        <v>4493245.6499999994</v>
      </c>
      <c r="R2826" s="44" t="str">
        <f>VLOOKUP(F2826,'Set up'!$A$2:$E$55,5,FALSE)</f>
        <v>Trsf</v>
      </c>
    </row>
    <row r="2827" spans="1:19" ht="15" customHeight="1" x14ac:dyDescent="0.35">
      <c r="A2827" s="4">
        <v>45411</v>
      </c>
      <c r="B2827" s="5">
        <f t="shared" si="821"/>
        <v>4</v>
      </c>
      <c r="C2827" s="5">
        <f t="shared" si="822"/>
        <v>2024</v>
      </c>
      <c r="D2827" s="5" t="s">
        <v>2600</v>
      </c>
      <c r="E2827" s="5" t="str">
        <f>VLOOKUP(F2827,'Set up'!$A$2:$C$55,2,FALSE)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up'!$A$2:$C$55,3,FALSE)</f>
        <v>Cash</v>
      </c>
      <c r="J2827" s="5">
        <f>VLOOKUP(F2827,'Set up'!$A$2:$D$55,4,FALSE)</f>
        <v>0</v>
      </c>
      <c r="K2827" s="4">
        <f t="shared" si="829"/>
        <v>45411</v>
      </c>
      <c r="L2827" s="5">
        <f t="shared" si="830"/>
        <v>4</v>
      </c>
      <c r="M2827" s="5">
        <f t="shared" si="831"/>
        <v>2024</v>
      </c>
      <c r="N2827" s="12">
        <v>1000</v>
      </c>
      <c r="O2827" s="12"/>
      <c r="P2827" s="12">
        <f t="shared" si="825"/>
        <v>1000</v>
      </c>
      <c r="Q2827" s="7">
        <v>4494023.6499999994</v>
      </c>
      <c r="R2827" s="44" t="str">
        <f>VLOOKUP(F2827,'Set up'!$A$2:$E$55,5,FALSE)</f>
        <v>Trsf</v>
      </c>
    </row>
    <row r="2828" spans="1:19" ht="15" customHeight="1" x14ac:dyDescent="0.35">
      <c r="A2828" s="4">
        <v>45413</v>
      </c>
      <c r="B2828" s="5">
        <f t="shared" ref="B2828:B2891" si="832">MONTH(A2828)</f>
        <v>5</v>
      </c>
      <c r="C2828" s="5">
        <f t="shared" ref="C2828:C2891" si="833">YEAR(A2828)</f>
        <v>2024</v>
      </c>
      <c r="D2828" s="5" t="s">
        <v>2620</v>
      </c>
      <c r="E2828" s="5" t="str">
        <f>VLOOKUP(F2828,'Set up'!$A$2:$C$55,2,FALSE)</f>
        <v>C00000019</v>
      </c>
      <c r="F2828" s="1" t="s">
        <v>401</v>
      </c>
      <c r="G2828" s="99" t="s">
        <v>95</v>
      </c>
      <c r="H2828" s="5">
        <v>1</v>
      </c>
      <c r="I2828" s="5" t="str">
        <f>VLOOKUP(F2828,'Set up'!$A$2:$C$55,3,FALSE)</f>
        <v>Cash</v>
      </c>
      <c r="J2828" s="5">
        <f>VLOOKUP(F2828,'Set up'!$A$2:$D$55,4,FALSE)</f>
        <v>0</v>
      </c>
      <c r="K2828" s="4">
        <f t="shared" si="829"/>
        <v>45413</v>
      </c>
      <c r="L2828" s="5">
        <f t="shared" si="830"/>
        <v>5</v>
      </c>
      <c r="M2828" s="5">
        <f t="shared" si="831"/>
        <v>2024</v>
      </c>
      <c r="N2828" s="12">
        <v>1760</v>
      </c>
      <c r="O2828" s="12"/>
      <c r="P2828" s="12">
        <f t="shared" si="825"/>
        <v>1760</v>
      </c>
      <c r="Q2828" s="7">
        <v>4522710.45</v>
      </c>
      <c r="R2828" s="44" t="str">
        <f>VLOOKUP(F2828,'Set up'!$A$2:$E$55,5,FALSE)</f>
        <v>Trsf</v>
      </c>
    </row>
    <row r="2829" spans="1:19" ht="15" customHeight="1" x14ac:dyDescent="0.35">
      <c r="A2829" s="4">
        <v>45413</v>
      </c>
      <c r="B2829" s="5">
        <f t="shared" si="832"/>
        <v>5</v>
      </c>
      <c r="C2829" s="5">
        <f t="shared" si="833"/>
        <v>2024</v>
      </c>
      <c r="D2829" s="5" t="s">
        <v>2620</v>
      </c>
      <c r="E2829" s="5" t="str">
        <f>VLOOKUP(F2829,'Set up'!$A$2:$C$55,2,FALSE)</f>
        <v>C00000019</v>
      </c>
      <c r="F2829" s="1" t="s">
        <v>401</v>
      </c>
      <c r="G2829" s="99" t="s">
        <v>1412</v>
      </c>
      <c r="H2829" s="5">
        <v>1</v>
      </c>
      <c r="I2829" s="5" t="str">
        <f>VLOOKUP(F2829,'Set up'!$A$2:$C$55,3,FALSE)</f>
        <v>Cash</v>
      </c>
      <c r="J2829" s="5">
        <f>VLOOKUP(F2829,'Set up'!$A$2:$D$55,4,FALSE)</f>
        <v>0</v>
      </c>
      <c r="K2829" s="4">
        <f t="shared" si="829"/>
        <v>45413</v>
      </c>
      <c r="L2829" s="5">
        <f t="shared" si="830"/>
        <v>5</v>
      </c>
      <c r="M2829" s="5">
        <f t="shared" si="831"/>
        <v>2024</v>
      </c>
      <c r="N2829" s="12">
        <v>405</v>
      </c>
      <c r="O2829" s="12"/>
      <c r="P2829" s="12">
        <f t="shared" si="825"/>
        <v>405</v>
      </c>
      <c r="Q2829" s="7">
        <v>4524835.45</v>
      </c>
      <c r="R2829" s="44" t="str">
        <f>VLOOKUP(F2829,'Set up'!$A$2:$E$55,5,FALSE)</f>
        <v>Trsf</v>
      </c>
    </row>
    <row r="2830" spans="1:19" ht="15" customHeight="1" x14ac:dyDescent="0.35">
      <c r="A2830" s="4">
        <v>45413</v>
      </c>
      <c r="B2830" s="5">
        <f t="shared" si="832"/>
        <v>5</v>
      </c>
      <c r="C2830" s="5">
        <f t="shared" si="833"/>
        <v>2024</v>
      </c>
      <c r="D2830" s="5" t="s">
        <v>2620</v>
      </c>
      <c r="E2830" s="5" t="str">
        <f>VLOOKUP(F2830,'Set up'!$A$2:$C$55,2,FALSE)</f>
        <v>C00000019</v>
      </c>
      <c r="F2830" s="1" t="s">
        <v>401</v>
      </c>
      <c r="G2830" s="99" t="s">
        <v>1470</v>
      </c>
      <c r="H2830" s="5">
        <v>1</v>
      </c>
      <c r="I2830" s="5" t="str">
        <f>VLOOKUP(F2830,'Set up'!$A$2:$C$55,3,FALSE)</f>
        <v>Cash</v>
      </c>
      <c r="J2830" s="5">
        <f>VLOOKUP(F2830,'Set up'!$A$2:$D$55,4,FALSE)</f>
        <v>0</v>
      </c>
      <c r="K2830" s="4">
        <f t="shared" si="829"/>
        <v>45413</v>
      </c>
      <c r="L2830" s="5">
        <f t="shared" si="830"/>
        <v>5</v>
      </c>
      <c r="M2830" s="5">
        <f t="shared" si="831"/>
        <v>2024</v>
      </c>
      <c r="N2830" s="12">
        <v>390</v>
      </c>
      <c r="O2830" s="12"/>
      <c r="P2830" s="12">
        <f t="shared" si="825"/>
        <v>390</v>
      </c>
      <c r="Q2830" s="7">
        <v>4527160.45</v>
      </c>
      <c r="R2830" s="44" t="str">
        <f>VLOOKUP(F2830,'Set up'!$A$2:$E$55,5,FALSE)</f>
        <v>Trsf</v>
      </c>
    </row>
    <row r="2831" spans="1:19" ht="15" customHeight="1" x14ac:dyDescent="0.35">
      <c r="A2831" s="4">
        <v>45413</v>
      </c>
      <c r="B2831" s="5">
        <f t="shared" si="832"/>
        <v>5</v>
      </c>
      <c r="C2831" s="5">
        <f t="shared" si="833"/>
        <v>2024</v>
      </c>
      <c r="D2831" s="5" t="s">
        <v>2620</v>
      </c>
      <c r="E2831" s="5" t="str">
        <f>VLOOKUP(F2831,'Set up'!$A$2:$C$55,2,FALSE)</f>
        <v>C00000019</v>
      </c>
      <c r="F2831" s="1" t="s">
        <v>401</v>
      </c>
      <c r="G2831" s="99" t="s">
        <v>792</v>
      </c>
      <c r="H2831" s="5">
        <v>3</v>
      </c>
      <c r="I2831" s="5" t="str">
        <f>VLOOKUP(F2831,'Set up'!$A$2:$C$55,3,FALSE)</f>
        <v>Cash</v>
      </c>
      <c r="J2831" s="5">
        <f>VLOOKUP(F2831,'Set up'!$A$2:$D$55,4,FALSE)</f>
        <v>0</v>
      </c>
      <c r="K2831" s="4">
        <f t="shared" si="829"/>
        <v>45413</v>
      </c>
      <c r="L2831" s="5">
        <f t="shared" si="830"/>
        <v>5</v>
      </c>
      <c r="M2831" s="5">
        <f t="shared" si="831"/>
        <v>2024</v>
      </c>
      <c r="N2831" s="12">
        <v>187.5</v>
      </c>
      <c r="O2831" s="12"/>
      <c r="P2831" s="12">
        <f t="shared" si="825"/>
        <v>187.5</v>
      </c>
      <c r="Q2831" s="7">
        <v>4527337.95</v>
      </c>
      <c r="R2831" s="44" t="str">
        <f>VLOOKUP(F2831,'Set up'!$A$2:$E$55,5,FALSE)</f>
        <v>Trsf</v>
      </c>
    </row>
    <row r="2832" spans="1:19" ht="15" customHeight="1" x14ac:dyDescent="0.35">
      <c r="A2832" s="4">
        <v>45415</v>
      </c>
      <c r="B2832" s="5">
        <f t="shared" si="832"/>
        <v>5</v>
      </c>
      <c r="C2832" s="5">
        <f t="shared" si="833"/>
        <v>2024</v>
      </c>
      <c r="D2832" s="5" t="s">
        <v>2621</v>
      </c>
      <c r="E2832" s="5" t="str">
        <f>VLOOKUP(F2832,'Set up'!$A$2:$C$55,2,FALSE)</f>
        <v>C00000014</v>
      </c>
      <c r="F2832" s="1" t="s">
        <v>263</v>
      </c>
      <c r="G2832" s="99" t="s">
        <v>2109</v>
      </c>
      <c r="H2832" s="5">
        <v>1</v>
      </c>
      <c r="I2832" s="5" t="str">
        <f>VLOOKUP(F2832,'Set up'!$A$2:$C$55,3,FALSE)</f>
        <v>Cash</v>
      </c>
      <c r="J2832" s="5">
        <f>VLOOKUP(F2832,'Set up'!$A$2:$D$55,4,FALSE)</f>
        <v>0</v>
      </c>
      <c r="K2832" s="4">
        <f t="shared" si="829"/>
        <v>45415</v>
      </c>
      <c r="L2832" s="5">
        <f t="shared" si="830"/>
        <v>5</v>
      </c>
      <c r="M2832" s="5">
        <f t="shared" si="831"/>
        <v>2024</v>
      </c>
      <c r="N2832" s="12">
        <v>283.8</v>
      </c>
      <c r="O2832" s="6">
        <f t="shared" ref="O2832:O2833" si="834">-N2832</f>
        <v>-283.8</v>
      </c>
      <c r="P2832" s="12">
        <f t="shared" si="825"/>
        <v>0</v>
      </c>
      <c r="Q2832" s="7">
        <v>4528433.45</v>
      </c>
      <c r="R2832" s="44" t="str">
        <f>VLOOKUP(F2832,'Set up'!$A$2:$E$55,5,FALSE)</f>
        <v>Cash</v>
      </c>
      <c r="S2832" s="1" t="s">
        <v>2698</v>
      </c>
    </row>
    <row r="2833" spans="1:19" ht="15" customHeight="1" x14ac:dyDescent="0.35">
      <c r="A2833" s="4">
        <v>45415</v>
      </c>
      <c r="B2833" s="5">
        <f t="shared" si="832"/>
        <v>5</v>
      </c>
      <c r="C2833" s="5">
        <f t="shared" si="833"/>
        <v>2024</v>
      </c>
      <c r="D2833" s="5" t="s">
        <v>2621</v>
      </c>
      <c r="E2833" s="5" t="str">
        <f>VLOOKUP(F2833,'Set up'!$A$2:$C$55,2,FALSE)</f>
        <v>C00000014</v>
      </c>
      <c r="F2833" s="1" t="s">
        <v>263</v>
      </c>
      <c r="G2833" s="99" t="s">
        <v>1887</v>
      </c>
      <c r="H2833" s="5">
        <v>1</v>
      </c>
      <c r="I2833" s="5" t="str">
        <f>VLOOKUP(F2833,'Set up'!$A$2:$C$55,3,FALSE)</f>
        <v>Cash</v>
      </c>
      <c r="J2833" s="5">
        <f>VLOOKUP(F2833,'Set up'!$A$2:$D$55,4,FALSE)</f>
        <v>0</v>
      </c>
      <c r="K2833" s="4">
        <f t="shared" si="829"/>
        <v>45415</v>
      </c>
      <c r="L2833" s="5">
        <f t="shared" si="830"/>
        <v>5</v>
      </c>
      <c r="M2833" s="5">
        <f t="shared" si="831"/>
        <v>2024</v>
      </c>
      <c r="N2833" s="12">
        <v>160</v>
      </c>
      <c r="O2833" s="6">
        <f t="shared" si="834"/>
        <v>-160</v>
      </c>
      <c r="P2833" s="12">
        <f t="shared" si="825"/>
        <v>0</v>
      </c>
      <c r="Q2833" s="7">
        <v>4530048.45</v>
      </c>
      <c r="R2833" s="44" t="str">
        <f>VLOOKUP(F2833,'Set up'!$A$2:$E$55,5,FALSE)</f>
        <v>Cash</v>
      </c>
      <c r="S2833" s="1" t="s">
        <v>2698</v>
      </c>
    </row>
    <row r="2834" spans="1:19" ht="15" customHeight="1" x14ac:dyDescent="0.35">
      <c r="A2834" s="4">
        <v>45416</v>
      </c>
      <c r="B2834" s="5">
        <f t="shared" si="832"/>
        <v>5</v>
      </c>
      <c r="C2834" s="5">
        <f t="shared" si="833"/>
        <v>2024</v>
      </c>
      <c r="D2834" s="5" t="s">
        <v>2622</v>
      </c>
      <c r="E2834" s="5" t="str">
        <f>VLOOKUP(F2834,'Set up'!$A$2:$C$55,2,FALSE)</f>
        <v>C00000042</v>
      </c>
      <c r="F2834" s="1" t="s">
        <v>2013</v>
      </c>
      <c r="G2834" s="99" t="s">
        <v>1111</v>
      </c>
      <c r="H2834" s="5">
        <v>8</v>
      </c>
      <c r="I2834" s="5" t="str">
        <f>VLOOKUP(F2834,'Set up'!$A$2:$C$55,3,FALSE)</f>
        <v>Cash</v>
      </c>
      <c r="J2834" s="5">
        <f>VLOOKUP(F2834,'Set up'!$A$2:$D$55,4,FALSE)</f>
        <v>0</v>
      </c>
      <c r="K2834" s="4">
        <f t="shared" si="829"/>
        <v>45416</v>
      </c>
      <c r="L2834" s="5">
        <f t="shared" si="830"/>
        <v>5</v>
      </c>
      <c r="M2834" s="5">
        <f t="shared" si="831"/>
        <v>2024</v>
      </c>
      <c r="N2834" s="12">
        <v>500</v>
      </c>
      <c r="O2834" s="12"/>
      <c r="P2834" s="12">
        <f t="shared" si="825"/>
        <v>500</v>
      </c>
      <c r="Q2834" s="7">
        <v>4530575.95</v>
      </c>
      <c r="R2834" s="44" t="str">
        <f>VLOOKUP(F2834,'Set up'!$A$2:$E$55,5,FALSE)</f>
        <v>Trsf</v>
      </c>
    </row>
    <row r="2835" spans="1:19" ht="15" customHeight="1" x14ac:dyDescent="0.35">
      <c r="A2835" s="4">
        <v>45416</v>
      </c>
      <c r="B2835" s="5">
        <f t="shared" si="832"/>
        <v>5</v>
      </c>
      <c r="C2835" s="5">
        <f t="shared" si="833"/>
        <v>2024</v>
      </c>
      <c r="D2835" s="5" t="s">
        <v>2623</v>
      </c>
      <c r="E2835" s="5" t="str">
        <f>VLOOKUP(F2835,'Set up'!$A$2:$C$55,2,FALSE)</f>
        <v>C00000042</v>
      </c>
      <c r="F2835" s="1" t="s">
        <v>2013</v>
      </c>
      <c r="G2835" s="99" t="s">
        <v>2624</v>
      </c>
      <c r="H2835" s="5">
        <v>8</v>
      </c>
      <c r="I2835" s="5" t="str">
        <f>VLOOKUP(F2835,'Set up'!$A$2:$C$55,3,FALSE)</f>
        <v>Cash</v>
      </c>
      <c r="J2835" s="5">
        <f>VLOOKUP(F2835,'Set up'!$A$2:$D$55,4,FALSE)</f>
        <v>0</v>
      </c>
      <c r="K2835" s="4">
        <f t="shared" si="829"/>
        <v>45416</v>
      </c>
      <c r="L2835" s="5">
        <f t="shared" si="830"/>
        <v>5</v>
      </c>
      <c r="M2835" s="5">
        <f t="shared" si="831"/>
        <v>2024</v>
      </c>
      <c r="N2835" s="12">
        <v>13024</v>
      </c>
      <c r="O2835" s="12"/>
      <c r="P2835" s="12">
        <f t="shared" si="825"/>
        <v>13024</v>
      </c>
      <c r="Q2835" s="7">
        <v>4552867.95</v>
      </c>
      <c r="R2835" s="44" t="str">
        <f>VLOOKUP(F2835,'Set up'!$A$2:$E$55,5,FALSE)</f>
        <v>Trsf</v>
      </c>
    </row>
    <row r="2836" spans="1:19" ht="15" customHeight="1" x14ac:dyDescent="0.35">
      <c r="A2836" s="4">
        <v>45416</v>
      </c>
      <c r="B2836" s="5">
        <f t="shared" si="832"/>
        <v>5</v>
      </c>
      <c r="C2836" s="5">
        <f t="shared" si="833"/>
        <v>2024</v>
      </c>
      <c r="D2836" s="5" t="s">
        <v>2623</v>
      </c>
      <c r="E2836" s="5" t="str">
        <f>VLOOKUP(F2836,'Set up'!$A$2:$C$55,2,FALSE)</f>
        <v>C00000042</v>
      </c>
      <c r="F2836" s="1" t="s">
        <v>2013</v>
      </c>
      <c r="G2836" s="99" t="s">
        <v>914</v>
      </c>
      <c r="H2836" s="5">
        <v>22</v>
      </c>
      <c r="I2836" s="5" t="str">
        <f>VLOOKUP(F2836,'Set up'!$A$2:$C$55,3,FALSE)</f>
        <v>Cash</v>
      </c>
      <c r="J2836" s="5">
        <f>VLOOKUP(F2836,'Set up'!$A$2:$D$55,4,FALSE)</f>
        <v>0</v>
      </c>
      <c r="K2836" s="4">
        <f t="shared" si="829"/>
        <v>45416</v>
      </c>
      <c r="L2836" s="5">
        <f t="shared" si="830"/>
        <v>5</v>
      </c>
      <c r="M2836" s="5">
        <f t="shared" si="831"/>
        <v>2024</v>
      </c>
      <c r="N2836" s="12">
        <v>3828</v>
      </c>
      <c r="O2836" s="12"/>
      <c r="P2836" s="12">
        <f t="shared" si="825"/>
        <v>3828</v>
      </c>
      <c r="Q2836" s="7">
        <v>4545411.95</v>
      </c>
      <c r="R2836" s="44" t="str">
        <f>VLOOKUP(F2836,'Set up'!$A$2:$E$55,5,FALSE)</f>
        <v>Trsf</v>
      </c>
    </row>
    <row r="2837" spans="1:19" ht="15" customHeight="1" x14ac:dyDescent="0.35">
      <c r="A2837" s="4">
        <v>45416</v>
      </c>
      <c r="B2837" s="5">
        <f t="shared" si="832"/>
        <v>5</v>
      </c>
      <c r="C2837" s="5">
        <f t="shared" si="833"/>
        <v>2024</v>
      </c>
      <c r="D2837" s="5" t="s">
        <v>2623</v>
      </c>
      <c r="E2837" s="5" t="str">
        <f>VLOOKUP(F2837,'Set up'!$A$2:$C$55,2,FALSE)</f>
        <v>C00000042</v>
      </c>
      <c r="F2837" s="1" t="s">
        <v>2013</v>
      </c>
      <c r="G2837" s="99" t="s">
        <v>1923</v>
      </c>
      <c r="H2837" s="5">
        <v>12</v>
      </c>
      <c r="I2837" s="5" t="str">
        <f>VLOOKUP(F2837,'Set up'!$A$2:$C$55,3,FALSE)</f>
        <v>Cash</v>
      </c>
      <c r="J2837" s="5">
        <f>VLOOKUP(F2837,'Set up'!$A$2:$D$55,4,FALSE)</f>
        <v>0</v>
      </c>
      <c r="K2837" s="4">
        <f t="shared" si="829"/>
        <v>45416</v>
      </c>
      <c r="L2837" s="5">
        <f t="shared" si="830"/>
        <v>5</v>
      </c>
      <c r="M2837" s="5">
        <f t="shared" si="831"/>
        <v>2024</v>
      </c>
      <c r="N2837" s="12">
        <v>2808</v>
      </c>
      <c r="O2837" s="12"/>
      <c r="P2837" s="12">
        <f t="shared" si="825"/>
        <v>2808</v>
      </c>
      <c r="Q2837" s="7">
        <v>4544831.95</v>
      </c>
      <c r="R2837" s="44" t="str">
        <f>VLOOKUP(F2837,'Set up'!$A$2:$E$55,5,FALSE)</f>
        <v>Trsf</v>
      </c>
    </row>
    <row r="2838" spans="1:19" ht="15" customHeight="1" x14ac:dyDescent="0.35">
      <c r="A2838" s="4">
        <v>45416</v>
      </c>
      <c r="B2838" s="5">
        <f t="shared" si="832"/>
        <v>5</v>
      </c>
      <c r="C2838" s="5">
        <f t="shared" si="833"/>
        <v>2024</v>
      </c>
      <c r="D2838" s="5" t="s">
        <v>2623</v>
      </c>
      <c r="E2838" s="5" t="str">
        <f>VLOOKUP(F2838,'Set up'!$A$2:$C$55,2,FALSE)</f>
        <v>C00000042</v>
      </c>
      <c r="F2838" s="1" t="s">
        <v>2013</v>
      </c>
      <c r="G2838" s="99" t="s">
        <v>1074</v>
      </c>
      <c r="H2838" s="5">
        <v>1</v>
      </c>
      <c r="I2838" s="5" t="str">
        <f>VLOOKUP(F2838,'Set up'!$A$2:$C$55,3,FALSE)</f>
        <v>Cash</v>
      </c>
      <c r="J2838" s="5">
        <f>VLOOKUP(F2838,'Set up'!$A$2:$D$55,4,FALSE)</f>
        <v>0</v>
      </c>
      <c r="K2838" s="4">
        <f t="shared" si="829"/>
        <v>45416</v>
      </c>
      <c r="L2838" s="5">
        <f t="shared" si="830"/>
        <v>5</v>
      </c>
      <c r="M2838" s="5">
        <f t="shared" si="831"/>
        <v>2024</v>
      </c>
      <c r="N2838" s="12">
        <v>1000</v>
      </c>
      <c r="O2838" s="12"/>
      <c r="P2838" s="12">
        <f t="shared" si="825"/>
        <v>1000</v>
      </c>
      <c r="Q2838" s="7">
        <v>4543418.95</v>
      </c>
      <c r="R2838" s="44" t="str">
        <f>VLOOKUP(F2838,'Set up'!$A$2:$E$55,5,FALSE)</f>
        <v>Trsf</v>
      </c>
    </row>
    <row r="2839" spans="1:19" ht="15" customHeight="1" x14ac:dyDescent="0.35">
      <c r="A2839" s="4">
        <v>45416</v>
      </c>
      <c r="B2839" s="5">
        <f t="shared" si="832"/>
        <v>5</v>
      </c>
      <c r="C2839" s="5">
        <f t="shared" si="833"/>
        <v>2024</v>
      </c>
      <c r="D2839" s="5" t="s">
        <v>2623</v>
      </c>
      <c r="E2839" s="5" t="str">
        <f>VLOOKUP(F2839,'Set up'!$A$2:$C$55,2,FALSE)</f>
        <v>C00000042</v>
      </c>
      <c r="F2839" s="1" t="s">
        <v>2013</v>
      </c>
      <c r="G2839" s="99" t="s">
        <v>1062</v>
      </c>
      <c r="H2839" s="5">
        <v>4</v>
      </c>
      <c r="I2839" s="5" t="str">
        <f>VLOOKUP(F2839,'Set up'!$A$2:$C$55,3,FALSE)</f>
        <v>Cash</v>
      </c>
      <c r="J2839" s="5">
        <f>VLOOKUP(F2839,'Set up'!$A$2:$D$55,4,FALSE)</f>
        <v>0</v>
      </c>
      <c r="K2839" s="4">
        <f t="shared" si="829"/>
        <v>45416</v>
      </c>
      <c r="L2839" s="5">
        <f t="shared" si="830"/>
        <v>5</v>
      </c>
      <c r="M2839" s="5">
        <f t="shared" si="831"/>
        <v>2024</v>
      </c>
      <c r="N2839" s="12">
        <v>380</v>
      </c>
      <c r="O2839" s="12"/>
      <c r="P2839" s="12">
        <f t="shared" si="825"/>
        <v>380</v>
      </c>
      <c r="Q2839" s="7">
        <v>4544426.95</v>
      </c>
      <c r="R2839" s="44" t="str">
        <f>VLOOKUP(F2839,'Set up'!$A$2:$E$55,5,FALSE)</f>
        <v>Trsf</v>
      </c>
    </row>
    <row r="2840" spans="1:19" ht="15" customHeight="1" x14ac:dyDescent="0.35">
      <c r="A2840" s="4">
        <v>45419</v>
      </c>
      <c r="B2840" s="5">
        <f t="shared" si="832"/>
        <v>5</v>
      </c>
      <c r="C2840" s="5">
        <f t="shared" si="833"/>
        <v>2024</v>
      </c>
      <c r="D2840" s="5" t="s">
        <v>2625</v>
      </c>
      <c r="E2840" s="5" t="str">
        <f>VLOOKUP(F2840,'Set up'!$A$2:$C$55,2,FALSE)</f>
        <v>C00000026</v>
      </c>
      <c r="F2840" s="1" t="s">
        <v>785</v>
      </c>
      <c r="G2840" s="99" t="s">
        <v>2624</v>
      </c>
      <c r="H2840" s="5">
        <v>2</v>
      </c>
      <c r="I2840" s="5" t="str">
        <f>VLOOKUP(F2840,'Set up'!$A$2:$C$55,3,FALSE)</f>
        <v>Cash</v>
      </c>
      <c r="J2840" s="5">
        <f>VLOOKUP(F2840,'Set up'!$A$2:$D$55,4,FALSE)</f>
        <v>0</v>
      </c>
      <c r="K2840" s="4">
        <f t="shared" si="829"/>
        <v>45419</v>
      </c>
      <c r="L2840" s="5">
        <f t="shared" si="830"/>
        <v>5</v>
      </c>
      <c r="M2840" s="5">
        <f t="shared" si="831"/>
        <v>2024</v>
      </c>
      <c r="N2840" s="12">
        <v>3476</v>
      </c>
      <c r="O2840" s="12">
        <f>-3000-476</f>
        <v>-3476</v>
      </c>
      <c r="P2840" s="12">
        <f t="shared" si="825"/>
        <v>0</v>
      </c>
      <c r="Q2840" s="7">
        <v>4548143.95</v>
      </c>
      <c r="R2840" s="44" t="str">
        <f>VLOOKUP(F2840,'Set up'!$A$2:$E$55,5,FALSE)</f>
        <v>Trsf</v>
      </c>
      <c r="S2840" s="1" t="s">
        <v>2790</v>
      </c>
    </row>
    <row r="2841" spans="1:19" ht="15" customHeight="1" x14ac:dyDescent="0.35">
      <c r="A2841" s="4">
        <v>45419</v>
      </c>
      <c r="B2841" s="5">
        <f t="shared" si="832"/>
        <v>5</v>
      </c>
      <c r="C2841" s="5">
        <f t="shared" si="833"/>
        <v>2024</v>
      </c>
      <c r="D2841" s="5" t="s">
        <v>2625</v>
      </c>
      <c r="E2841" s="5" t="str">
        <f>VLOOKUP(F2841,'Set up'!$A$2:$C$55,2,FALSE)</f>
        <v>C00000026</v>
      </c>
      <c r="F2841" s="1" t="s">
        <v>785</v>
      </c>
      <c r="G2841" s="99" t="s">
        <v>1412</v>
      </c>
      <c r="H2841" s="5">
        <v>1</v>
      </c>
      <c r="I2841" s="5" t="str">
        <f>VLOOKUP(F2841,'Set up'!$A$2:$C$55,3,FALSE)</f>
        <v>Cash</v>
      </c>
      <c r="J2841" s="5">
        <f>VLOOKUP(F2841,'Set up'!$A$2:$D$55,4,FALSE)</f>
        <v>0</v>
      </c>
      <c r="K2841" s="4">
        <f t="shared" si="829"/>
        <v>45419</v>
      </c>
      <c r="L2841" s="5">
        <f t="shared" si="830"/>
        <v>5</v>
      </c>
      <c r="M2841" s="5">
        <f t="shared" si="831"/>
        <v>2024</v>
      </c>
      <c r="N2841" s="12">
        <v>405</v>
      </c>
      <c r="O2841" s="6">
        <f t="shared" ref="O2841:O2845" si="835">-N2841</f>
        <v>-405</v>
      </c>
      <c r="P2841" s="12">
        <f t="shared" si="825"/>
        <v>0</v>
      </c>
      <c r="Q2841" s="7">
        <v>4545356.75</v>
      </c>
      <c r="R2841" s="44" t="str">
        <f>VLOOKUP(F2841,'Set up'!$A$2:$E$55,5,FALSE)</f>
        <v>Trsf</v>
      </c>
      <c r="S2841" s="1" t="s">
        <v>2791</v>
      </c>
    </row>
    <row r="2842" spans="1:19" ht="15" customHeight="1" x14ac:dyDescent="0.35">
      <c r="A2842" s="4">
        <v>45419</v>
      </c>
      <c r="B2842" s="5">
        <f t="shared" si="832"/>
        <v>5</v>
      </c>
      <c r="C2842" s="5">
        <f t="shared" si="833"/>
        <v>2024</v>
      </c>
      <c r="D2842" s="5" t="s">
        <v>2625</v>
      </c>
      <c r="E2842" s="5" t="str">
        <f>VLOOKUP(F2842,'Set up'!$A$2:$C$55,2,FALSE)</f>
        <v>C00000026</v>
      </c>
      <c r="F2842" s="1" t="s">
        <v>785</v>
      </c>
      <c r="G2842" s="99" t="s">
        <v>17</v>
      </c>
      <c r="H2842" s="5">
        <v>2</v>
      </c>
      <c r="I2842" s="5" t="str">
        <f>VLOOKUP(F2842,'Set up'!$A$2:$C$55,3,FALSE)</f>
        <v>Cash</v>
      </c>
      <c r="J2842" s="5">
        <f>VLOOKUP(F2842,'Set up'!$A$2:$D$55,4,FALSE)</f>
        <v>0</v>
      </c>
      <c r="K2842" s="4">
        <f t="shared" si="829"/>
        <v>45419</v>
      </c>
      <c r="L2842" s="5">
        <f t="shared" si="830"/>
        <v>5</v>
      </c>
      <c r="M2842" s="5">
        <f t="shared" si="831"/>
        <v>2024</v>
      </c>
      <c r="N2842" s="12">
        <v>220</v>
      </c>
      <c r="O2842" s="6">
        <f t="shared" si="835"/>
        <v>-220</v>
      </c>
      <c r="P2842" s="12">
        <f t="shared" si="825"/>
        <v>0</v>
      </c>
      <c r="Q2842" s="7">
        <v>4545331.75</v>
      </c>
      <c r="R2842" s="44" t="str">
        <f>VLOOKUP(F2842,'Set up'!$A$2:$E$55,5,FALSE)</f>
        <v>Trsf</v>
      </c>
      <c r="S2842" s="1" t="s">
        <v>2792</v>
      </c>
    </row>
    <row r="2843" spans="1:19" ht="15" customHeight="1" x14ac:dyDescent="0.35">
      <c r="A2843" s="4">
        <v>45419</v>
      </c>
      <c r="B2843" s="5">
        <f t="shared" si="832"/>
        <v>5</v>
      </c>
      <c r="C2843" s="5">
        <f t="shared" si="833"/>
        <v>2024</v>
      </c>
      <c r="D2843" s="5" t="s">
        <v>2625</v>
      </c>
      <c r="E2843" s="5" t="str">
        <f>VLOOKUP(F2843,'Set up'!$A$2:$C$55,2,FALSE)</f>
        <v>C00000026</v>
      </c>
      <c r="F2843" s="1" t="s">
        <v>785</v>
      </c>
      <c r="G2843" s="99" t="s">
        <v>2214</v>
      </c>
      <c r="H2843" s="5">
        <v>2</v>
      </c>
      <c r="I2843" s="5" t="str">
        <f>VLOOKUP(F2843,'Set up'!$A$2:$C$55,3,FALSE)</f>
        <v>Cash</v>
      </c>
      <c r="J2843" s="5">
        <f>VLOOKUP(F2843,'Set up'!$A$2:$D$55,4,FALSE)</f>
        <v>0</v>
      </c>
      <c r="K2843" s="4">
        <f t="shared" si="829"/>
        <v>45419</v>
      </c>
      <c r="L2843" s="5">
        <f t="shared" si="830"/>
        <v>5</v>
      </c>
      <c r="M2843" s="5">
        <f t="shared" si="831"/>
        <v>2024</v>
      </c>
      <c r="N2843" s="12">
        <v>567.6</v>
      </c>
      <c r="O2843" s="6">
        <f t="shared" si="835"/>
        <v>-567.6</v>
      </c>
      <c r="P2843" s="12">
        <f t="shared" si="825"/>
        <v>0</v>
      </c>
      <c r="Q2843" s="7">
        <v>4545844.3499999996</v>
      </c>
      <c r="R2843" s="44" t="str">
        <f>VLOOKUP(F2843,'Set up'!$A$2:$E$55,5,FALSE)</f>
        <v>Trsf</v>
      </c>
      <c r="S2843" s="1" t="s">
        <v>2793</v>
      </c>
    </row>
    <row r="2844" spans="1:19" ht="15" customHeight="1" x14ac:dyDescent="0.35">
      <c r="A2844" s="4">
        <v>45419</v>
      </c>
      <c r="B2844" s="5">
        <f t="shared" si="832"/>
        <v>5</v>
      </c>
      <c r="C2844" s="5">
        <f t="shared" si="833"/>
        <v>2024</v>
      </c>
      <c r="D2844" s="5" t="s">
        <v>2625</v>
      </c>
      <c r="E2844" s="5" t="str">
        <f>VLOOKUP(F2844,'Set up'!$A$2:$C$55,2,FALSE)</f>
        <v>C00000026</v>
      </c>
      <c r="F2844" s="1" t="s">
        <v>785</v>
      </c>
      <c r="G2844" s="99" t="s">
        <v>950</v>
      </c>
      <c r="H2844" s="5">
        <v>2</v>
      </c>
      <c r="I2844" s="5" t="str">
        <f>VLOOKUP(F2844,'Set up'!$A$2:$C$55,3,FALSE)</f>
        <v>Cash</v>
      </c>
      <c r="J2844" s="5">
        <f>VLOOKUP(F2844,'Set up'!$A$2:$D$55,4,FALSE)</f>
        <v>0</v>
      </c>
      <c r="K2844" s="4">
        <f t="shared" si="829"/>
        <v>45419</v>
      </c>
      <c r="L2844" s="5">
        <f t="shared" si="830"/>
        <v>5</v>
      </c>
      <c r="M2844" s="5">
        <f t="shared" si="831"/>
        <v>2024</v>
      </c>
      <c r="N2844" s="12">
        <v>120</v>
      </c>
      <c r="O2844" s="6">
        <f t="shared" si="835"/>
        <v>-120</v>
      </c>
      <c r="P2844" s="12">
        <f t="shared" si="825"/>
        <v>0</v>
      </c>
      <c r="Q2844" s="7">
        <v>4545506.75</v>
      </c>
      <c r="R2844" s="44" t="str">
        <f>VLOOKUP(F2844,'Set up'!$A$2:$E$55,5,FALSE)</f>
        <v>Trsf</v>
      </c>
      <c r="S2844" s="1" t="s">
        <v>2794</v>
      </c>
    </row>
    <row r="2845" spans="1:19" ht="15" customHeight="1" x14ac:dyDescent="0.35">
      <c r="A2845" s="4">
        <v>45419</v>
      </c>
      <c r="B2845" s="5">
        <f t="shared" si="832"/>
        <v>5</v>
      </c>
      <c r="C2845" s="5">
        <f t="shared" si="833"/>
        <v>2024</v>
      </c>
      <c r="D2845" s="5" t="s">
        <v>2625</v>
      </c>
      <c r="E2845" s="5" t="str">
        <f>VLOOKUP(F2845,'Set up'!$A$2:$C$55,2,FALSE)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up'!$A$2:$C$55,3,FALSE)</f>
        <v>Cash</v>
      </c>
      <c r="J2845" s="5">
        <f>VLOOKUP(F2845,'Set up'!$A$2:$D$55,4,FALSE)</f>
        <v>0</v>
      </c>
      <c r="K2845" s="4">
        <f t="shared" si="829"/>
        <v>45419</v>
      </c>
      <c r="L2845" s="5">
        <f t="shared" si="830"/>
        <v>5</v>
      </c>
      <c r="M2845" s="5">
        <f t="shared" si="831"/>
        <v>2024</v>
      </c>
      <c r="N2845" s="12">
        <v>55.2</v>
      </c>
      <c r="O2845" s="6">
        <f t="shared" si="835"/>
        <v>-55.2</v>
      </c>
      <c r="P2845" s="12">
        <f t="shared" si="825"/>
        <v>0</v>
      </c>
      <c r="Q2845" s="7">
        <v>4545561.95</v>
      </c>
      <c r="R2845" s="44" t="str">
        <f>VLOOKUP(F2845,'Set up'!$A$2:$E$55,5,FALSE)</f>
        <v>Trsf</v>
      </c>
      <c r="S2845" s="1" t="s">
        <v>2795</v>
      </c>
    </row>
    <row r="2846" spans="1:19" ht="15" customHeight="1" x14ac:dyDescent="0.35">
      <c r="A2846" s="4">
        <v>45421</v>
      </c>
      <c r="B2846" s="5">
        <f t="shared" si="832"/>
        <v>5</v>
      </c>
      <c r="C2846" s="5">
        <f t="shared" si="833"/>
        <v>2024</v>
      </c>
      <c r="D2846" s="5" t="s">
        <v>2626</v>
      </c>
      <c r="E2846" s="5" t="str">
        <f>VLOOKUP(F2846,'Set up'!$A$2:$C$55,2,FALSE)</f>
        <v>C00000037</v>
      </c>
      <c r="F2846" s="1" t="s">
        <v>1310</v>
      </c>
      <c r="G2846" s="99" t="s">
        <v>2627</v>
      </c>
      <c r="H2846" s="5">
        <v>3</v>
      </c>
      <c r="I2846" s="5">
        <f>VLOOKUP(F2846,'Set up'!$A$2:$C$55,3,FALSE)</f>
        <v>30</v>
      </c>
      <c r="J2846" s="5">
        <f>VLOOKUP(F2846,'Set up'!$A$2:$D$55,4,FALSE)</f>
        <v>30</v>
      </c>
      <c r="K2846" s="4">
        <f t="shared" si="829"/>
        <v>45451</v>
      </c>
      <c r="L2846" s="5">
        <f t="shared" si="830"/>
        <v>6</v>
      </c>
      <c r="M2846" s="5">
        <f t="shared" si="831"/>
        <v>2024</v>
      </c>
      <c r="N2846" s="12">
        <v>5280</v>
      </c>
      <c r="O2846" s="12"/>
      <c r="P2846" s="12">
        <f t="shared" si="825"/>
        <v>5280</v>
      </c>
      <c r="Q2846" s="7">
        <v>4552524.75</v>
      </c>
      <c r="R2846" s="44" t="str">
        <f>VLOOKUP(F2846,'Set up'!$A$2:$E$55,5,FALSE)</f>
        <v>Chq</v>
      </c>
    </row>
    <row r="2847" spans="1:19" ht="15" customHeight="1" x14ac:dyDescent="0.35">
      <c r="A2847" s="4">
        <v>45421</v>
      </c>
      <c r="B2847" s="5">
        <f t="shared" si="832"/>
        <v>5</v>
      </c>
      <c r="C2847" s="5">
        <f t="shared" si="833"/>
        <v>2024</v>
      </c>
      <c r="D2847" s="5" t="s">
        <v>2626</v>
      </c>
      <c r="E2847" s="5" t="str">
        <f>VLOOKUP(F2847,'Set up'!$A$2:$C$55,2,FALSE)</f>
        <v>C00000037</v>
      </c>
      <c r="F2847" s="1" t="s">
        <v>1310</v>
      </c>
      <c r="G2847" s="99" t="s">
        <v>708</v>
      </c>
      <c r="H2847" s="5">
        <v>1</v>
      </c>
      <c r="I2847" s="5">
        <f>VLOOKUP(F2847,'Set up'!$A$2:$C$55,3,FALSE)</f>
        <v>30</v>
      </c>
      <c r="J2847" s="5">
        <f>VLOOKUP(F2847,'Set up'!$A$2:$D$55,4,FALSE)</f>
        <v>30</v>
      </c>
      <c r="K2847" s="4">
        <f t="shared" si="829"/>
        <v>45451</v>
      </c>
      <c r="L2847" s="5">
        <f t="shared" si="830"/>
        <v>6</v>
      </c>
      <c r="M2847" s="5">
        <f t="shared" si="831"/>
        <v>2024</v>
      </c>
      <c r="N2847" s="12">
        <v>421.2</v>
      </c>
      <c r="O2847" s="12"/>
      <c r="P2847" s="12">
        <f t="shared" si="825"/>
        <v>421.2</v>
      </c>
      <c r="Q2847" s="7">
        <v>4548220.95</v>
      </c>
      <c r="R2847" s="44" t="str">
        <f>VLOOKUP(F2847,'Set up'!$A$2:$E$55,5,FALSE)</f>
        <v>Chq</v>
      </c>
    </row>
    <row r="2848" spans="1:19" ht="15" customHeight="1" x14ac:dyDescent="0.35">
      <c r="A2848" s="4">
        <v>45421</v>
      </c>
      <c r="B2848" s="5">
        <f t="shared" si="832"/>
        <v>5</v>
      </c>
      <c r="C2848" s="5">
        <f t="shared" si="833"/>
        <v>2024</v>
      </c>
      <c r="D2848" s="5" t="s">
        <v>2626</v>
      </c>
      <c r="E2848" s="5" t="str">
        <f>VLOOKUP(F2848,'Set up'!$A$2:$C$55,2,FALSE)</f>
        <v>C00000037</v>
      </c>
      <c r="F2848" s="1" t="s">
        <v>1310</v>
      </c>
      <c r="G2848" s="99" t="s">
        <v>2628</v>
      </c>
      <c r="H2848" s="5">
        <v>1</v>
      </c>
      <c r="I2848" s="5">
        <f>VLOOKUP(F2848,'Set up'!$A$2:$C$55,3,FALSE)</f>
        <v>30</v>
      </c>
      <c r="J2848" s="5">
        <f>VLOOKUP(F2848,'Set up'!$A$2:$D$55,4,FALSE)</f>
        <v>30</v>
      </c>
      <c r="K2848" s="4">
        <f t="shared" si="829"/>
        <v>45451</v>
      </c>
      <c r="L2848" s="5">
        <f t="shared" si="830"/>
        <v>6</v>
      </c>
      <c r="M2848" s="5">
        <f t="shared" si="831"/>
        <v>2024</v>
      </c>
      <c r="N2848" s="12">
        <v>421.2</v>
      </c>
      <c r="O2848" s="12"/>
      <c r="P2848" s="12">
        <f t="shared" si="825"/>
        <v>421.2</v>
      </c>
      <c r="Q2848" s="7">
        <v>4548315.95</v>
      </c>
      <c r="R2848" s="44" t="str">
        <f>VLOOKUP(F2848,'Set up'!$A$2:$E$55,5,FALSE)</f>
        <v>Chq</v>
      </c>
    </row>
    <row r="2849" spans="1:19" ht="15" customHeight="1" x14ac:dyDescent="0.35">
      <c r="A2849" s="4">
        <v>45421</v>
      </c>
      <c r="B2849" s="5">
        <f t="shared" si="832"/>
        <v>5</v>
      </c>
      <c r="C2849" s="5">
        <f t="shared" si="833"/>
        <v>2024</v>
      </c>
      <c r="D2849" s="5" t="s">
        <v>2626</v>
      </c>
      <c r="E2849" s="5" t="str">
        <f>VLOOKUP(F2849,'Set up'!$A$2:$C$55,2,FALSE)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up'!$A$2:$C$55,3,FALSE)</f>
        <v>30</v>
      </c>
      <c r="J2849" s="5">
        <f>VLOOKUP(F2849,'Set up'!$A$2:$D$55,4,FALSE)</f>
        <v>30</v>
      </c>
      <c r="K2849" s="4">
        <f t="shared" si="829"/>
        <v>45451</v>
      </c>
      <c r="L2849" s="5">
        <f t="shared" si="830"/>
        <v>6</v>
      </c>
      <c r="M2849" s="5">
        <f t="shared" si="831"/>
        <v>2024</v>
      </c>
      <c r="N2849" s="12">
        <v>240</v>
      </c>
      <c r="O2849" s="12"/>
      <c r="P2849" s="12">
        <f t="shared" si="825"/>
        <v>240</v>
      </c>
      <c r="Q2849" s="7">
        <v>4548447.25</v>
      </c>
      <c r="R2849" s="44" t="str">
        <f>VLOOKUP(F2849,'Set up'!$A$2:$E$55,5,FALSE)</f>
        <v>Chq</v>
      </c>
    </row>
    <row r="2850" spans="1:19" ht="15" customHeight="1" x14ac:dyDescent="0.35">
      <c r="A2850" s="4">
        <v>45421</v>
      </c>
      <c r="B2850" s="5">
        <f t="shared" si="832"/>
        <v>5</v>
      </c>
      <c r="C2850" s="5">
        <f t="shared" si="833"/>
        <v>2024</v>
      </c>
      <c r="D2850" s="5" t="s">
        <v>2626</v>
      </c>
      <c r="E2850" s="5" t="str">
        <f>VLOOKUP(F2850,'Set up'!$A$2:$C$55,2,FALSE)</f>
        <v>C00000037</v>
      </c>
      <c r="F2850" s="1" t="s">
        <v>1310</v>
      </c>
      <c r="G2850" s="99" t="s">
        <v>1111</v>
      </c>
      <c r="H2850" s="5">
        <v>5</v>
      </c>
      <c r="I2850" s="5">
        <f>VLOOKUP(F2850,'Set up'!$A$2:$C$55,3,FALSE)</f>
        <v>30</v>
      </c>
      <c r="J2850" s="5">
        <f>VLOOKUP(F2850,'Set up'!$A$2:$D$55,4,FALSE)</f>
        <v>30</v>
      </c>
      <c r="K2850" s="4">
        <f t="shared" si="829"/>
        <v>45451</v>
      </c>
      <c r="L2850" s="5">
        <f t="shared" si="830"/>
        <v>6</v>
      </c>
      <c r="M2850" s="5">
        <f t="shared" si="831"/>
        <v>2024</v>
      </c>
      <c r="N2850" s="12">
        <v>312.5</v>
      </c>
      <c r="O2850" s="12"/>
      <c r="P2850" s="12">
        <f t="shared" si="825"/>
        <v>312.5</v>
      </c>
      <c r="Q2850" s="7">
        <v>4548999.75</v>
      </c>
      <c r="R2850" s="44" t="str">
        <f>VLOOKUP(F2850,'Set up'!$A$2:$E$55,5,FALSE)</f>
        <v>Chq</v>
      </c>
    </row>
    <row r="2851" spans="1:19" ht="15" customHeight="1" x14ac:dyDescent="0.35">
      <c r="A2851" s="4">
        <v>45422</v>
      </c>
      <c r="B2851" s="5">
        <f t="shared" si="832"/>
        <v>5</v>
      </c>
      <c r="C2851" s="5">
        <f t="shared" si="833"/>
        <v>2024</v>
      </c>
      <c r="D2851" s="5" t="s">
        <v>2629</v>
      </c>
      <c r="E2851" s="5" t="str">
        <f>VLOOKUP(F2851,'Set up'!$A$2:$C$55,2,FALSE)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up'!$A$2:$C$55,3,FALSE)</f>
        <v>Cash</v>
      </c>
      <c r="J2851" s="5">
        <f>VLOOKUP(F2851,'Set up'!$A$2:$D$55,4,FALSE)</f>
        <v>0</v>
      </c>
      <c r="K2851" s="4">
        <f t="shared" si="829"/>
        <v>45422</v>
      </c>
      <c r="L2851" s="5">
        <f t="shared" si="830"/>
        <v>5</v>
      </c>
      <c r="M2851" s="5">
        <f t="shared" si="831"/>
        <v>2024</v>
      </c>
      <c r="N2851" s="12">
        <v>3476</v>
      </c>
      <c r="O2851" s="6">
        <f t="shared" ref="O2851:O2856" si="836">-N2851</f>
        <v>-3476</v>
      </c>
      <c r="P2851" s="12">
        <f t="shared" si="825"/>
        <v>0</v>
      </c>
      <c r="Q2851" s="7">
        <v>4553813.25</v>
      </c>
      <c r="R2851" s="44" t="str">
        <f>VLOOKUP(F2851,'Set up'!$A$2:$E$55,5,FALSE)</f>
        <v>Chq</v>
      </c>
      <c r="S2851" s="1" t="s">
        <v>2915</v>
      </c>
    </row>
    <row r="2852" spans="1:19" ht="15" customHeight="1" x14ac:dyDescent="0.35">
      <c r="A2852" s="4">
        <v>45422</v>
      </c>
      <c r="B2852" s="5">
        <f t="shared" si="832"/>
        <v>5</v>
      </c>
      <c r="C2852" s="5">
        <f t="shared" si="833"/>
        <v>2024</v>
      </c>
      <c r="D2852" s="5" t="s">
        <v>2629</v>
      </c>
      <c r="E2852" s="5" t="str">
        <f>VLOOKUP(F2852,'Set up'!$A$2:$C$55,2,FALSE)</f>
        <v>C00000006</v>
      </c>
      <c r="F2852" s="1" t="s">
        <v>43</v>
      </c>
      <c r="G2852" s="99" t="s">
        <v>1797</v>
      </c>
      <c r="H2852" s="5">
        <v>6</v>
      </c>
      <c r="I2852" s="5" t="str">
        <f>VLOOKUP(F2852,'Set up'!$A$2:$C$55,3,FALSE)</f>
        <v>Cash</v>
      </c>
      <c r="J2852" s="5">
        <f>VLOOKUP(F2852,'Set up'!$A$2:$D$55,4,FALSE)</f>
        <v>0</v>
      </c>
      <c r="K2852" s="4">
        <f t="shared" si="829"/>
        <v>45422</v>
      </c>
      <c r="L2852" s="5">
        <f t="shared" si="830"/>
        <v>5</v>
      </c>
      <c r="M2852" s="5">
        <f t="shared" si="831"/>
        <v>2024</v>
      </c>
      <c r="N2852" s="12">
        <v>1350</v>
      </c>
      <c r="O2852" s="6">
        <f t="shared" si="836"/>
        <v>-1350</v>
      </c>
      <c r="P2852" s="12">
        <f t="shared" si="825"/>
        <v>0</v>
      </c>
      <c r="Q2852" s="7">
        <v>4552107.25</v>
      </c>
      <c r="R2852" s="44" t="str">
        <f>VLOOKUP(F2852,'Set up'!$A$2:$E$55,5,FALSE)</f>
        <v>Chq</v>
      </c>
      <c r="S2852" s="1" t="s">
        <v>2915</v>
      </c>
    </row>
    <row r="2853" spans="1:19" ht="15" customHeight="1" x14ac:dyDescent="0.35">
      <c r="A2853" s="4">
        <v>45422</v>
      </c>
      <c r="B2853" s="5">
        <f t="shared" si="832"/>
        <v>5</v>
      </c>
      <c r="C2853" s="5">
        <f t="shared" si="833"/>
        <v>2024</v>
      </c>
      <c r="D2853" s="5" t="s">
        <v>2629</v>
      </c>
      <c r="E2853" s="5" t="str">
        <f>VLOOKUP(F2853,'Set up'!$A$2:$C$55,2,FALSE)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up'!$A$2:$C$55,3,FALSE)</f>
        <v>Cash</v>
      </c>
      <c r="J2853" s="5">
        <f>VLOOKUP(F2853,'Set up'!$A$2:$D$55,4,FALSE)</f>
        <v>0</v>
      </c>
      <c r="K2853" s="4">
        <f t="shared" si="829"/>
        <v>45422</v>
      </c>
      <c r="L2853" s="5">
        <f t="shared" si="830"/>
        <v>5</v>
      </c>
      <c r="M2853" s="5">
        <f t="shared" si="831"/>
        <v>2024</v>
      </c>
      <c r="N2853" s="12">
        <v>220</v>
      </c>
      <c r="O2853" s="6">
        <f t="shared" si="836"/>
        <v>-220</v>
      </c>
      <c r="P2853" s="12">
        <f t="shared" si="825"/>
        <v>0</v>
      </c>
      <c r="Q2853" s="7">
        <v>4551037.25</v>
      </c>
      <c r="R2853" s="44" t="str">
        <f>VLOOKUP(F2853,'Set up'!$A$2:$E$55,5,FALSE)</f>
        <v>Chq</v>
      </c>
      <c r="S2853" s="1" t="s">
        <v>2915</v>
      </c>
    </row>
    <row r="2854" spans="1:19" ht="15" customHeight="1" x14ac:dyDescent="0.35">
      <c r="A2854" s="4">
        <v>45422</v>
      </c>
      <c r="B2854" s="5">
        <f t="shared" si="832"/>
        <v>5</v>
      </c>
      <c r="C2854" s="5">
        <f t="shared" si="833"/>
        <v>2024</v>
      </c>
      <c r="D2854" s="5" t="s">
        <v>2629</v>
      </c>
      <c r="E2854" s="5" t="str">
        <f>VLOOKUP(F2854,'Set up'!$A$2:$C$55,2,FALSE)</f>
        <v>C00000006</v>
      </c>
      <c r="F2854" s="1" t="s">
        <v>43</v>
      </c>
      <c r="G2854" s="99" t="s">
        <v>294</v>
      </c>
      <c r="H2854" s="5">
        <v>2</v>
      </c>
      <c r="I2854" s="5" t="str">
        <f>VLOOKUP(F2854,'Set up'!$A$2:$C$55,3,FALSE)</f>
        <v>Cash</v>
      </c>
      <c r="J2854" s="5">
        <f>VLOOKUP(F2854,'Set up'!$A$2:$D$55,4,FALSE)</f>
        <v>0</v>
      </c>
      <c r="K2854" s="4">
        <f t="shared" si="829"/>
        <v>45422</v>
      </c>
      <c r="L2854" s="5">
        <f t="shared" si="830"/>
        <v>5</v>
      </c>
      <c r="M2854" s="5">
        <f t="shared" si="831"/>
        <v>2024</v>
      </c>
      <c r="N2854" s="12">
        <v>96</v>
      </c>
      <c r="O2854" s="6">
        <f t="shared" si="836"/>
        <v>-96</v>
      </c>
      <c r="P2854" s="12">
        <f t="shared" si="825"/>
        <v>0</v>
      </c>
      <c r="Q2854" s="7">
        <v>4551333.25</v>
      </c>
      <c r="R2854" s="44" t="str">
        <f>VLOOKUP(F2854,'Set up'!$A$2:$E$55,5,FALSE)</f>
        <v>Chq</v>
      </c>
      <c r="S2854" s="1" t="s">
        <v>2915</v>
      </c>
    </row>
    <row r="2855" spans="1:19" ht="15" customHeight="1" x14ac:dyDescent="0.35">
      <c r="A2855" s="4">
        <v>45422</v>
      </c>
      <c r="B2855" s="5">
        <f t="shared" si="832"/>
        <v>5</v>
      </c>
      <c r="C2855" s="5">
        <f t="shared" si="833"/>
        <v>2024</v>
      </c>
      <c r="D2855" s="5" t="s">
        <v>2629</v>
      </c>
      <c r="E2855" s="5" t="str">
        <f>VLOOKUP(F2855,'Set up'!$A$2:$C$55,2,FALSE)</f>
        <v>C00000006</v>
      </c>
      <c r="F2855" s="1" t="s">
        <v>43</v>
      </c>
      <c r="G2855" s="99" t="s">
        <v>2630</v>
      </c>
      <c r="H2855" s="5">
        <v>1</v>
      </c>
      <c r="I2855" s="5" t="str">
        <f>VLOOKUP(F2855,'Set up'!$A$2:$C$55,3,FALSE)</f>
        <v>Cash</v>
      </c>
      <c r="J2855" s="5">
        <f>VLOOKUP(F2855,'Set up'!$A$2:$D$55,4,FALSE)</f>
        <v>0</v>
      </c>
      <c r="K2855" s="4">
        <f t="shared" si="829"/>
        <v>45422</v>
      </c>
      <c r="L2855" s="5">
        <f t="shared" si="830"/>
        <v>5</v>
      </c>
      <c r="M2855" s="5">
        <f t="shared" si="831"/>
        <v>2024</v>
      </c>
      <c r="N2855" s="12">
        <v>275</v>
      </c>
      <c r="O2855" s="6">
        <f t="shared" si="836"/>
        <v>-275</v>
      </c>
      <c r="P2855" s="12">
        <f t="shared" si="825"/>
        <v>0</v>
      </c>
      <c r="Q2855" s="7">
        <v>4551622.25</v>
      </c>
      <c r="R2855" s="44" t="str">
        <f>VLOOKUP(F2855,'Set up'!$A$2:$E$55,5,FALSE)</f>
        <v>Chq</v>
      </c>
      <c r="S2855" s="1" t="s">
        <v>2915</v>
      </c>
    </row>
    <row r="2856" spans="1:19" ht="15" customHeight="1" x14ac:dyDescent="0.35">
      <c r="A2856" s="4">
        <v>45422</v>
      </c>
      <c r="B2856" s="5">
        <f t="shared" si="832"/>
        <v>5</v>
      </c>
      <c r="C2856" s="5">
        <f t="shared" si="833"/>
        <v>2024</v>
      </c>
      <c r="D2856" s="5" t="s">
        <v>2629</v>
      </c>
      <c r="E2856" s="5" t="str">
        <f>VLOOKUP(F2856,'Set up'!$A$2:$C$55,2,FALSE)</f>
        <v>C00000006</v>
      </c>
      <c r="F2856" s="1" t="s">
        <v>43</v>
      </c>
      <c r="G2856" s="99" t="s">
        <v>1662</v>
      </c>
      <c r="H2856" s="5">
        <v>1</v>
      </c>
      <c r="I2856" s="5" t="str">
        <f>VLOOKUP(F2856,'Set up'!$A$2:$C$55,3,FALSE)</f>
        <v>Cash</v>
      </c>
      <c r="J2856" s="5">
        <f>VLOOKUP(F2856,'Set up'!$A$2:$D$55,4,FALSE)</f>
        <v>0</v>
      </c>
      <c r="K2856" s="4">
        <f t="shared" si="829"/>
        <v>45422</v>
      </c>
      <c r="L2856" s="5">
        <f t="shared" si="830"/>
        <v>5</v>
      </c>
      <c r="M2856" s="5">
        <f t="shared" si="831"/>
        <v>2024</v>
      </c>
      <c r="N2856" s="12">
        <v>160</v>
      </c>
      <c r="O2856" s="6">
        <f t="shared" si="836"/>
        <v>-160</v>
      </c>
      <c r="P2856" s="12">
        <f t="shared" si="825"/>
        <v>0</v>
      </c>
      <c r="Q2856" s="7">
        <v>4551981.25</v>
      </c>
      <c r="R2856" s="44" t="str">
        <f>VLOOKUP(F2856,'Set up'!$A$2:$E$55,5,FALSE)</f>
        <v>Chq</v>
      </c>
      <c r="S2856" s="1" t="s">
        <v>2915</v>
      </c>
    </row>
    <row r="2857" spans="1:19" ht="15" customHeight="1" x14ac:dyDescent="0.35">
      <c r="A2857" s="4">
        <v>45421</v>
      </c>
      <c r="B2857" s="5">
        <f t="shared" si="832"/>
        <v>5</v>
      </c>
      <c r="C2857" s="5">
        <f t="shared" si="833"/>
        <v>2024</v>
      </c>
      <c r="D2857" s="5" t="s">
        <v>2631</v>
      </c>
      <c r="E2857" s="5" t="str">
        <f>VLOOKUP(F2857,'Set up'!$A$2:$C$55,2,FALSE)</f>
        <v>C00000042</v>
      </c>
      <c r="F2857" s="1" t="s">
        <v>2013</v>
      </c>
      <c r="G2857" s="99" t="s">
        <v>1111</v>
      </c>
      <c r="H2857" s="5">
        <v>7</v>
      </c>
      <c r="I2857" s="5" t="str">
        <f>VLOOKUP(F2857,'Set up'!$A$2:$C$55,3,FALSE)</f>
        <v>Cash</v>
      </c>
      <c r="J2857" s="5">
        <f>VLOOKUP(F2857,'Set up'!$A$2:$D$55,4,FALSE)</f>
        <v>0</v>
      </c>
      <c r="K2857" s="4">
        <f t="shared" si="829"/>
        <v>45421</v>
      </c>
      <c r="L2857" s="5">
        <f t="shared" si="830"/>
        <v>5</v>
      </c>
      <c r="M2857" s="5">
        <f t="shared" si="831"/>
        <v>2024</v>
      </c>
      <c r="N2857" s="12">
        <v>437.5</v>
      </c>
      <c r="O2857" s="12"/>
      <c r="P2857" s="12">
        <f t="shared" si="825"/>
        <v>437.5</v>
      </c>
      <c r="Q2857" s="7">
        <v>4552443.75</v>
      </c>
      <c r="R2857" s="44" t="str">
        <f>VLOOKUP(F2857,'Set up'!$A$2:$E$55,5,FALSE)</f>
        <v>Trsf</v>
      </c>
    </row>
    <row r="2858" spans="1:19" ht="15" customHeight="1" x14ac:dyDescent="0.35">
      <c r="A2858" s="4">
        <v>45421</v>
      </c>
      <c r="B2858" s="5">
        <f t="shared" si="832"/>
        <v>5</v>
      </c>
      <c r="C2858" s="5">
        <f t="shared" si="833"/>
        <v>2024</v>
      </c>
      <c r="D2858" s="5" t="s">
        <v>2632</v>
      </c>
      <c r="E2858" s="5" t="str">
        <f>VLOOKUP(F2858,'Set up'!$A$2:$C$55,2,FALSE)</f>
        <v>C00000042</v>
      </c>
      <c r="F2858" s="1" t="s">
        <v>2013</v>
      </c>
      <c r="G2858" s="99" t="s">
        <v>2624</v>
      </c>
      <c r="H2858" s="5">
        <v>7</v>
      </c>
      <c r="I2858" s="5" t="str">
        <f>VLOOKUP(F2858,'Set up'!$A$2:$C$55,3,FALSE)</f>
        <v>Cash</v>
      </c>
      <c r="J2858" s="5">
        <f>VLOOKUP(F2858,'Set up'!$A$2:$D$55,4,FALSE)</f>
        <v>0</v>
      </c>
      <c r="K2858" s="4">
        <f t="shared" si="829"/>
        <v>45421</v>
      </c>
      <c r="L2858" s="5">
        <f t="shared" si="830"/>
        <v>5</v>
      </c>
      <c r="M2858" s="5">
        <f t="shared" si="831"/>
        <v>2024</v>
      </c>
      <c r="N2858" s="12">
        <v>11396</v>
      </c>
      <c r="O2858" s="12"/>
      <c r="P2858" s="12">
        <f t="shared" si="825"/>
        <v>11396</v>
      </c>
      <c r="Q2858" s="7">
        <v>4566658.25</v>
      </c>
      <c r="R2858" s="44" t="str">
        <f>VLOOKUP(F2858,'Set up'!$A$2:$E$55,5,FALSE)</f>
        <v>Trsf</v>
      </c>
    </row>
    <row r="2859" spans="1:19" ht="15" customHeight="1" x14ac:dyDescent="0.35">
      <c r="A2859" s="4">
        <v>45421</v>
      </c>
      <c r="B2859" s="5">
        <f t="shared" si="832"/>
        <v>5</v>
      </c>
      <c r="C2859" s="5">
        <f t="shared" si="833"/>
        <v>2024</v>
      </c>
      <c r="D2859" s="5" t="s">
        <v>2632</v>
      </c>
      <c r="E2859" s="5" t="str">
        <f>VLOOKUP(F2859,'Set up'!$A$2:$C$55,2,FALSE)</f>
        <v>C00000042</v>
      </c>
      <c r="F2859" s="1" t="s">
        <v>2013</v>
      </c>
      <c r="G2859" s="99" t="s">
        <v>914</v>
      </c>
      <c r="H2859" s="5">
        <v>21</v>
      </c>
      <c r="I2859" s="5" t="str">
        <f>VLOOKUP(F2859,'Set up'!$A$2:$C$55,3,FALSE)</f>
        <v>Cash</v>
      </c>
      <c r="J2859" s="5">
        <f>VLOOKUP(F2859,'Set up'!$A$2:$D$55,4,FALSE)</f>
        <v>0</v>
      </c>
      <c r="K2859" s="4">
        <f t="shared" si="829"/>
        <v>45421</v>
      </c>
      <c r="L2859" s="5">
        <f t="shared" si="830"/>
        <v>5</v>
      </c>
      <c r="M2859" s="5">
        <f t="shared" si="831"/>
        <v>2024</v>
      </c>
      <c r="N2859" s="12">
        <v>3654</v>
      </c>
      <c r="O2859" s="12"/>
      <c r="P2859" s="12">
        <f t="shared" si="825"/>
        <v>3654</v>
      </c>
      <c r="Q2859" s="7">
        <v>4560544.25</v>
      </c>
      <c r="R2859" s="44" t="str">
        <f>VLOOKUP(F2859,'Set up'!$A$2:$E$55,5,FALSE)</f>
        <v>Trsf</v>
      </c>
    </row>
    <row r="2860" spans="1:19" ht="15" customHeight="1" x14ac:dyDescent="0.35">
      <c r="A2860" s="4">
        <v>45421</v>
      </c>
      <c r="B2860" s="5">
        <f t="shared" si="832"/>
        <v>5</v>
      </c>
      <c r="C2860" s="5">
        <f t="shared" si="833"/>
        <v>2024</v>
      </c>
      <c r="D2860" s="5" t="s">
        <v>2632</v>
      </c>
      <c r="E2860" s="5" t="str">
        <f>VLOOKUP(F2860,'Set up'!$A$2:$C$55,2,FALSE)</f>
        <v>C00000042</v>
      </c>
      <c r="F2860" s="1" t="s">
        <v>2013</v>
      </c>
      <c r="G2860" s="99" t="s">
        <v>1923</v>
      </c>
      <c r="H2860" s="5">
        <v>7</v>
      </c>
      <c r="I2860" s="5" t="str">
        <f>VLOOKUP(F2860,'Set up'!$A$2:$C$55,3,FALSE)</f>
        <v>Cash</v>
      </c>
      <c r="J2860" s="5">
        <f>VLOOKUP(F2860,'Set up'!$A$2:$D$55,4,FALSE)</f>
        <v>0</v>
      </c>
      <c r="K2860" s="4">
        <f t="shared" si="829"/>
        <v>45421</v>
      </c>
      <c r="L2860" s="5">
        <f t="shared" si="830"/>
        <v>5</v>
      </c>
      <c r="M2860" s="5">
        <f t="shared" si="831"/>
        <v>2024</v>
      </c>
      <c r="N2860" s="12">
        <v>1638</v>
      </c>
      <c r="O2860" s="12"/>
      <c r="P2860" s="12">
        <f t="shared" si="825"/>
        <v>1638</v>
      </c>
      <c r="Q2860" s="7">
        <v>4558978.25</v>
      </c>
      <c r="R2860" s="44" t="str">
        <f>VLOOKUP(F2860,'Set up'!$A$2:$E$55,5,FALSE)</f>
        <v>Trsf</v>
      </c>
    </row>
    <row r="2861" spans="1:19" ht="15" customHeight="1" x14ac:dyDescent="0.35">
      <c r="A2861" s="4">
        <v>45421</v>
      </c>
      <c r="B2861" s="5">
        <f t="shared" si="832"/>
        <v>5</v>
      </c>
      <c r="C2861" s="5">
        <f t="shared" si="833"/>
        <v>2024</v>
      </c>
      <c r="D2861" s="5" t="s">
        <v>2632</v>
      </c>
      <c r="E2861" s="5" t="str">
        <f>VLOOKUP(F2861,'Set up'!$A$2:$C$55,2,FALSE)</f>
        <v>C00000042</v>
      </c>
      <c r="F2861" s="1" t="s">
        <v>2013</v>
      </c>
      <c r="G2861" s="99" t="s">
        <v>1074</v>
      </c>
      <c r="H2861" s="5">
        <v>1</v>
      </c>
      <c r="I2861" s="5" t="str">
        <f>VLOOKUP(F2861,'Set up'!$A$2:$C$55,3,FALSE)</f>
        <v>Cash</v>
      </c>
      <c r="J2861" s="5">
        <f>VLOOKUP(F2861,'Set up'!$A$2:$D$55,4,FALSE)</f>
        <v>0</v>
      </c>
      <c r="K2861" s="4">
        <f t="shared" si="829"/>
        <v>45421</v>
      </c>
      <c r="L2861" s="5">
        <f t="shared" si="830"/>
        <v>5</v>
      </c>
      <c r="M2861" s="5">
        <f t="shared" si="831"/>
        <v>2024</v>
      </c>
      <c r="N2861" s="12">
        <v>1000</v>
      </c>
      <c r="O2861" s="12"/>
      <c r="P2861" s="12">
        <f t="shared" si="825"/>
        <v>1000</v>
      </c>
      <c r="Q2861" s="7">
        <v>4558777.75</v>
      </c>
      <c r="R2861" s="44" t="str">
        <f>VLOOKUP(F2861,'Set up'!$A$2:$E$55,5,FALSE)</f>
        <v>Trsf</v>
      </c>
    </row>
    <row r="2862" spans="1:19" ht="15" customHeight="1" x14ac:dyDescent="0.35">
      <c r="A2862" s="4">
        <v>45421</v>
      </c>
      <c r="B2862" s="5">
        <f t="shared" si="832"/>
        <v>5</v>
      </c>
      <c r="C2862" s="5">
        <f t="shared" si="833"/>
        <v>2024</v>
      </c>
      <c r="D2862" s="5" t="s">
        <v>2632</v>
      </c>
      <c r="E2862" s="5" t="str">
        <f>VLOOKUP(F2862,'Set up'!$A$2:$C$55,2,FALSE)</f>
        <v>C00000042</v>
      </c>
      <c r="F2862" s="1" t="s">
        <v>2013</v>
      </c>
      <c r="G2862" s="99" t="s">
        <v>1062</v>
      </c>
      <c r="H2862" s="5">
        <v>4</v>
      </c>
      <c r="I2862" s="5" t="str">
        <f>VLOOKUP(F2862,'Set up'!$A$2:$C$55,3,FALSE)</f>
        <v>Cash</v>
      </c>
      <c r="J2862" s="5">
        <f>VLOOKUP(F2862,'Set up'!$A$2:$D$55,4,FALSE)</f>
        <v>0</v>
      </c>
      <c r="K2862" s="4">
        <f t="shared" si="829"/>
        <v>45421</v>
      </c>
      <c r="L2862" s="5">
        <f t="shared" si="830"/>
        <v>5</v>
      </c>
      <c r="M2862" s="5">
        <f t="shared" si="831"/>
        <v>2024</v>
      </c>
      <c r="N2862" s="12">
        <v>380</v>
      </c>
      <c r="O2862" s="12"/>
      <c r="P2862" s="12">
        <f t="shared" si="825"/>
        <v>380</v>
      </c>
      <c r="Q2862" s="7">
        <v>4558157.75</v>
      </c>
      <c r="R2862" s="44" t="str">
        <f>VLOOKUP(F2862,'Set up'!$A$2:$E$55,5,FALSE)</f>
        <v>Trsf</v>
      </c>
    </row>
    <row r="2863" spans="1:19" ht="15" customHeight="1" x14ac:dyDescent="0.35">
      <c r="A2863" s="4">
        <v>45422</v>
      </c>
      <c r="B2863" s="5">
        <f t="shared" si="832"/>
        <v>5</v>
      </c>
      <c r="C2863" s="5">
        <f t="shared" si="833"/>
        <v>2024</v>
      </c>
      <c r="D2863" s="5" t="s">
        <v>2633</v>
      </c>
      <c r="E2863" s="5" t="str">
        <f>VLOOKUP(F2863,'Set up'!$A$2:$C$55,2,FALSE)</f>
        <v>C00000019</v>
      </c>
      <c r="F2863" s="1" t="s">
        <v>401</v>
      </c>
      <c r="G2863" s="99" t="s">
        <v>95</v>
      </c>
      <c r="H2863" s="5">
        <v>1</v>
      </c>
      <c r="I2863" s="5" t="str">
        <f>VLOOKUP(F2863,'Set up'!$A$2:$C$55,3,FALSE)</f>
        <v>Cash</v>
      </c>
      <c r="J2863" s="5">
        <f>VLOOKUP(F2863,'Set up'!$A$2:$D$55,4,FALSE)</f>
        <v>0</v>
      </c>
      <c r="K2863" s="4">
        <f t="shared" si="829"/>
        <v>45422</v>
      </c>
      <c r="L2863" s="5">
        <f t="shared" si="830"/>
        <v>5</v>
      </c>
      <c r="M2863" s="5">
        <f t="shared" si="831"/>
        <v>2024</v>
      </c>
      <c r="N2863" s="12">
        <v>1760</v>
      </c>
      <c r="O2863" s="12"/>
      <c r="P2863" s="12">
        <f t="shared" si="825"/>
        <v>1760</v>
      </c>
      <c r="Q2863" s="7">
        <v>4570933.75</v>
      </c>
      <c r="R2863" s="44" t="str">
        <f>VLOOKUP(F2863,'Set up'!$A$2:$E$55,5,FALSE)</f>
        <v>Trsf</v>
      </c>
    </row>
    <row r="2864" spans="1:19" ht="15" customHeight="1" x14ac:dyDescent="0.35">
      <c r="A2864" s="4">
        <v>45422</v>
      </c>
      <c r="B2864" s="5">
        <f t="shared" si="832"/>
        <v>5</v>
      </c>
      <c r="C2864" s="5">
        <f t="shared" si="833"/>
        <v>2024</v>
      </c>
      <c r="D2864" s="5" t="s">
        <v>2633</v>
      </c>
      <c r="E2864" s="5" t="str">
        <f>VLOOKUP(F2864,'Set up'!$A$2:$C$55,2,FALSE)</f>
        <v>C00000019</v>
      </c>
      <c r="F2864" s="1" t="s">
        <v>401</v>
      </c>
      <c r="G2864" s="99" t="s">
        <v>2211</v>
      </c>
      <c r="H2864" s="5">
        <v>1</v>
      </c>
      <c r="I2864" s="5" t="str">
        <f>VLOOKUP(F2864,'Set up'!$A$2:$C$55,3,FALSE)</f>
        <v>Cash</v>
      </c>
      <c r="J2864" s="5">
        <f>VLOOKUP(F2864,'Set up'!$A$2:$D$55,4,FALSE)</f>
        <v>0</v>
      </c>
      <c r="K2864" s="4">
        <f t="shared" si="829"/>
        <v>45422</v>
      </c>
      <c r="L2864" s="5">
        <f t="shared" si="830"/>
        <v>5</v>
      </c>
      <c r="M2864" s="5">
        <f t="shared" si="831"/>
        <v>2024</v>
      </c>
      <c r="N2864" s="12">
        <v>405</v>
      </c>
      <c r="O2864" s="12"/>
      <c r="P2864" s="12">
        <f t="shared" ref="P2864:P2927" si="837">SUM(N2864+O2864)</f>
        <v>405</v>
      </c>
      <c r="Q2864" s="7">
        <v>4573232.75</v>
      </c>
      <c r="R2864" s="44" t="str">
        <f>VLOOKUP(F2864,'Set up'!$A$2:$E$55,5,FALSE)</f>
        <v>Trsf</v>
      </c>
    </row>
    <row r="2865" spans="1:18" ht="15" customHeight="1" x14ac:dyDescent="0.35">
      <c r="A2865" s="4">
        <v>45422</v>
      </c>
      <c r="B2865" s="5">
        <f t="shared" si="832"/>
        <v>5</v>
      </c>
      <c r="C2865" s="5">
        <f t="shared" si="833"/>
        <v>2024</v>
      </c>
      <c r="D2865" s="5" t="s">
        <v>2633</v>
      </c>
      <c r="E2865" s="5" t="str">
        <f>VLOOKUP(F2865,'Set up'!$A$2:$C$55,2,FALSE)</f>
        <v>C00000019</v>
      </c>
      <c r="F2865" s="1" t="s">
        <v>401</v>
      </c>
      <c r="G2865" s="99" t="s">
        <v>792</v>
      </c>
      <c r="H2865" s="5">
        <v>3</v>
      </c>
      <c r="I2865" s="5" t="str">
        <f>VLOOKUP(F2865,'Set up'!$A$2:$C$55,3,FALSE)</f>
        <v>Cash</v>
      </c>
      <c r="J2865" s="5">
        <f>VLOOKUP(F2865,'Set up'!$A$2:$D$55,4,FALSE)</f>
        <v>0</v>
      </c>
      <c r="K2865" s="4">
        <f t="shared" si="829"/>
        <v>45422</v>
      </c>
      <c r="L2865" s="5">
        <f t="shared" si="830"/>
        <v>5</v>
      </c>
      <c r="M2865" s="5">
        <f t="shared" si="831"/>
        <v>2024</v>
      </c>
      <c r="N2865" s="12">
        <v>187.5</v>
      </c>
      <c r="O2865" s="12"/>
      <c r="P2865" s="12">
        <f t="shared" si="837"/>
        <v>187.5</v>
      </c>
      <c r="Q2865" s="7">
        <v>4574887.25</v>
      </c>
      <c r="R2865" s="44" t="str">
        <f>VLOOKUP(F2865,'Set up'!$A$2:$E$55,5,FALSE)</f>
        <v>Trsf</v>
      </c>
    </row>
    <row r="2866" spans="1:18" ht="15" customHeight="1" x14ac:dyDescent="0.35">
      <c r="A2866" s="4">
        <v>45422</v>
      </c>
      <c r="B2866" s="5">
        <f t="shared" si="832"/>
        <v>5</v>
      </c>
      <c r="C2866" s="5">
        <f t="shared" si="833"/>
        <v>2024</v>
      </c>
      <c r="D2866" s="5" t="s">
        <v>2633</v>
      </c>
      <c r="E2866" s="5" t="str">
        <f>VLOOKUP(F2866,'Set up'!$A$2:$C$55,2,FALSE)</f>
        <v>C00000019</v>
      </c>
      <c r="F2866" s="1" t="s">
        <v>401</v>
      </c>
      <c r="G2866" s="99" t="s">
        <v>1661</v>
      </c>
      <c r="H2866" s="5">
        <v>1</v>
      </c>
      <c r="I2866" s="5" t="str">
        <f>VLOOKUP(F2866,'Set up'!$A$2:$C$55,3,FALSE)</f>
        <v>Cash</v>
      </c>
      <c r="J2866" s="5">
        <f>VLOOKUP(F2866,'Set up'!$A$2:$D$55,4,FALSE)</f>
        <v>0</v>
      </c>
      <c r="K2866" s="4">
        <f t="shared" si="829"/>
        <v>45422</v>
      </c>
      <c r="L2866" s="5">
        <f t="shared" si="830"/>
        <v>5</v>
      </c>
      <c r="M2866" s="5">
        <f t="shared" si="831"/>
        <v>2024</v>
      </c>
      <c r="N2866" s="12">
        <v>160</v>
      </c>
      <c r="O2866" s="12"/>
      <c r="P2866" s="12">
        <f t="shared" si="837"/>
        <v>160</v>
      </c>
      <c r="Q2866" s="7">
        <v>4575859.75</v>
      </c>
      <c r="R2866" s="44" t="str">
        <f>VLOOKUP(F2866,'Set up'!$A$2:$E$55,5,FALSE)</f>
        <v>Trsf</v>
      </c>
    </row>
    <row r="2867" spans="1:18" ht="15" customHeight="1" x14ac:dyDescent="0.35">
      <c r="A2867" s="4">
        <v>45422</v>
      </c>
      <c r="B2867" s="5">
        <f t="shared" si="832"/>
        <v>5</v>
      </c>
      <c r="C2867" s="5">
        <f t="shared" si="833"/>
        <v>2024</v>
      </c>
      <c r="D2867" s="5" t="s">
        <v>2634</v>
      </c>
      <c r="E2867" s="5" t="str">
        <f>VLOOKUP(F2867,'Set up'!$A$2:$C$55,2,FALSE)</f>
        <v>C00000010</v>
      </c>
      <c r="F2867" s="1" t="s">
        <v>62</v>
      </c>
      <c r="G2867" s="99" t="s">
        <v>1179</v>
      </c>
      <c r="H2867" s="5">
        <v>6</v>
      </c>
      <c r="I2867" s="5">
        <f>VLOOKUP(F2867,'Set up'!$A$2:$C$55,3,FALSE)</f>
        <v>120</v>
      </c>
      <c r="J2867" s="5">
        <f>VLOOKUP(F2867,'Set up'!$A$2:$D$55,4,FALSE)</f>
        <v>120</v>
      </c>
      <c r="K2867" s="4">
        <f t="shared" si="829"/>
        <v>45542</v>
      </c>
      <c r="L2867" s="5">
        <f t="shared" si="830"/>
        <v>9</v>
      </c>
      <c r="M2867" s="5">
        <f t="shared" si="831"/>
        <v>2024</v>
      </c>
      <c r="N2867" s="12">
        <v>9768</v>
      </c>
      <c r="O2867" s="12"/>
      <c r="P2867" s="12">
        <f t="shared" si="837"/>
        <v>9768</v>
      </c>
      <c r="Q2867" s="7">
        <v>4532478.45</v>
      </c>
      <c r="R2867" s="44" t="str">
        <f>VLOOKUP(F2867,'Set up'!$A$2:$E$55,5,FALSE)</f>
        <v>Trsf</v>
      </c>
    </row>
    <row r="2868" spans="1:18" ht="15" customHeight="1" x14ac:dyDescent="0.35">
      <c r="A2868" s="4">
        <v>45422</v>
      </c>
      <c r="B2868" s="5">
        <f t="shared" si="832"/>
        <v>5</v>
      </c>
      <c r="C2868" s="5">
        <f t="shared" si="833"/>
        <v>2024</v>
      </c>
      <c r="D2868" s="5" t="s">
        <v>2634</v>
      </c>
      <c r="E2868" s="5" t="str">
        <f>VLOOKUP(F2868,'Set up'!$A$2:$C$55,2,FALSE)</f>
        <v>C00000010</v>
      </c>
      <c r="F2868" s="1" t="s">
        <v>62</v>
      </c>
      <c r="G2868" s="99" t="s">
        <v>1393</v>
      </c>
      <c r="H2868" s="5">
        <v>10</v>
      </c>
      <c r="I2868" s="5">
        <f>VLOOKUP(F2868,'Set up'!$A$2:$C$55,3,FALSE)</f>
        <v>120</v>
      </c>
      <c r="J2868" s="5">
        <f>VLOOKUP(F2868,'Set up'!$A$2:$D$55,4,FALSE)</f>
        <v>120</v>
      </c>
      <c r="K2868" s="4">
        <f t="shared" si="829"/>
        <v>45542</v>
      </c>
      <c r="L2868" s="5">
        <f t="shared" si="830"/>
        <v>9</v>
      </c>
      <c r="M2868" s="5">
        <f t="shared" si="831"/>
        <v>2024</v>
      </c>
      <c r="N2868" s="12">
        <v>1740</v>
      </c>
      <c r="O2868" s="12"/>
      <c r="P2868" s="12">
        <f t="shared" si="837"/>
        <v>1740</v>
      </c>
      <c r="Q2868" s="7">
        <v>4526575.45</v>
      </c>
      <c r="R2868" s="44" t="str">
        <f>VLOOKUP(F2868,'Set up'!$A$2:$E$55,5,FALSE)</f>
        <v>Trsf</v>
      </c>
    </row>
    <row r="2869" spans="1:18" ht="15" customHeight="1" x14ac:dyDescent="0.35">
      <c r="A2869" s="4">
        <v>45422</v>
      </c>
      <c r="B2869" s="5">
        <f t="shared" si="832"/>
        <v>5</v>
      </c>
      <c r="C2869" s="5">
        <f t="shared" si="833"/>
        <v>2024</v>
      </c>
      <c r="D2869" s="5" t="s">
        <v>2634</v>
      </c>
      <c r="E2869" s="5" t="str">
        <f>VLOOKUP(F2869,'Set up'!$A$2:$C$55,2,FALSE)</f>
        <v>C00000010</v>
      </c>
      <c r="F2869" s="1" t="s">
        <v>62</v>
      </c>
      <c r="G2869" s="99" t="s">
        <v>792</v>
      </c>
      <c r="H2869" s="5">
        <v>10</v>
      </c>
      <c r="I2869" s="5">
        <f>VLOOKUP(F2869,'Set up'!$A$2:$C$55,3,FALSE)</f>
        <v>120</v>
      </c>
      <c r="J2869" s="5">
        <f>VLOOKUP(F2869,'Set up'!$A$2:$D$55,4,FALSE)</f>
        <v>120</v>
      </c>
      <c r="K2869" s="4">
        <f t="shared" si="829"/>
        <v>45542</v>
      </c>
      <c r="L2869" s="5">
        <f t="shared" si="830"/>
        <v>9</v>
      </c>
      <c r="M2869" s="5">
        <f t="shared" si="831"/>
        <v>2024</v>
      </c>
      <c r="N2869" s="12">
        <v>575</v>
      </c>
      <c r="O2869" s="12"/>
      <c r="P2869" s="12">
        <f t="shared" si="837"/>
        <v>575</v>
      </c>
      <c r="Q2869" s="7">
        <v>4527735.45</v>
      </c>
      <c r="R2869" s="44" t="str">
        <f>VLOOKUP(F2869,'Set up'!$A$2:$E$55,5,FALSE)</f>
        <v>Trsf</v>
      </c>
    </row>
    <row r="2870" spans="1:18" ht="15" customHeight="1" x14ac:dyDescent="0.35">
      <c r="A2870" s="4">
        <v>45422</v>
      </c>
      <c r="B2870" s="5">
        <f t="shared" si="832"/>
        <v>5</v>
      </c>
      <c r="C2870" s="5">
        <f t="shared" si="833"/>
        <v>2024</v>
      </c>
      <c r="D2870" s="5" t="s">
        <v>2634</v>
      </c>
      <c r="E2870" s="5" t="str">
        <f>VLOOKUP(F2870,'Set up'!$A$2:$C$55,2,FALSE)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up'!$A$2:$C$55,3,FALSE)</f>
        <v>120</v>
      </c>
      <c r="J2870" s="5">
        <f>VLOOKUP(F2870,'Set up'!$A$2:$D$55,4,FALSE)</f>
        <v>120</v>
      </c>
      <c r="K2870" s="4">
        <f t="shared" si="829"/>
        <v>45542</v>
      </c>
      <c r="L2870" s="5">
        <f t="shared" si="830"/>
        <v>9</v>
      </c>
      <c r="M2870" s="5">
        <f t="shared" si="831"/>
        <v>2024</v>
      </c>
      <c r="N2870" s="12">
        <v>440</v>
      </c>
      <c r="O2870" s="12"/>
      <c r="P2870" s="12">
        <f t="shared" si="837"/>
        <v>440</v>
      </c>
      <c r="Q2870" s="7">
        <v>4527777.95</v>
      </c>
      <c r="R2870" s="44" t="str">
        <f>VLOOKUP(F2870,'Set up'!$A$2:$E$55,5,FALSE)</f>
        <v>Trsf</v>
      </c>
    </row>
    <row r="2871" spans="1:18" ht="15" customHeight="1" x14ac:dyDescent="0.35">
      <c r="A2871" s="4">
        <v>45422</v>
      </c>
      <c r="B2871" s="5">
        <f t="shared" si="832"/>
        <v>5</v>
      </c>
      <c r="C2871" s="5">
        <f t="shared" si="833"/>
        <v>2024</v>
      </c>
      <c r="D2871" s="5" t="s">
        <v>2634</v>
      </c>
      <c r="E2871" s="5" t="str">
        <f>VLOOKUP(F2871,'Set up'!$A$2:$C$55,2,FALSE)</f>
        <v>C00000010</v>
      </c>
      <c r="F2871" s="1" t="s">
        <v>62</v>
      </c>
      <c r="G2871" s="99" t="s">
        <v>2521</v>
      </c>
      <c r="H2871" s="5">
        <v>1</v>
      </c>
      <c r="I2871" s="5">
        <f>VLOOKUP(F2871,'Set up'!$A$2:$C$55,3,FALSE)</f>
        <v>120</v>
      </c>
      <c r="J2871" s="5">
        <f>VLOOKUP(F2871,'Set up'!$A$2:$D$55,4,FALSE)</f>
        <v>120</v>
      </c>
      <c r="K2871" s="4">
        <f t="shared" si="829"/>
        <v>45542</v>
      </c>
      <c r="L2871" s="5">
        <f t="shared" si="830"/>
        <v>9</v>
      </c>
      <c r="M2871" s="5">
        <f t="shared" si="831"/>
        <v>2024</v>
      </c>
      <c r="N2871" s="12">
        <v>420</v>
      </c>
      <c r="O2871" s="12"/>
      <c r="P2871" s="12">
        <f t="shared" si="837"/>
        <v>420</v>
      </c>
      <c r="Q2871" s="7">
        <v>4528853.45</v>
      </c>
      <c r="R2871" s="44" t="str">
        <f>VLOOKUP(F2871,'Set up'!$A$2:$E$55,5,FALSE)</f>
        <v>Trsf</v>
      </c>
    </row>
    <row r="2872" spans="1:18" ht="15" customHeight="1" x14ac:dyDescent="0.35">
      <c r="A2872" s="4">
        <v>45422</v>
      </c>
      <c r="B2872" s="5">
        <f t="shared" si="832"/>
        <v>5</v>
      </c>
      <c r="C2872" s="5">
        <f t="shared" si="833"/>
        <v>2024</v>
      </c>
      <c r="D2872" s="5" t="s">
        <v>2634</v>
      </c>
      <c r="E2872" s="5" t="str">
        <f>VLOOKUP(F2872,'Set up'!$A$2:$C$55,2,FALSE)</f>
        <v>C00000010</v>
      </c>
      <c r="F2872" s="1" t="s">
        <v>62</v>
      </c>
      <c r="G2872" s="99" t="s">
        <v>615</v>
      </c>
      <c r="H2872" s="5">
        <v>1</v>
      </c>
      <c r="I2872" s="5">
        <f>VLOOKUP(F2872,'Set up'!$A$2:$C$55,3,FALSE)</f>
        <v>120</v>
      </c>
      <c r="J2872" s="5">
        <f>VLOOKUP(F2872,'Set up'!$A$2:$D$55,4,FALSE)</f>
        <v>120</v>
      </c>
      <c r="K2872" s="4">
        <f t="shared" si="829"/>
        <v>45542</v>
      </c>
      <c r="L2872" s="5">
        <f t="shared" si="830"/>
        <v>9</v>
      </c>
      <c r="M2872" s="5">
        <f t="shared" si="831"/>
        <v>2024</v>
      </c>
      <c r="N2872" s="12">
        <v>395</v>
      </c>
      <c r="O2872" s="12"/>
      <c r="P2872" s="12">
        <f t="shared" si="837"/>
        <v>395</v>
      </c>
      <c r="Q2872" s="7">
        <v>4530443.45</v>
      </c>
      <c r="R2872" s="44" t="str">
        <f>VLOOKUP(F2872,'Set up'!$A$2:$E$55,5,FALSE)</f>
        <v>Trsf</v>
      </c>
    </row>
    <row r="2873" spans="1:18" ht="15" customHeight="1" x14ac:dyDescent="0.35">
      <c r="A2873" s="4">
        <v>45426</v>
      </c>
      <c r="B2873" s="5">
        <f t="shared" si="832"/>
        <v>5</v>
      </c>
      <c r="C2873" s="5">
        <f t="shared" si="833"/>
        <v>2024</v>
      </c>
      <c r="D2873" s="5" t="s">
        <v>2635</v>
      </c>
      <c r="E2873" s="5" t="str">
        <f>VLOOKUP(F2873,'Set up'!$A$2:$C$55,2,FALSE)</f>
        <v>C00000042</v>
      </c>
      <c r="F2873" s="1" t="s">
        <v>2013</v>
      </c>
      <c r="G2873" s="99" t="s">
        <v>914</v>
      </c>
      <c r="H2873" s="5">
        <v>4</v>
      </c>
      <c r="I2873" s="5" t="str">
        <f>VLOOKUP(F2873,'Set up'!$A$2:$C$55,3,FALSE)</f>
        <v>Cash</v>
      </c>
      <c r="J2873" s="5">
        <f>VLOOKUP(F2873,'Set up'!$A$2:$D$55,4,FALSE)</f>
        <v>0</v>
      </c>
      <c r="K2873" s="4">
        <f t="shared" si="829"/>
        <v>45426</v>
      </c>
      <c r="L2873" s="5">
        <f t="shared" si="830"/>
        <v>5</v>
      </c>
      <c r="M2873" s="5">
        <f t="shared" si="831"/>
        <v>2024</v>
      </c>
      <c r="N2873" s="12">
        <v>696</v>
      </c>
      <c r="O2873" s="12"/>
      <c r="P2873" s="12">
        <f t="shared" si="837"/>
        <v>696</v>
      </c>
      <c r="Q2873" s="7">
        <v>4531271.95</v>
      </c>
      <c r="R2873" s="44" t="str">
        <f>VLOOKUP(F2873,'Set up'!$A$2:$E$55,5,FALSE)</f>
        <v>Trsf</v>
      </c>
    </row>
    <row r="2874" spans="1:18" ht="15" customHeight="1" x14ac:dyDescent="0.35">
      <c r="A2874" s="4">
        <v>45426</v>
      </c>
      <c r="B2874" s="5">
        <f t="shared" si="832"/>
        <v>5</v>
      </c>
      <c r="C2874" s="5">
        <f t="shared" si="833"/>
        <v>2024</v>
      </c>
      <c r="D2874" s="5" t="s">
        <v>2635</v>
      </c>
      <c r="E2874" s="5" t="str">
        <f>VLOOKUP(F2874,'Set up'!$A$2:$C$55,2,FALSE)</f>
        <v>C00000042</v>
      </c>
      <c r="F2874" s="1" t="s">
        <v>2013</v>
      </c>
      <c r="G2874" s="99" t="s">
        <v>1923</v>
      </c>
      <c r="H2874" s="5">
        <v>2</v>
      </c>
      <c r="I2874" s="5" t="str">
        <f>VLOOKUP(F2874,'Set up'!$A$2:$C$55,3,FALSE)</f>
        <v>Cash</v>
      </c>
      <c r="J2874" s="5">
        <f>VLOOKUP(F2874,'Set up'!$A$2:$D$55,4,FALSE)</f>
        <v>0</v>
      </c>
      <c r="K2874" s="4">
        <f t="shared" si="829"/>
        <v>45426</v>
      </c>
      <c r="L2874" s="5">
        <f t="shared" si="830"/>
        <v>5</v>
      </c>
      <c r="M2874" s="5">
        <f t="shared" si="831"/>
        <v>2024</v>
      </c>
      <c r="N2874" s="12">
        <v>468</v>
      </c>
      <c r="O2874" s="12"/>
      <c r="P2874" s="12">
        <f t="shared" si="837"/>
        <v>468</v>
      </c>
      <c r="Q2874" s="7">
        <v>4553335.95</v>
      </c>
      <c r="R2874" s="44" t="str">
        <f>VLOOKUP(F2874,'Set up'!$A$2:$E$55,5,FALSE)</f>
        <v>Trsf</v>
      </c>
    </row>
    <row r="2875" spans="1:18" ht="15" customHeight="1" x14ac:dyDescent="0.35">
      <c r="A2875" s="4">
        <v>45426</v>
      </c>
      <c r="B2875" s="5">
        <f t="shared" si="832"/>
        <v>5</v>
      </c>
      <c r="C2875" s="5">
        <f t="shared" si="833"/>
        <v>2024</v>
      </c>
      <c r="D2875" s="5" t="s">
        <v>2635</v>
      </c>
      <c r="E2875" s="5" t="str">
        <f>VLOOKUP(F2875,'Set up'!$A$2:$C$55,2,FALSE)</f>
        <v>C00000042</v>
      </c>
      <c r="F2875" s="1" t="s">
        <v>2013</v>
      </c>
      <c r="G2875" s="99" t="s">
        <v>1074</v>
      </c>
      <c r="H2875" s="5">
        <v>1</v>
      </c>
      <c r="I2875" s="5" t="str">
        <f>VLOOKUP(F2875,'Set up'!$A$2:$C$55,3,FALSE)</f>
        <v>Cash</v>
      </c>
      <c r="J2875" s="5">
        <f>VLOOKUP(F2875,'Set up'!$A$2:$D$55,4,FALSE)</f>
        <v>0</v>
      </c>
      <c r="K2875" s="4">
        <f t="shared" si="829"/>
        <v>45426</v>
      </c>
      <c r="L2875" s="5">
        <f t="shared" si="830"/>
        <v>5</v>
      </c>
      <c r="M2875" s="5">
        <f t="shared" si="831"/>
        <v>2024</v>
      </c>
      <c r="N2875" s="12">
        <v>1000</v>
      </c>
      <c r="O2875" s="12"/>
      <c r="P2875" s="12">
        <f t="shared" si="837"/>
        <v>1000</v>
      </c>
      <c r="Q2875" s="7">
        <v>4546411.95</v>
      </c>
      <c r="R2875" s="44" t="str">
        <f>VLOOKUP(F2875,'Set up'!$A$2:$E$55,5,FALSE)</f>
        <v>Trsf</v>
      </c>
    </row>
    <row r="2876" spans="1:18" ht="15" customHeight="1" x14ac:dyDescent="0.35">
      <c r="A2876" s="4">
        <v>45426</v>
      </c>
      <c r="B2876" s="5">
        <f t="shared" si="832"/>
        <v>5</v>
      </c>
      <c r="C2876" s="5">
        <f t="shared" si="833"/>
        <v>2024</v>
      </c>
      <c r="D2876" s="5" t="s">
        <v>2635</v>
      </c>
      <c r="E2876" s="5" t="str">
        <f>VLOOKUP(F2876,'Set up'!$A$2:$C$55,2,FALSE)</f>
        <v>C00000042</v>
      </c>
      <c r="F2876" s="1" t="s">
        <v>2013</v>
      </c>
      <c r="G2876" s="99" t="s">
        <v>1062</v>
      </c>
      <c r="H2876" s="5">
        <v>4</v>
      </c>
      <c r="I2876" s="5" t="str">
        <f>VLOOKUP(F2876,'Set up'!$A$2:$C$55,3,FALSE)</f>
        <v>Cash</v>
      </c>
      <c r="J2876" s="5">
        <f>VLOOKUP(F2876,'Set up'!$A$2:$D$55,4,FALSE)</f>
        <v>0</v>
      </c>
      <c r="K2876" s="4">
        <f t="shared" si="829"/>
        <v>45426</v>
      </c>
      <c r="L2876" s="5">
        <f t="shared" si="830"/>
        <v>5</v>
      </c>
      <c r="M2876" s="5">
        <f t="shared" si="831"/>
        <v>2024</v>
      </c>
      <c r="N2876" s="12">
        <v>380</v>
      </c>
      <c r="O2876" s="12"/>
      <c r="P2876" s="12">
        <f t="shared" si="837"/>
        <v>380</v>
      </c>
      <c r="Q2876" s="7">
        <v>4545211.95</v>
      </c>
      <c r="R2876" s="44" t="str">
        <f>VLOOKUP(F2876,'Set up'!$A$2:$E$55,5,FALSE)</f>
        <v>Trsf</v>
      </c>
    </row>
    <row r="2877" spans="1:18" ht="15" customHeight="1" x14ac:dyDescent="0.35">
      <c r="A2877" s="4">
        <v>45429</v>
      </c>
      <c r="B2877" s="5">
        <f t="shared" si="832"/>
        <v>5</v>
      </c>
      <c r="C2877" s="5">
        <f t="shared" si="833"/>
        <v>2024</v>
      </c>
      <c r="D2877" s="5" t="s">
        <v>2636</v>
      </c>
      <c r="E2877" s="5" t="str">
        <f>VLOOKUP(F2877,'Set up'!$A$2:$C$55,2,FALSE)</f>
        <v>C00000042</v>
      </c>
      <c r="F2877" s="1" t="s">
        <v>2013</v>
      </c>
      <c r="G2877" s="99" t="s">
        <v>1111</v>
      </c>
      <c r="H2877" s="5">
        <v>5</v>
      </c>
      <c r="I2877" s="5" t="str">
        <f>VLOOKUP(F2877,'Set up'!$A$2:$C$55,3,FALSE)</f>
        <v>Cash</v>
      </c>
      <c r="J2877" s="5">
        <f>VLOOKUP(F2877,'Set up'!$A$2:$D$55,4,FALSE)</f>
        <v>0</v>
      </c>
      <c r="K2877" s="4">
        <f t="shared" si="829"/>
        <v>45429</v>
      </c>
      <c r="L2877" s="5">
        <f t="shared" si="830"/>
        <v>5</v>
      </c>
      <c r="M2877" s="5">
        <f t="shared" si="831"/>
        <v>2024</v>
      </c>
      <c r="N2877" s="12">
        <v>312.5</v>
      </c>
      <c r="O2877" s="12"/>
      <c r="P2877" s="12">
        <f t="shared" si="837"/>
        <v>312.5</v>
      </c>
      <c r="Q2877" s="7">
        <v>4543731.45</v>
      </c>
      <c r="R2877" s="44" t="str">
        <f>VLOOKUP(F2877,'Set up'!$A$2:$E$55,5,FALSE)</f>
        <v>Trsf</v>
      </c>
    </row>
    <row r="2878" spans="1:18" ht="15" customHeight="1" x14ac:dyDescent="0.35">
      <c r="A2878" s="4">
        <v>45429</v>
      </c>
      <c r="B2878" s="5">
        <f t="shared" si="832"/>
        <v>5</v>
      </c>
      <c r="C2878" s="5">
        <f t="shared" si="833"/>
        <v>2024</v>
      </c>
      <c r="D2878" s="5" t="s">
        <v>2637</v>
      </c>
      <c r="E2878" s="5" t="str">
        <f>VLOOKUP(F2878,'Set up'!$A$2:$C$55,2,FALSE)</f>
        <v>C00000042</v>
      </c>
      <c r="F2878" s="1" t="s">
        <v>2013</v>
      </c>
      <c r="G2878" s="99" t="s">
        <v>2624</v>
      </c>
      <c r="H2878" s="5">
        <v>5</v>
      </c>
      <c r="I2878" s="5" t="str">
        <f>VLOOKUP(F2878,'Set up'!$A$2:$C$55,3,FALSE)</f>
        <v>Cash</v>
      </c>
      <c r="J2878" s="5">
        <f>VLOOKUP(F2878,'Set up'!$A$2:$D$55,4,FALSE)</f>
        <v>0</v>
      </c>
      <c r="K2878" s="4">
        <f t="shared" si="829"/>
        <v>45429</v>
      </c>
      <c r="L2878" s="5">
        <f t="shared" si="830"/>
        <v>5</v>
      </c>
      <c r="M2878" s="5">
        <f t="shared" si="831"/>
        <v>2024</v>
      </c>
      <c r="N2878" s="12">
        <v>8140</v>
      </c>
      <c r="O2878" s="12"/>
      <c r="P2878" s="12">
        <f t="shared" si="837"/>
        <v>8140</v>
      </c>
      <c r="Q2878" s="7">
        <v>4552566.95</v>
      </c>
      <c r="R2878" s="44" t="str">
        <f>VLOOKUP(F2878,'Set up'!$A$2:$E$55,5,FALSE)</f>
        <v>Trsf</v>
      </c>
    </row>
    <row r="2879" spans="1:18" ht="15" customHeight="1" x14ac:dyDescent="0.35">
      <c r="A2879" s="4">
        <v>45429</v>
      </c>
      <c r="B2879" s="5">
        <f t="shared" si="832"/>
        <v>5</v>
      </c>
      <c r="C2879" s="5">
        <f t="shared" si="833"/>
        <v>2024</v>
      </c>
      <c r="D2879" s="5" t="s">
        <v>2637</v>
      </c>
      <c r="E2879" s="5" t="str">
        <f>VLOOKUP(F2879,'Set up'!$A$2:$C$55,2,FALSE)</f>
        <v>C00000042</v>
      </c>
      <c r="F2879" s="1" t="s">
        <v>2013</v>
      </c>
      <c r="G2879" s="99" t="s">
        <v>914</v>
      </c>
      <c r="H2879" s="5">
        <v>15</v>
      </c>
      <c r="I2879" s="5" t="str">
        <f>VLOOKUP(F2879,'Set up'!$A$2:$C$55,3,FALSE)</f>
        <v>Cash</v>
      </c>
      <c r="J2879" s="5">
        <f>VLOOKUP(F2879,'Set up'!$A$2:$D$55,4,FALSE)</f>
        <v>0</v>
      </c>
      <c r="K2879" s="4">
        <f t="shared" si="829"/>
        <v>45429</v>
      </c>
      <c r="L2879" s="5">
        <f t="shared" si="830"/>
        <v>5</v>
      </c>
      <c r="M2879" s="5">
        <f t="shared" si="831"/>
        <v>2024</v>
      </c>
      <c r="N2879" s="12">
        <v>2610</v>
      </c>
      <c r="O2879" s="12"/>
      <c r="P2879" s="12">
        <f t="shared" si="837"/>
        <v>2610</v>
      </c>
      <c r="Q2879" s="7">
        <v>4550753.95</v>
      </c>
      <c r="R2879" s="44" t="str">
        <f>VLOOKUP(F2879,'Set up'!$A$2:$E$55,5,FALSE)</f>
        <v>Trsf</v>
      </c>
    </row>
    <row r="2880" spans="1:18" ht="15" customHeight="1" x14ac:dyDescent="0.35">
      <c r="A2880" s="4">
        <v>45429</v>
      </c>
      <c r="B2880" s="5">
        <f t="shared" si="832"/>
        <v>5</v>
      </c>
      <c r="C2880" s="5">
        <f t="shared" si="833"/>
        <v>2024</v>
      </c>
      <c r="D2880" s="5" t="s">
        <v>2637</v>
      </c>
      <c r="E2880" s="5" t="str">
        <f>VLOOKUP(F2880,'Set up'!$A$2:$C$55,2,FALSE)</f>
        <v>C00000042</v>
      </c>
      <c r="F2880" s="1" t="s">
        <v>2013</v>
      </c>
      <c r="G2880" s="99" t="s">
        <v>1923</v>
      </c>
      <c r="H2880" s="5">
        <v>8</v>
      </c>
      <c r="I2880" s="5" t="str">
        <f>VLOOKUP(F2880,'Set up'!$A$2:$C$55,3,FALSE)</f>
        <v>Cash</v>
      </c>
      <c r="J2880" s="5">
        <f>VLOOKUP(F2880,'Set up'!$A$2:$D$55,4,FALSE)</f>
        <v>0</v>
      </c>
      <c r="K2880" s="4">
        <f t="shared" si="829"/>
        <v>45429</v>
      </c>
      <c r="L2880" s="5">
        <f t="shared" si="830"/>
        <v>5</v>
      </c>
      <c r="M2880" s="5">
        <f t="shared" si="831"/>
        <v>2024</v>
      </c>
      <c r="N2880" s="12">
        <v>1872</v>
      </c>
      <c r="O2880" s="12"/>
      <c r="P2880" s="12">
        <f t="shared" si="837"/>
        <v>1872</v>
      </c>
      <c r="Q2880" s="7">
        <v>4547228.75</v>
      </c>
      <c r="R2880" s="44" t="str">
        <f>VLOOKUP(F2880,'Set up'!$A$2:$E$55,5,FALSE)</f>
        <v>Trsf</v>
      </c>
    </row>
    <row r="2881" spans="1:19" ht="15" customHeight="1" x14ac:dyDescent="0.35">
      <c r="A2881" s="4">
        <v>45429</v>
      </c>
      <c r="B2881" s="5">
        <f t="shared" si="832"/>
        <v>5</v>
      </c>
      <c r="C2881" s="5">
        <f t="shared" si="833"/>
        <v>2024</v>
      </c>
      <c r="D2881" s="5" t="s">
        <v>2637</v>
      </c>
      <c r="E2881" s="5" t="str">
        <f>VLOOKUP(F2881,'Set up'!$A$2:$C$55,2,FALSE)</f>
        <v>C00000042</v>
      </c>
      <c r="F2881" s="1" t="s">
        <v>2013</v>
      </c>
      <c r="G2881" s="99" t="s">
        <v>1074</v>
      </c>
      <c r="H2881" s="5">
        <v>1</v>
      </c>
      <c r="I2881" s="5" t="str">
        <f>VLOOKUP(F2881,'Set up'!$A$2:$C$55,3,FALSE)</f>
        <v>Cash</v>
      </c>
      <c r="J2881" s="5">
        <f>VLOOKUP(F2881,'Set up'!$A$2:$D$55,4,FALSE)</f>
        <v>0</v>
      </c>
      <c r="K2881" s="4">
        <f t="shared" si="829"/>
        <v>45429</v>
      </c>
      <c r="L2881" s="5">
        <f t="shared" si="830"/>
        <v>5</v>
      </c>
      <c r="M2881" s="5">
        <f t="shared" si="831"/>
        <v>2024</v>
      </c>
      <c r="N2881" s="12">
        <v>1000</v>
      </c>
      <c r="O2881" s="12"/>
      <c r="P2881" s="12">
        <f t="shared" si="837"/>
        <v>1000</v>
      </c>
      <c r="Q2881" s="7">
        <v>4546331.75</v>
      </c>
      <c r="R2881" s="44" t="str">
        <f>VLOOKUP(F2881,'Set up'!$A$2:$E$55,5,FALSE)</f>
        <v>Trsf</v>
      </c>
    </row>
    <row r="2882" spans="1:19" ht="15" customHeight="1" x14ac:dyDescent="0.35">
      <c r="A2882" s="4">
        <v>45432</v>
      </c>
      <c r="B2882" s="5">
        <f t="shared" si="832"/>
        <v>5</v>
      </c>
      <c r="C2882" s="5">
        <f t="shared" si="833"/>
        <v>2024</v>
      </c>
      <c r="D2882" s="5" t="s">
        <v>2638</v>
      </c>
      <c r="E2882" s="5" t="str">
        <f>VLOOKUP(F2882,'Set up'!$A$2:$C$55,2,FALSE)</f>
        <v>C00000021</v>
      </c>
      <c r="F2882" s="1" t="s">
        <v>492</v>
      </c>
      <c r="G2882" s="99" t="s">
        <v>67</v>
      </c>
      <c r="H2882" s="5">
        <v>1</v>
      </c>
      <c r="I2882" s="5" t="str">
        <f>VLOOKUP(F2882,'Set up'!$A$2:$C$55,3,FALSE)</f>
        <v>Cash</v>
      </c>
      <c r="J2882" s="5">
        <f>VLOOKUP(F2882,'Set up'!$A$2:$D$55,4,FALSE)</f>
        <v>0</v>
      </c>
      <c r="K2882" s="4">
        <f t="shared" si="829"/>
        <v>45432</v>
      </c>
      <c r="L2882" s="5">
        <f t="shared" si="830"/>
        <v>5</v>
      </c>
      <c r="M2882" s="5">
        <f t="shared" si="831"/>
        <v>2024</v>
      </c>
      <c r="N2882" s="12">
        <v>1760</v>
      </c>
      <c r="O2882" s="12"/>
      <c r="P2882" s="12">
        <f t="shared" si="837"/>
        <v>1760</v>
      </c>
      <c r="Q2882" s="7">
        <v>4547604.3499999996</v>
      </c>
      <c r="R2882" s="44" t="str">
        <f>VLOOKUP(F2882,'Set up'!$A$2:$E$55,5,FALSE)</f>
        <v>PD Chq</v>
      </c>
    </row>
    <row r="2883" spans="1:19" ht="15" customHeight="1" x14ac:dyDescent="0.35">
      <c r="A2883" s="4">
        <v>45432</v>
      </c>
      <c r="B2883" s="5">
        <f t="shared" si="832"/>
        <v>5</v>
      </c>
      <c r="C2883" s="5">
        <f t="shared" si="833"/>
        <v>2024</v>
      </c>
      <c r="D2883" s="5" t="s">
        <v>2638</v>
      </c>
      <c r="E2883" s="5" t="str">
        <f>VLOOKUP(F2883,'Set up'!$A$2:$C$55,2,FALSE)</f>
        <v>C00000021</v>
      </c>
      <c r="F2883" s="1" t="s">
        <v>492</v>
      </c>
      <c r="G2883" s="99" t="s">
        <v>2198</v>
      </c>
      <c r="H2883" s="5">
        <v>2</v>
      </c>
      <c r="I2883" s="5" t="str">
        <f>VLOOKUP(F2883,'Set up'!$A$2:$C$55,3,FALSE)</f>
        <v>Cash</v>
      </c>
      <c r="J2883" s="5">
        <f>VLOOKUP(F2883,'Set up'!$A$2:$D$55,4,FALSE)</f>
        <v>0</v>
      </c>
      <c r="K2883" s="4">
        <f t="shared" ref="K2883:K2946" si="838">A2883+J2883</f>
        <v>45432</v>
      </c>
      <c r="L2883" s="5">
        <f t="shared" ref="L2883:L2946" si="839">MONTH(K2883)</f>
        <v>5</v>
      </c>
      <c r="M2883" s="5">
        <f t="shared" ref="M2883:M2946" si="840">YEAR(K2883)</f>
        <v>2024</v>
      </c>
      <c r="N2883" s="12">
        <v>555</v>
      </c>
      <c r="O2883" s="12"/>
      <c r="P2883" s="12">
        <f t="shared" si="837"/>
        <v>555</v>
      </c>
      <c r="Q2883" s="7">
        <v>4546061.75</v>
      </c>
      <c r="R2883" s="44" t="str">
        <f>VLOOKUP(F2883,'Set up'!$A$2:$E$55,5,FALSE)</f>
        <v>PD Chq</v>
      </c>
    </row>
    <row r="2884" spans="1:19" ht="15" customHeight="1" x14ac:dyDescent="0.35">
      <c r="A2884" s="4">
        <v>45432</v>
      </c>
      <c r="B2884" s="5">
        <f t="shared" si="832"/>
        <v>5</v>
      </c>
      <c r="C2884" s="5">
        <f t="shared" si="833"/>
        <v>2024</v>
      </c>
      <c r="D2884" s="5" t="s">
        <v>2638</v>
      </c>
      <c r="E2884" s="5" t="str">
        <f>VLOOKUP(F2884,'Set up'!$A$2:$C$55,2,FALSE)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up'!$A$2:$C$55,3,FALSE)</f>
        <v>Cash</v>
      </c>
      <c r="J2884" s="5">
        <f>VLOOKUP(F2884,'Set up'!$A$2:$D$55,4,FALSE)</f>
        <v>0</v>
      </c>
      <c r="K2884" s="4">
        <f t="shared" si="838"/>
        <v>45432</v>
      </c>
      <c r="L2884" s="5">
        <f t="shared" si="839"/>
        <v>5</v>
      </c>
      <c r="M2884" s="5">
        <f t="shared" si="840"/>
        <v>2024</v>
      </c>
      <c r="N2884" s="12">
        <v>95</v>
      </c>
      <c r="O2884" s="12"/>
      <c r="P2884" s="12">
        <f t="shared" si="837"/>
        <v>95</v>
      </c>
      <c r="Q2884" s="7">
        <v>4545656.95</v>
      </c>
      <c r="R2884" s="44" t="str">
        <f>VLOOKUP(F2884,'Set up'!$A$2:$E$55,5,FALSE)</f>
        <v>PD Chq</v>
      </c>
    </row>
    <row r="2885" spans="1:19" ht="15" customHeight="1" x14ac:dyDescent="0.35">
      <c r="A2885" s="4">
        <v>45432</v>
      </c>
      <c r="B2885" s="5">
        <f t="shared" si="832"/>
        <v>5</v>
      </c>
      <c r="C2885" s="5">
        <f t="shared" si="833"/>
        <v>2024</v>
      </c>
      <c r="D2885" s="5" t="s">
        <v>2638</v>
      </c>
      <c r="E2885" s="5" t="str">
        <f>VLOOKUP(F2885,'Set up'!$A$2:$C$55,2,FALSE)</f>
        <v>C00000021</v>
      </c>
      <c r="F2885" s="1" t="s">
        <v>492</v>
      </c>
      <c r="G2885" s="99" t="s">
        <v>54</v>
      </c>
      <c r="H2885" s="5">
        <v>5</v>
      </c>
      <c r="I2885" s="5" t="str">
        <f>VLOOKUP(F2885,'Set up'!$A$2:$C$55,3,FALSE)</f>
        <v>Cash</v>
      </c>
      <c r="J2885" s="5">
        <f>VLOOKUP(F2885,'Set up'!$A$2:$D$55,4,FALSE)</f>
        <v>0</v>
      </c>
      <c r="K2885" s="4">
        <f t="shared" si="838"/>
        <v>45432</v>
      </c>
      <c r="L2885" s="5">
        <f t="shared" si="839"/>
        <v>5</v>
      </c>
      <c r="M2885" s="5">
        <f t="shared" si="840"/>
        <v>2024</v>
      </c>
      <c r="N2885" s="12">
        <v>312.5</v>
      </c>
      <c r="O2885" s="12"/>
      <c r="P2885" s="12">
        <f t="shared" si="837"/>
        <v>312.5</v>
      </c>
      <c r="Q2885" s="7">
        <v>4552837.25</v>
      </c>
      <c r="R2885" s="44" t="str">
        <f>VLOOKUP(F2885,'Set up'!$A$2:$E$55,5,FALSE)</f>
        <v>PD Chq</v>
      </c>
    </row>
    <row r="2886" spans="1:19" ht="15" customHeight="1" x14ac:dyDescent="0.35">
      <c r="A2886" s="4">
        <v>45437</v>
      </c>
      <c r="B2886" s="5">
        <f t="shared" si="832"/>
        <v>5</v>
      </c>
      <c r="C2886" s="5">
        <f t="shared" si="833"/>
        <v>2024</v>
      </c>
      <c r="D2886" s="5" t="s">
        <v>2639</v>
      </c>
      <c r="E2886" s="5" t="str">
        <f>VLOOKUP(F2886,'Set up'!$A$2:$C$55,2,FALSE)</f>
        <v>C00000021</v>
      </c>
      <c r="F2886" s="1" t="s">
        <v>492</v>
      </c>
      <c r="G2886" s="99" t="s">
        <v>67</v>
      </c>
      <c r="H2886" s="5">
        <v>1</v>
      </c>
      <c r="I2886" s="5" t="str">
        <f>VLOOKUP(F2886,'Set up'!$A$2:$C$55,3,FALSE)</f>
        <v>Cash</v>
      </c>
      <c r="J2886" s="5">
        <f>VLOOKUP(F2886,'Set up'!$A$2:$D$55,4,FALSE)</f>
        <v>0</v>
      </c>
      <c r="K2886" s="4">
        <f t="shared" si="838"/>
        <v>45437</v>
      </c>
      <c r="L2886" s="5">
        <f t="shared" si="839"/>
        <v>5</v>
      </c>
      <c r="M2886" s="5">
        <f t="shared" si="840"/>
        <v>2024</v>
      </c>
      <c r="N2886" s="12">
        <v>1760</v>
      </c>
      <c r="O2886" s="12"/>
      <c r="P2886" s="12">
        <f t="shared" si="837"/>
        <v>1760</v>
      </c>
      <c r="Q2886" s="7">
        <v>4549980.95</v>
      </c>
      <c r="R2886" s="44" t="str">
        <f>VLOOKUP(F2886,'Set up'!$A$2:$E$55,5,FALSE)</f>
        <v>PD Chq</v>
      </c>
    </row>
    <row r="2887" spans="1:19" ht="15" customHeight="1" x14ac:dyDescent="0.35">
      <c r="A2887" s="4">
        <v>45437</v>
      </c>
      <c r="B2887" s="5">
        <f t="shared" si="832"/>
        <v>5</v>
      </c>
      <c r="C2887" s="5">
        <f t="shared" si="833"/>
        <v>2024</v>
      </c>
      <c r="D2887" s="5" t="s">
        <v>2639</v>
      </c>
      <c r="E2887" s="5" t="str">
        <f>VLOOKUP(F2887,'Set up'!$A$2:$C$55,2,FALSE)</f>
        <v>C00000021</v>
      </c>
      <c r="F2887" s="1" t="s">
        <v>492</v>
      </c>
      <c r="G2887" s="99" t="s">
        <v>2198</v>
      </c>
      <c r="H2887" s="5">
        <v>2</v>
      </c>
      <c r="I2887" s="5" t="str">
        <f>VLOOKUP(F2887,'Set up'!$A$2:$C$55,3,FALSE)</f>
        <v>Cash</v>
      </c>
      <c r="J2887" s="5">
        <f>VLOOKUP(F2887,'Set up'!$A$2:$D$55,4,FALSE)</f>
        <v>0</v>
      </c>
      <c r="K2887" s="4">
        <f t="shared" si="838"/>
        <v>45437</v>
      </c>
      <c r="L2887" s="5">
        <f t="shared" si="839"/>
        <v>5</v>
      </c>
      <c r="M2887" s="5">
        <f t="shared" si="840"/>
        <v>2024</v>
      </c>
      <c r="N2887" s="12">
        <v>555</v>
      </c>
      <c r="O2887" s="12"/>
      <c r="P2887" s="12">
        <f t="shared" si="837"/>
        <v>555</v>
      </c>
      <c r="Q2887" s="7">
        <v>4548870.95</v>
      </c>
      <c r="R2887" s="44" t="str">
        <f>VLOOKUP(F2887,'Set up'!$A$2:$E$55,5,FALSE)</f>
        <v>PD Chq</v>
      </c>
    </row>
    <row r="2888" spans="1:19" ht="15" customHeight="1" x14ac:dyDescent="0.35">
      <c r="A2888" s="4">
        <v>45437</v>
      </c>
      <c r="B2888" s="5">
        <f t="shared" si="832"/>
        <v>5</v>
      </c>
      <c r="C2888" s="5">
        <f t="shared" si="833"/>
        <v>2024</v>
      </c>
      <c r="D2888" s="5" t="s">
        <v>2639</v>
      </c>
      <c r="E2888" s="5" t="str">
        <f>VLOOKUP(F2888,'Set up'!$A$2:$C$55,2,FALSE)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up'!$A$2:$C$55,3,FALSE)</f>
        <v>Cash</v>
      </c>
      <c r="J2888" s="5">
        <f>VLOOKUP(F2888,'Set up'!$A$2:$D$55,4,FALSE)</f>
        <v>0</v>
      </c>
      <c r="K2888" s="4">
        <f t="shared" si="838"/>
        <v>45437</v>
      </c>
      <c r="L2888" s="5">
        <f t="shared" si="839"/>
        <v>5</v>
      </c>
      <c r="M2888" s="5">
        <f t="shared" si="840"/>
        <v>2024</v>
      </c>
      <c r="N2888" s="12">
        <v>95</v>
      </c>
      <c r="O2888" s="12"/>
      <c r="P2888" s="12">
        <f t="shared" si="837"/>
        <v>95</v>
      </c>
      <c r="Q2888" s="7">
        <v>4548542.25</v>
      </c>
      <c r="R2888" s="44" t="str">
        <f>VLOOKUP(F2888,'Set up'!$A$2:$E$55,5,FALSE)</f>
        <v>PD Chq</v>
      </c>
    </row>
    <row r="2889" spans="1:19" ht="15" customHeight="1" x14ac:dyDescent="0.35">
      <c r="A2889" s="4">
        <v>45440</v>
      </c>
      <c r="B2889" s="5">
        <f t="shared" si="832"/>
        <v>5</v>
      </c>
      <c r="C2889" s="5">
        <f t="shared" si="833"/>
        <v>2024</v>
      </c>
      <c r="D2889" s="5" t="s">
        <v>2640</v>
      </c>
      <c r="E2889" s="5" t="str">
        <f>VLOOKUP(F2889,'Set up'!$A$2:$C$55,2,FALSE)</f>
        <v>C00000019</v>
      </c>
      <c r="F2889" s="1" t="s">
        <v>401</v>
      </c>
      <c r="G2889" s="99" t="s">
        <v>720</v>
      </c>
      <c r="H2889" s="5">
        <v>1</v>
      </c>
      <c r="I2889" s="5" t="str">
        <f>VLOOKUP(F2889,'Set up'!$A$2:$C$55,3,FALSE)</f>
        <v>Cash</v>
      </c>
      <c r="J2889" s="5">
        <f>VLOOKUP(F2889,'Set up'!$A$2:$D$55,4,FALSE)</f>
        <v>0</v>
      </c>
      <c r="K2889" s="4">
        <f t="shared" si="838"/>
        <v>45440</v>
      </c>
      <c r="L2889" s="5">
        <f t="shared" si="839"/>
        <v>5</v>
      </c>
      <c r="M2889" s="5">
        <f t="shared" si="840"/>
        <v>2024</v>
      </c>
      <c r="N2889" s="12">
        <v>1760</v>
      </c>
      <c r="O2889" s="12"/>
      <c r="P2889" s="12">
        <f t="shared" si="837"/>
        <v>1760</v>
      </c>
      <c r="Q2889" s="7">
        <v>4550759.75</v>
      </c>
      <c r="R2889" s="44" t="str">
        <f>VLOOKUP(F2889,'Set up'!$A$2:$E$55,5,FALSE)</f>
        <v>Trsf</v>
      </c>
    </row>
    <row r="2890" spans="1:19" ht="15" customHeight="1" x14ac:dyDescent="0.35">
      <c r="A2890" s="4">
        <v>45440</v>
      </c>
      <c r="B2890" s="5">
        <f t="shared" si="832"/>
        <v>5</v>
      </c>
      <c r="C2890" s="5">
        <f t="shared" si="833"/>
        <v>2024</v>
      </c>
      <c r="D2890" s="5" t="s">
        <v>2640</v>
      </c>
      <c r="E2890" s="5" t="str">
        <f>VLOOKUP(F2890,'Set up'!$A$2:$C$55,2,FALSE)</f>
        <v>C00000019</v>
      </c>
      <c r="F2890" s="1" t="s">
        <v>401</v>
      </c>
      <c r="G2890" s="99" t="s">
        <v>1412</v>
      </c>
      <c r="H2890" s="5">
        <v>1</v>
      </c>
      <c r="I2890" s="5" t="str">
        <f>VLOOKUP(F2890,'Set up'!$A$2:$C$55,3,FALSE)</f>
        <v>Cash</v>
      </c>
      <c r="J2890" s="5">
        <f>VLOOKUP(F2890,'Set up'!$A$2:$D$55,4,FALSE)</f>
        <v>0</v>
      </c>
      <c r="K2890" s="4">
        <f t="shared" si="838"/>
        <v>45440</v>
      </c>
      <c r="L2890" s="5">
        <f t="shared" si="839"/>
        <v>5</v>
      </c>
      <c r="M2890" s="5">
        <f t="shared" si="840"/>
        <v>2024</v>
      </c>
      <c r="N2890" s="12">
        <v>405</v>
      </c>
      <c r="O2890" s="12"/>
      <c r="P2890" s="12">
        <f t="shared" si="837"/>
        <v>405</v>
      </c>
      <c r="Q2890" s="7">
        <v>4554218.25</v>
      </c>
      <c r="R2890" s="44" t="str">
        <f>VLOOKUP(F2890,'Set up'!$A$2:$E$55,5,FALSE)</f>
        <v>Trsf</v>
      </c>
    </row>
    <row r="2891" spans="1:19" ht="15" customHeight="1" x14ac:dyDescent="0.35">
      <c r="A2891" s="4">
        <v>45440</v>
      </c>
      <c r="B2891" s="5">
        <f t="shared" si="832"/>
        <v>5</v>
      </c>
      <c r="C2891" s="5">
        <f t="shared" si="833"/>
        <v>2024</v>
      </c>
      <c r="D2891" s="5" t="s">
        <v>2640</v>
      </c>
      <c r="E2891" s="5" t="str">
        <f>VLOOKUP(F2891,'Set up'!$A$2:$C$55,2,FALSE)</f>
        <v>C00000019</v>
      </c>
      <c r="F2891" s="1" t="s">
        <v>401</v>
      </c>
      <c r="G2891" s="99" t="s">
        <v>46</v>
      </c>
      <c r="H2891" s="5">
        <v>1</v>
      </c>
      <c r="I2891" s="5" t="str">
        <f>VLOOKUP(F2891,'Set up'!$A$2:$C$55,3,FALSE)</f>
        <v>Cash</v>
      </c>
      <c r="J2891" s="5">
        <f>VLOOKUP(F2891,'Set up'!$A$2:$D$55,4,FALSE)</f>
        <v>0</v>
      </c>
      <c r="K2891" s="4">
        <f t="shared" si="838"/>
        <v>45440</v>
      </c>
      <c r="L2891" s="5">
        <f t="shared" si="839"/>
        <v>5</v>
      </c>
      <c r="M2891" s="5">
        <f t="shared" si="840"/>
        <v>2024</v>
      </c>
      <c r="N2891" s="12">
        <v>110</v>
      </c>
      <c r="O2891" s="12"/>
      <c r="P2891" s="12">
        <f t="shared" si="837"/>
        <v>110</v>
      </c>
      <c r="Q2891" s="7">
        <v>4552217.25</v>
      </c>
      <c r="R2891" s="44" t="str">
        <f>VLOOKUP(F2891,'Set up'!$A$2:$E$55,5,FALSE)</f>
        <v>Trsf</v>
      </c>
    </row>
    <row r="2892" spans="1:19" ht="15" customHeight="1" x14ac:dyDescent="0.35">
      <c r="A2892" s="4">
        <v>45440</v>
      </c>
      <c r="B2892" s="5">
        <f t="shared" ref="B2892:B2909" si="841">MONTH(A2892)</f>
        <v>5</v>
      </c>
      <c r="C2892" s="5">
        <f t="shared" ref="C2892:C2909" si="842">YEAR(A2892)</f>
        <v>2024</v>
      </c>
      <c r="D2892" s="5" t="s">
        <v>2640</v>
      </c>
      <c r="E2892" s="5" t="str">
        <f>VLOOKUP(F2892,'Set up'!$A$2:$C$55,2,FALSE)</f>
        <v>C00000019</v>
      </c>
      <c r="F2892" s="1" t="s">
        <v>401</v>
      </c>
      <c r="G2892" s="99" t="s">
        <v>895</v>
      </c>
      <c r="H2892" s="5">
        <v>1</v>
      </c>
      <c r="I2892" s="5" t="str">
        <f>VLOOKUP(F2892,'Set up'!$A$2:$C$55,3,FALSE)</f>
        <v>Cash</v>
      </c>
      <c r="J2892" s="5">
        <f>VLOOKUP(F2892,'Set up'!$A$2:$D$55,4,FALSE)</f>
        <v>0</v>
      </c>
      <c r="K2892" s="4">
        <f t="shared" si="838"/>
        <v>45440</v>
      </c>
      <c r="L2892" s="5">
        <f t="shared" si="839"/>
        <v>5</v>
      </c>
      <c r="M2892" s="5">
        <f t="shared" si="840"/>
        <v>2024</v>
      </c>
      <c r="N2892" s="12">
        <v>150</v>
      </c>
      <c r="O2892" s="12"/>
      <c r="P2892" s="12">
        <f t="shared" si="837"/>
        <v>150</v>
      </c>
      <c r="Q2892" s="7">
        <v>4551187.25</v>
      </c>
      <c r="R2892" s="44" t="str">
        <f>VLOOKUP(F2892,'Set up'!$A$2:$E$55,5,FALSE)</f>
        <v>Trsf</v>
      </c>
    </row>
    <row r="2893" spans="1:19" ht="15" customHeight="1" x14ac:dyDescent="0.35">
      <c r="A2893" s="4">
        <v>45440</v>
      </c>
      <c r="B2893" s="5">
        <f t="shared" si="841"/>
        <v>5</v>
      </c>
      <c r="C2893" s="5">
        <f t="shared" si="842"/>
        <v>2024</v>
      </c>
      <c r="D2893" s="5" t="s">
        <v>2640</v>
      </c>
      <c r="E2893" s="5" t="str">
        <f>VLOOKUP(F2893,'Set up'!$A$2:$C$55,2,FALSE)</f>
        <v>C00000019</v>
      </c>
      <c r="F2893" s="1" t="s">
        <v>401</v>
      </c>
      <c r="G2893" s="99" t="s">
        <v>2127</v>
      </c>
      <c r="H2893" s="5">
        <v>1</v>
      </c>
      <c r="I2893" s="5" t="str">
        <f>VLOOKUP(F2893,'Set up'!$A$2:$C$55,3,FALSE)</f>
        <v>Cash</v>
      </c>
      <c r="J2893" s="5">
        <f>VLOOKUP(F2893,'Set up'!$A$2:$D$55,4,FALSE)</f>
        <v>0</v>
      </c>
      <c r="K2893" s="4">
        <f t="shared" si="838"/>
        <v>45440</v>
      </c>
      <c r="L2893" s="5">
        <f t="shared" si="839"/>
        <v>5</v>
      </c>
      <c r="M2893" s="5">
        <f t="shared" si="840"/>
        <v>2024</v>
      </c>
      <c r="N2893" s="12">
        <v>283.8</v>
      </c>
      <c r="O2893" s="12"/>
      <c r="P2893" s="12">
        <f t="shared" si="837"/>
        <v>283.8</v>
      </c>
      <c r="Q2893" s="7">
        <v>4551617.05</v>
      </c>
      <c r="R2893" s="44" t="str">
        <f>VLOOKUP(F2893,'Set up'!$A$2:$E$55,5,FALSE)</f>
        <v>Trsf</v>
      </c>
    </row>
    <row r="2894" spans="1:19" ht="15" customHeight="1" x14ac:dyDescent="0.35">
      <c r="A2894" s="4">
        <v>45440</v>
      </c>
      <c r="B2894" s="5">
        <f t="shared" si="841"/>
        <v>5</v>
      </c>
      <c r="C2894" s="5">
        <f t="shared" si="842"/>
        <v>2024</v>
      </c>
      <c r="D2894" s="5" t="s">
        <v>2641</v>
      </c>
      <c r="E2894" s="5" t="str">
        <f>VLOOKUP(F2894,'Set up'!$A$2:$C$55,2,FALSE)</f>
        <v>C00000014</v>
      </c>
      <c r="F2894" s="1" t="s">
        <v>263</v>
      </c>
      <c r="G2894" s="99" t="s">
        <v>304</v>
      </c>
      <c r="H2894" s="5">
        <v>1</v>
      </c>
      <c r="I2894" s="5" t="str">
        <f>VLOOKUP(F2894,'Set up'!$A$2:$C$55,3,FALSE)</f>
        <v>Cash</v>
      </c>
      <c r="J2894" s="5">
        <f>VLOOKUP(F2894,'Set up'!$A$2:$D$55,4,FALSE)</f>
        <v>0</v>
      </c>
      <c r="K2894" s="4">
        <f t="shared" si="838"/>
        <v>45440</v>
      </c>
      <c r="L2894" s="5">
        <f t="shared" si="839"/>
        <v>5</v>
      </c>
      <c r="M2894" s="5">
        <f t="shared" si="840"/>
        <v>2024</v>
      </c>
      <c r="N2894" s="12">
        <v>1650</v>
      </c>
      <c r="O2894" s="6">
        <f t="shared" ref="O2894:O2901" si="843">-N2894</f>
        <v>-1650</v>
      </c>
      <c r="P2894" s="12">
        <f t="shared" si="837"/>
        <v>0</v>
      </c>
      <c r="Q2894" s="7">
        <v>4553272.25</v>
      </c>
      <c r="R2894" s="44" t="str">
        <f>VLOOKUP(F2894,'Set up'!$A$2:$E$55,5,FALSE)</f>
        <v>Cash</v>
      </c>
      <c r="S2894" s="1" t="s">
        <v>2699</v>
      </c>
    </row>
    <row r="2895" spans="1:19" ht="15" customHeight="1" x14ac:dyDescent="0.35">
      <c r="A2895" s="4">
        <v>45440</v>
      </c>
      <c r="B2895" s="5">
        <f t="shared" si="841"/>
        <v>5</v>
      </c>
      <c r="C2895" s="5">
        <f t="shared" si="842"/>
        <v>2024</v>
      </c>
      <c r="D2895" s="5" t="s">
        <v>2641</v>
      </c>
      <c r="E2895" s="5" t="str">
        <f>VLOOKUP(F2895,'Set up'!$A$2:$C$55,2,FALSE)</f>
        <v>C00000014</v>
      </c>
      <c r="F2895" s="1" t="s">
        <v>263</v>
      </c>
      <c r="G2895" s="99" t="s">
        <v>2642</v>
      </c>
      <c r="H2895" s="5">
        <v>4</v>
      </c>
      <c r="I2895" s="5" t="str">
        <f>VLOOKUP(F2895,'Set up'!$A$2:$C$55,3,FALSE)</f>
        <v>Cash</v>
      </c>
      <c r="J2895" s="5">
        <f>VLOOKUP(F2895,'Set up'!$A$2:$D$55,4,FALSE)</f>
        <v>0</v>
      </c>
      <c r="K2895" s="4">
        <f t="shared" si="838"/>
        <v>45440</v>
      </c>
      <c r="L2895" s="5">
        <f t="shared" si="839"/>
        <v>5</v>
      </c>
      <c r="M2895" s="5">
        <f t="shared" si="840"/>
        <v>2024</v>
      </c>
      <c r="N2895" s="12">
        <v>840</v>
      </c>
      <c r="O2895" s="6">
        <f t="shared" si="843"/>
        <v>-840</v>
      </c>
      <c r="P2895" s="12">
        <f t="shared" si="837"/>
        <v>0</v>
      </c>
      <c r="Q2895" s="7">
        <v>4552821.25</v>
      </c>
      <c r="R2895" s="44" t="str">
        <f>VLOOKUP(F2895,'Set up'!$A$2:$E$55,5,FALSE)</f>
        <v>Cash</v>
      </c>
      <c r="S2895" s="1" t="s">
        <v>2699</v>
      </c>
    </row>
    <row r="2896" spans="1:19" ht="15" customHeight="1" x14ac:dyDescent="0.35">
      <c r="A2896" s="4">
        <v>45440</v>
      </c>
      <c r="B2896" s="5">
        <f t="shared" si="841"/>
        <v>5</v>
      </c>
      <c r="C2896" s="5">
        <f t="shared" si="842"/>
        <v>2024</v>
      </c>
      <c r="D2896" s="5" t="s">
        <v>2641</v>
      </c>
      <c r="E2896" s="5" t="str">
        <f>VLOOKUP(F2896,'Set up'!$A$2:$C$55,2,FALSE)</f>
        <v>C00000014</v>
      </c>
      <c r="F2896" s="1" t="s">
        <v>263</v>
      </c>
      <c r="G2896" s="99" t="s">
        <v>2643</v>
      </c>
      <c r="H2896" s="5">
        <v>1</v>
      </c>
      <c r="I2896" s="5" t="str">
        <f>VLOOKUP(F2896,'Set up'!$A$2:$C$55,3,FALSE)</f>
        <v>Cash</v>
      </c>
      <c r="J2896" s="5">
        <f>VLOOKUP(F2896,'Set up'!$A$2:$D$55,4,FALSE)</f>
        <v>0</v>
      </c>
      <c r="K2896" s="4">
        <f t="shared" si="838"/>
        <v>45440</v>
      </c>
      <c r="L2896" s="5">
        <f t="shared" si="839"/>
        <v>5</v>
      </c>
      <c r="M2896" s="5">
        <f t="shared" si="840"/>
        <v>2024</v>
      </c>
      <c r="N2896" s="12">
        <v>280</v>
      </c>
      <c r="O2896" s="6">
        <f t="shared" si="843"/>
        <v>-280</v>
      </c>
      <c r="P2896" s="12">
        <f t="shared" si="837"/>
        <v>0</v>
      </c>
      <c r="Q2896" s="7">
        <v>4552723.75</v>
      </c>
      <c r="R2896" s="44" t="str">
        <f>VLOOKUP(F2896,'Set up'!$A$2:$E$55,5,FALSE)</f>
        <v>Cash</v>
      </c>
      <c r="S2896" s="1" t="s">
        <v>2699</v>
      </c>
    </row>
    <row r="2897" spans="1:19" ht="15" customHeight="1" x14ac:dyDescent="0.35">
      <c r="A2897" s="4">
        <v>45440</v>
      </c>
      <c r="B2897" s="5">
        <f t="shared" si="841"/>
        <v>5</v>
      </c>
      <c r="C2897" s="5">
        <f t="shared" si="842"/>
        <v>2024</v>
      </c>
      <c r="D2897" s="5" t="s">
        <v>2641</v>
      </c>
      <c r="E2897" s="5" t="str">
        <f>VLOOKUP(F2897,'Set up'!$A$2:$C$55,2,FALSE)</f>
        <v>C00000014</v>
      </c>
      <c r="F2897" s="1" t="s">
        <v>263</v>
      </c>
      <c r="G2897" s="99" t="s">
        <v>1887</v>
      </c>
      <c r="H2897" s="5">
        <v>2</v>
      </c>
      <c r="I2897" s="5" t="str">
        <f>VLOOKUP(F2897,'Set up'!$A$2:$C$55,3,FALSE)</f>
        <v>Cash</v>
      </c>
      <c r="J2897" s="5">
        <f>VLOOKUP(F2897,'Set up'!$A$2:$D$55,4,FALSE)</f>
        <v>0</v>
      </c>
      <c r="K2897" s="4">
        <f t="shared" si="838"/>
        <v>45440</v>
      </c>
      <c r="L2897" s="5">
        <f t="shared" si="839"/>
        <v>5</v>
      </c>
      <c r="M2897" s="5">
        <f t="shared" si="840"/>
        <v>2024</v>
      </c>
      <c r="N2897" s="12">
        <v>320</v>
      </c>
      <c r="O2897" s="6">
        <f t="shared" si="843"/>
        <v>-320</v>
      </c>
      <c r="P2897" s="12">
        <f t="shared" si="837"/>
        <v>0</v>
      </c>
      <c r="Q2897" s="7">
        <v>4566978.25</v>
      </c>
      <c r="R2897" s="44" t="str">
        <f>VLOOKUP(F2897,'Set up'!$A$2:$E$55,5,FALSE)</f>
        <v>Cash</v>
      </c>
      <c r="S2897" s="1" t="s">
        <v>2699</v>
      </c>
    </row>
    <row r="2898" spans="1:19" ht="15" customHeight="1" x14ac:dyDescent="0.35">
      <c r="A2898" s="4">
        <v>45440</v>
      </c>
      <c r="B2898" s="5">
        <f t="shared" si="841"/>
        <v>5</v>
      </c>
      <c r="C2898" s="5">
        <f t="shared" si="842"/>
        <v>2024</v>
      </c>
      <c r="D2898" s="5" t="s">
        <v>2641</v>
      </c>
      <c r="E2898" s="5" t="str">
        <f>VLOOKUP(F2898,'Set up'!$A$2:$C$55,2,FALSE)</f>
        <v>C00000014</v>
      </c>
      <c r="F2898" s="1" t="s">
        <v>263</v>
      </c>
      <c r="G2898" s="99" t="s">
        <v>2127</v>
      </c>
      <c r="H2898" s="5">
        <v>1</v>
      </c>
      <c r="I2898" s="5" t="str">
        <f>VLOOKUP(F2898,'Set up'!$A$2:$C$55,3,FALSE)</f>
        <v>Cash</v>
      </c>
      <c r="J2898" s="5">
        <f>VLOOKUP(F2898,'Set up'!$A$2:$D$55,4,FALSE)</f>
        <v>0</v>
      </c>
      <c r="K2898" s="4">
        <f t="shared" si="838"/>
        <v>45440</v>
      </c>
      <c r="L2898" s="5">
        <f t="shared" si="839"/>
        <v>5</v>
      </c>
      <c r="M2898" s="5">
        <f t="shared" si="840"/>
        <v>2024</v>
      </c>
      <c r="N2898" s="12">
        <v>283.8</v>
      </c>
      <c r="O2898" s="6">
        <f t="shared" si="843"/>
        <v>-283.8</v>
      </c>
      <c r="P2898" s="12">
        <f t="shared" si="837"/>
        <v>0</v>
      </c>
      <c r="Q2898" s="7">
        <v>4560828.05</v>
      </c>
      <c r="R2898" s="44" t="str">
        <f>VLOOKUP(F2898,'Set up'!$A$2:$E$55,5,FALSE)</f>
        <v>Cash</v>
      </c>
      <c r="S2898" s="1" t="s">
        <v>2699</v>
      </c>
    </row>
    <row r="2899" spans="1:19" ht="15" customHeight="1" x14ac:dyDescent="0.35">
      <c r="A2899" s="4">
        <v>45441</v>
      </c>
      <c r="B2899" s="5">
        <f t="shared" si="841"/>
        <v>5</v>
      </c>
      <c r="C2899" s="5">
        <f t="shared" si="842"/>
        <v>2024</v>
      </c>
      <c r="D2899" s="5" t="s">
        <v>2644</v>
      </c>
      <c r="E2899" s="5" t="str">
        <f>VLOOKUP(F2899,'Set up'!$A$2:$C$55,2,FALSE)</f>
        <v>C00000046</v>
      </c>
      <c r="F2899" s="1" t="s">
        <v>2356</v>
      </c>
      <c r="G2899" s="99" t="s">
        <v>2645</v>
      </c>
      <c r="H2899" s="5">
        <v>1</v>
      </c>
      <c r="I2899" s="5" t="str">
        <f>VLOOKUP(F2899,'Set up'!$A$2:$C$55,3,FALSE)</f>
        <v>Cash</v>
      </c>
      <c r="J2899" s="5">
        <f>VLOOKUP(F2899,'Set up'!$A$2:$D$55,4,FALSE)</f>
        <v>0</v>
      </c>
      <c r="K2899" s="4">
        <f t="shared" si="838"/>
        <v>45441</v>
      </c>
      <c r="L2899" s="5">
        <f t="shared" si="839"/>
        <v>5</v>
      </c>
      <c r="M2899" s="5">
        <f t="shared" si="840"/>
        <v>2024</v>
      </c>
      <c r="N2899" s="12">
        <v>240</v>
      </c>
      <c r="O2899" s="6">
        <f t="shared" si="843"/>
        <v>-240</v>
      </c>
      <c r="P2899" s="12">
        <f t="shared" si="837"/>
        <v>0</v>
      </c>
      <c r="Q2899" s="7">
        <v>4575939.75</v>
      </c>
      <c r="R2899" s="44" t="str">
        <f>VLOOKUP(F2899,'Set up'!$A$2:$E$55,5,FALSE)</f>
        <v>Cash</v>
      </c>
      <c r="S2899" s="1" t="s">
        <v>2702</v>
      </c>
    </row>
    <row r="2900" spans="1:19" ht="15" customHeight="1" x14ac:dyDescent="0.35">
      <c r="A2900" s="4">
        <v>45441</v>
      </c>
      <c r="B2900" s="5">
        <f t="shared" si="841"/>
        <v>5</v>
      </c>
      <c r="C2900" s="5">
        <f t="shared" si="842"/>
        <v>2024</v>
      </c>
      <c r="D2900" s="5" t="s">
        <v>2644</v>
      </c>
      <c r="E2900" s="5" t="str">
        <f>VLOOKUP(F2900,'Set up'!$A$2:$C$55,2,FALSE)</f>
        <v>C00000046</v>
      </c>
      <c r="F2900" s="1" t="s">
        <v>2356</v>
      </c>
      <c r="G2900" s="99" t="s">
        <v>2646</v>
      </c>
      <c r="H2900" s="5">
        <v>1</v>
      </c>
      <c r="I2900" s="5" t="str">
        <f>VLOOKUP(F2900,'Set up'!$A$2:$C$55,3,FALSE)</f>
        <v>Cash</v>
      </c>
      <c r="J2900" s="5">
        <f>VLOOKUP(F2900,'Set up'!$A$2:$D$55,4,FALSE)</f>
        <v>0</v>
      </c>
      <c r="K2900" s="4">
        <f t="shared" si="838"/>
        <v>45441</v>
      </c>
      <c r="L2900" s="5">
        <f t="shared" si="839"/>
        <v>5</v>
      </c>
      <c r="M2900" s="5">
        <f t="shared" si="840"/>
        <v>2024</v>
      </c>
      <c r="N2900" s="12">
        <v>225</v>
      </c>
      <c r="O2900" s="6">
        <f t="shared" si="843"/>
        <v>-225</v>
      </c>
      <c r="P2900" s="12">
        <f t="shared" si="837"/>
        <v>0</v>
      </c>
      <c r="Q2900" s="7">
        <v>4522935.45</v>
      </c>
      <c r="R2900" s="44" t="str">
        <f>VLOOKUP(F2900,'Set up'!$A$2:$E$55,5,FALSE)</f>
        <v>Cash</v>
      </c>
      <c r="S2900" s="1" t="s">
        <v>2702</v>
      </c>
    </row>
    <row r="2901" spans="1:19" ht="15" customHeight="1" x14ac:dyDescent="0.35">
      <c r="A2901" s="4">
        <v>45441</v>
      </c>
      <c r="B2901" s="5">
        <f t="shared" si="841"/>
        <v>5</v>
      </c>
      <c r="C2901" s="5">
        <f t="shared" si="842"/>
        <v>2024</v>
      </c>
      <c r="D2901" s="5" t="s">
        <v>2644</v>
      </c>
      <c r="E2901" s="5" t="str">
        <f>VLOOKUP(F2901,'Set up'!$A$2:$C$55,2,FALSE)</f>
        <v>C00000046</v>
      </c>
      <c r="F2901" s="1" t="s">
        <v>2356</v>
      </c>
      <c r="G2901" s="99" t="s">
        <v>1655</v>
      </c>
      <c r="H2901" s="5">
        <v>1</v>
      </c>
      <c r="I2901" s="5" t="str">
        <f>VLOOKUP(F2901,'Set up'!$A$2:$C$55,3,FALSE)</f>
        <v>Cash</v>
      </c>
      <c r="J2901" s="5">
        <f>VLOOKUP(F2901,'Set up'!$A$2:$D$55,4,FALSE)</f>
        <v>0</v>
      </c>
      <c r="K2901" s="4">
        <f t="shared" si="838"/>
        <v>45441</v>
      </c>
      <c r="L2901" s="5">
        <f t="shared" si="839"/>
        <v>5</v>
      </c>
      <c r="M2901" s="5">
        <f t="shared" si="840"/>
        <v>2024</v>
      </c>
      <c r="N2901" s="12">
        <v>258</v>
      </c>
      <c r="O2901" s="6">
        <f t="shared" si="843"/>
        <v>-258</v>
      </c>
      <c r="P2901" s="12">
        <f t="shared" si="837"/>
        <v>0</v>
      </c>
      <c r="Q2901" s="7">
        <v>4525093.45</v>
      </c>
      <c r="R2901" s="44" t="str">
        <f>VLOOKUP(F2901,'Set up'!$A$2:$E$55,5,FALSE)</f>
        <v>Cash</v>
      </c>
      <c r="S2901" s="1" t="s">
        <v>2702</v>
      </c>
    </row>
    <row r="2902" spans="1:19" ht="15" customHeight="1" x14ac:dyDescent="0.35">
      <c r="A2902" s="4">
        <v>45441</v>
      </c>
      <c r="B2902" s="5">
        <f t="shared" si="841"/>
        <v>5</v>
      </c>
      <c r="C2902" s="5">
        <f t="shared" si="842"/>
        <v>2024</v>
      </c>
      <c r="D2902" s="5" t="s">
        <v>2647</v>
      </c>
      <c r="E2902" s="5" t="str">
        <f>VLOOKUP(F2902,'Set up'!$A$2:$C$55,2,FALSE)</f>
        <v>C00000044</v>
      </c>
      <c r="F2902" s="1" t="s">
        <v>2209</v>
      </c>
      <c r="G2902" s="99" t="s">
        <v>1179</v>
      </c>
      <c r="H2902" s="5">
        <v>1</v>
      </c>
      <c r="I2902" s="5" t="str">
        <f>VLOOKUP(F2902,'Set up'!$A$2:$C$55,3,FALSE)</f>
        <v>Cash</v>
      </c>
      <c r="J2902" s="5">
        <f>VLOOKUP(F2902,'Set up'!$A$2:$D$55,4,FALSE)</f>
        <v>0</v>
      </c>
      <c r="K2902" s="4">
        <f t="shared" si="838"/>
        <v>45441</v>
      </c>
      <c r="L2902" s="5">
        <f t="shared" si="839"/>
        <v>5</v>
      </c>
      <c r="M2902" s="5">
        <f t="shared" si="840"/>
        <v>2024</v>
      </c>
      <c r="N2902" s="12">
        <v>1672</v>
      </c>
      <c r="O2902" s="6">
        <f t="shared" ref="O2902:O2904" si="844">-N2902</f>
        <v>-1672</v>
      </c>
      <c r="P2902" s="12">
        <f t="shared" si="837"/>
        <v>0</v>
      </c>
      <c r="Q2902" s="7">
        <v>4528832.45</v>
      </c>
      <c r="R2902" s="44" t="str">
        <f>VLOOKUP(F2902,'Set up'!$A$2:$E$55,5,FALSE)</f>
        <v>Cash</v>
      </c>
      <c r="S2902" s="1" t="s">
        <v>2697</v>
      </c>
    </row>
    <row r="2903" spans="1:19" ht="15" customHeight="1" x14ac:dyDescent="0.35">
      <c r="A2903" s="4">
        <v>45441</v>
      </c>
      <c r="B2903" s="5">
        <f t="shared" si="841"/>
        <v>5</v>
      </c>
      <c r="C2903" s="5">
        <f t="shared" si="842"/>
        <v>2024</v>
      </c>
      <c r="D2903" s="5" t="s">
        <v>2647</v>
      </c>
      <c r="E2903" s="5" t="str">
        <f>VLOOKUP(F2903,'Set up'!$A$2:$C$55,2,FALSE)</f>
        <v>C00000044</v>
      </c>
      <c r="F2903" s="1" t="s">
        <v>2209</v>
      </c>
      <c r="G2903" s="99" t="s">
        <v>2642</v>
      </c>
      <c r="H2903" s="5">
        <v>3</v>
      </c>
      <c r="I2903" s="5" t="str">
        <f>VLOOKUP(F2903,'Set up'!$A$2:$C$55,3,FALSE)</f>
        <v>Cash</v>
      </c>
      <c r="J2903" s="5">
        <f>VLOOKUP(F2903,'Set up'!$A$2:$D$55,4,FALSE)</f>
        <v>0</v>
      </c>
      <c r="K2903" s="4">
        <f t="shared" si="838"/>
        <v>45441</v>
      </c>
      <c r="L2903" s="5">
        <f t="shared" si="839"/>
        <v>5</v>
      </c>
      <c r="M2903" s="5">
        <f t="shared" si="840"/>
        <v>2024</v>
      </c>
      <c r="N2903" s="12">
        <v>630</v>
      </c>
      <c r="O2903" s="6">
        <f t="shared" si="844"/>
        <v>-630</v>
      </c>
      <c r="P2903" s="12">
        <f t="shared" si="837"/>
        <v>0</v>
      </c>
      <c r="Q2903" s="7">
        <v>4527967.95</v>
      </c>
      <c r="R2903" s="44" t="str">
        <f>VLOOKUP(F2903,'Set up'!$A$2:$E$55,5,FALSE)</f>
        <v>Cash</v>
      </c>
      <c r="S2903" s="1" t="s">
        <v>2697</v>
      </c>
    </row>
    <row r="2904" spans="1:19" ht="15" customHeight="1" x14ac:dyDescent="0.35">
      <c r="A2904" s="4">
        <v>45441</v>
      </c>
      <c r="B2904" s="5">
        <f t="shared" si="841"/>
        <v>5</v>
      </c>
      <c r="C2904" s="5">
        <f t="shared" si="842"/>
        <v>2024</v>
      </c>
      <c r="D2904" s="5" t="s">
        <v>2647</v>
      </c>
      <c r="E2904" s="5" t="str">
        <f>VLOOKUP(F2904,'Set up'!$A$2:$C$55,2,FALSE)</f>
        <v>C00000044</v>
      </c>
      <c r="F2904" s="1" t="s">
        <v>2209</v>
      </c>
      <c r="G2904" s="99" t="s">
        <v>46</v>
      </c>
      <c r="H2904" s="5">
        <v>1</v>
      </c>
      <c r="I2904" s="5" t="str">
        <f>VLOOKUP(F2904,'Set up'!$A$2:$C$55,3,FALSE)</f>
        <v>Cash</v>
      </c>
      <c r="J2904" s="5">
        <f>VLOOKUP(F2904,'Set up'!$A$2:$D$55,4,FALSE)</f>
        <v>0</v>
      </c>
      <c r="K2904" s="4">
        <f t="shared" si="838"/>
        <v>45441</v>
      </c>
      <c r="L2904" s="5">
        <f t="shared" si="839"/>
        <v>5</v>
      </c>
      <c r="M2904" s="5">
        <f t="shared" si="840"/>
        <v>2024</v>
      </c>
      <c r="N2904" s="12">
        <v>110</v>
      </c>
      <c r="O2904" s="6">
        <f t="shared" si="844"/>
        <v>-110</v>
      </c>
      <c r="P2904" s="12">
        <f t="shared" si="837"/>
        <v>0</v>
      </c>
      <c r="Q2904" s="7">
        <v>4528543.45</v>
      </c>
      <c r="R2904" s="44" t="str">
        <f>VLOOKUP(F2904,'Set up'!$A$2:$E$55,5,FALSE)</f>
        <v>Cash</v>
      </c>
      <c r="S2904" s="1" t="s">
        <v>2697</v>
      </c>
    </row>
    <row r="2905" spans="1:19" ht="15" customHeight="1" x14ac:dyDescent="0.35">
      <c r="A2905" s="4">
        <v>45441</v>
      </c>
      <c r="B2905" s="5">
        <f t="shared" si="841"/>
        <v>5</v>
      </c>
      <c r="C2905" s="5">
        <f t="shared" si="842"/>
        <v>2024</v>
      </c>
      <c r="D2905" s="5" t="s">
        <v>2648</v>
      </c>
      <c r="E2905" s="5" t="str">
        <f>VLOOKUP(F2905,'Set up'!$A$2:$C$55,2,FALSE)</f>
        <v>C00000042</v>
      </c>
      <c r="F2905" s="1" t="s">
        <v>2013</v>
      </c>
      <c r="G2905" s="99" t="s">
        <v>1111</v>
      </c>
      <c r="H2905" s="5">
        <v>7</v>
      </c>
      <c r="I2905" s="5" t="str">
        <f>VLOOKUP(F2905,'Set up'!$A$2:$C$55,3,FALSE)</f>
        <v>Cash</v>
      </c>
      <c r="J2905" s="5">
        <f>VLOOKUP(F2905,'Set up'!$A$2:$D$55,4,FALSE)</f>
        <v>0</v>
      </c>
      <c r="K2905" s="4">
        <f t="shared" si="838"/>
        <v>45441</v>
      </c>
      <c r="L2905" s="5">
        <f t="shared" si="839"/>
        <v>5</v>
      </c>
      <c r="M2905" s="5">
        <f t="shared" si="840"/>
        <v>2024</v>
      </c>
      <c r="N2905" s="12">
        <v>437.5</v>
      </c>
      <c r="O2905" s="12"/>
      <c r="P2905" s="12">
        <f t="shared" si="837"/>
        <v>437.5</v>
      </c>
      <c r="Q2905" s="7">
        <v>4530485.95</v>
      </c>
      <c r="R2905" s="44" t="str">
        <f>VLOOKUP(F2905,'Set up'!$A$2:$E$55,5,FALSE)</f>
        <v>Trsf</v>
      </c>
    </row>
    <row r="2906" spans="1:19" ht="15" customHeight="1" x14ac:dyDescent="0.35">
      <c r="A2906" s="4">
        <v>45441</v>
      </c>
      <c r="B2906" s="5">
        <f t="shared" si="841"/>
        <v>5</v>
      </c>
      <c r="C2906" s="5">
        <f t="shared" si="842"/>
        <v>2024</v>
      </c>
      <c r="D2906" s="5" t="s">
        <v>2649</v>
      </c>
      <c r="E2906" s="5" t="str">
        <f>VLOOKUP(F2906,'Set up'!$A$2:$C$55,2,FALSE)</f>
        <v>C00000042</v>
      </c>
      <c r="F2906" s="1" t="s">
        <v>2013</v>
      </c>
      <c r="G2906" s="99" t="s">
        <v>2624</v>
      </c>
      <c r="H2906" s="5">
        <v>7</v>
      </c>
      <c r="I2906" s="5" t="str">
        <f>VLOOKUP(F2906,'Set up'!$A$2:$C$55,3,FALSE)</f>
        <v>Cash</v>
      </c>
      <c r="J2906" s="5">
        <f>VLOOKUP(F2906,'Set up'!$A$2:$D$55,4,FALSE)</f>
        <v>0</v>
      </c>
      <c r="K2906" s="4">
        <f t="shared" si="838"/>
        <v>45441</v>
      </c>
      <c r="L2906" s="5">
        <f t="shared" si="839"/>
        <v>5</v>
      </c>
      <c r="M2906" s="5">
        <f t="shared" si="840"/>
        <v>2024</v>
      </c>
      <c r="N2906" s="12">
        <v>11396</v>
      </c>
      <c r="O2906" s="12"/>
      <c r="P2906" s="12">
        <f t="shared" si="837"/>
        <v>11396</v>
      </c>
      <c r="Q2906" s="7">
        <v>4541971.95</v>
      </c>
      <c r="R2906" s="44" t="str">
        <f>VLOOKUP(F2906,'Set up'!$A$2:$E$55,5,FALSE)</f>
        <v>Trsf</v>
      </c>
    </row>
    <row r="2907" spans="1:19" ht="15" customHeight="1" x14ac:dyDescent="0.35">
      <c r="A2907" s="4">
        <v>45441</v>
      </c>
      <c r="B2907" s="5">
        <f t="shared" si="841"/>
        <v>5</v>
      </c>
      <c r="C2907" s="5">
        <f t="shared" si="842"/>
        <v>2024</v>
      </c>
      <c r="D2907" s="5" t="s">
        <v>2649</v>
      </c>
      <c r="E2907" s="5" t="str">
        <f>VLOOKUP(F2907,'Set up'!$A$2:$C$55,2,FALSE)</f>
        <v>C00000042</v>
      </c>
      <c r="F2907" s="1" t="s">
        <v>2013</v>
      </c>
      <c r="G2907" s="99" t="s">
        <v>2650</v>
      </c>
      <c r="H2907" s="5">
        <v>20</v>
      </c>
      <c r="I2907" s="5" t="str">
        <f>VLOOKUP(F2907,'Set up'!$A$2:$C$55,3,FALSE)</f>
        <v>Cash</v>
      </c>
      <c r="J2907" s="5">
        <f>VLOOKUP(F2907,'Set up'!$A$2:$D$55,4,FALSE)</f>
        <v>0</v>
      </c>
      <c r="K2907" s="4">
        <f t="shared" si="838"/>
        <v>45441</v>
      </c>
      <c r="L2907" s="5">
        <f t="shared" si="839"/>
        <v>5</v>
      </c>
      <c r="M2907" s="5">
        <f t="shared" si="840"/>
        <v>2024</v>
      </c>
      <c r="N2907" s="12">
        <v>3480</v>
      </c>
      <c r="O2907" s="12"/>
      <c r="P2907" s="12">
        <f t="shared" si="837"/>
        <v>3480</v>
      </c>
      <c r="Q2907" s="7">
        <v>4556347.95</v>
      </c>
      <c r="R2907" s="44" t="str">
        <f>VLOOKUP(F2907,'Set up'!$A$2:$E$55,5,FALSE)</f>
        <v>Trsf</v>
      </c>
    </row>
    <row r="2908" spans="1:19" ht="15" customHeight="1" x14ac:dyDescent="0.35">
      <c r="A2908" s="4">
        <v>45441</v>
      </c>
      <c r="B2908" s="5">
        <f t="shared" si="841"/>
        <v>5</v>
      </c>
      <c r="C2908" s="5">
        <f t="shared" si="842"/>
        <v>2024</v>
      </c>
      <c r="D2908" s="5" t="s">
        <v>2649</v>
      </c>
      <c r="E2908" s="5" t="str">
        <f>VLOOKUP(F2908,'Set up'!$A$2:$C$55,2,FALSE)</f>
        <v>C00000042</v>
      </c>
      <c r="F2908" s="1" t="s">
        <v>2013</v>
      </c>
      <c r="G2908" s="99" t="s">
        <v>1923</v>
      </c>
      <c r="H2908" s="5">
        <v>10</v>
      </c>
      <c r="I2908" s="5" t="str">
        <f>VLOOKUP(F2908,'Set up'!$A$2:$C$55,3,FALSE)</f>
        <v>Cash</v>
      </c>
      <c r="J2908" s="5">
        <f>VLOOKUP(F2908,'Set up'!$A$2:$D$55,4,FALSE)</f>
        <v>0</v>
      </c>
      <c r="K2908" s="4">
        <f t="shared" si="838"/>
        <v>45441</v>
      </c>
      <c r="L2908" s="5">
        <f t="shared" si="839"/>
        <v>5</v>
      </c>
      <c r="M2908" s="5">
        <f t="shared" si="840"/>
        <v>2024</v>
      </c>
      <c r="N2908" s="12">
        <v>2340</v>
      </c>
      <c r="O2908" s="12"/>
      <c r="P2908" s="12">
        <f t="shared" si="837"/>
        <v>2340</v>
      </c>
      <c r="Q2908" s="7">
        <v>4547751.95</v>
      </c>
      <c r="R2908" s="44" t="str">
        <f>VLOOKUP(F2908,'Set up'!$A$2:$E$55,5,FALSE)</f>
        <v>Trsf</v>
      </c>
    </row>
    <row r="2909" spans="1:19" ht="15" customHeight="1" x14ac:dyDescent="0.35">
      <c r="A2909" s="4">
        <v>45441</v>
      </c>
      <c r="B2909" s="5">
        <f t="shared" si="841"/>
        <v>5</v>
      </c>
      <c r="C2909" s="5">
        <f t="shared" si="842"/>
        <v>2024</v>
      </c>
      <c r="D2909" s="5" t="s">
        <v>2649</v>
      </c>
      <c r="E2909" s="5" t="str">
        <f>VLOOKUP(F2909,'Set up'!$A$2:$C$55,2,FALSE)</f>
        <v>C00000042</v>
      </c>
      <c r="F2909" s="1" t="s">
        <v>2013</v>
      </c>
      <c r="G2909" s="99" t="s">
        <v>1074</v>
      </c>
      <c r="H2909" s="5">
        <v>2</v>
      </c>
      <c r="I2909" s="5" t="str">
        <f>VLOOKUP(F2909,'Set up'!$A$2:$C$55,3,FALSE)</f>
        <v>Cash</v>
      </c>
      <c r="J2909" s="5">
        <f>VLOOKUP(F2909,'Set up'!$A$2:$D$55,4,FALSE)</f>
        <v>0</v>
      </c>
      <c r="K2909" s="4">
        <f t="shared" si="838"/>
        <v>45441</v>
      </c>
      <c r="L2909" s="5">
        <f t="shared" si="839"/>
        <v>5</v>
      </c>
      <c r="M2909" s="5">
        <f t="shared" si="840"/>
        <v>2024</v>
      </c>
      <c r="N2909" s="12">
        <v>2000</v>
      </c>
      <c r="O2909" s="12"/>
      <c r="P2909" s="12">
        <f t="shared" si="837"/>
        <v>2000</v>
      </c>
      <c r="Q2909" s="7">
        <v>4546831.95</v>
      </c>
      <c r="R2909" s="44" t="str">
        <f>VLOOKUP(F2909,'Set up'!$A$2:$E$55,5,FALSE)</f>
        <v>Trsf</v>
      </c>
    </row>
    <row r="2910" spans="1:19" ht="15" customHeight="1" x14ac:dyDescent="0.35">
      <c r="A2910" s="4">
        <v>45444</v>
      </c>
      <c r="B2910" s="5">
        <f t="shared" ref="B2910:B2973" si="845">MONTH(A2910)</f>
        <v>6</v>
      </c>
      <c r="C2910" s="5">
        <f t="shared" ref="C2910:C2973" si="846">YEAR(A2910)</f>
        <v>2024</v>
      </c>
      <c r="D2910" s="5" t="s">
        <v>2706</v>
      </c>
      <c r="E2910" s="5" t="str">
        <f>VLOOKUP(F2910,'Set up'!$A$2:$C$55,2,FALSE)</f>
        <v>C00000010</v>
      </c>
      <c r="F2910" s="1" t="s">
        <v>62</v>
      </c>
      <c r="G2910" s="99" t="s">
        <v>1403</v>
      </c>
      <c r="H2910" s="5">
        <v>8</v>
      </c>
      <c r="I2910" s="5">
        <f>VLOOKUP(F2910,'Set up'!$A$2:$C$55,3,FALSE)</f>
        <v>120</v>
      </c>
      <c r="J2910" s="5">
        <f>VLOOKUP(F2910,'Set up'!$A$2:$D$55,4,FALSE)</f>
        <v>120</v>
      </c>
      <c r="K2910" s="4">
        <f t="shared" si="838"/>
        <v>45564</v>
      </c>
      <c r="L2910" s="5">
        <f t="shared" si="839"/>
        <v>9</v>
      </c>
      <c r="M2910" s="5">
        <f t="shared" si="840"/>
        <v>2024</v>
      </c>
      <c r="N2910" s="12">
        <v>13024</v>
      </c>
      <c r="O2910" s="12"/>
      <c r="P2910" s="12">
        <f t="shared" si="837"/>
        <v>13024</v>
      </c>
      <c r="Q2910" s="7">
        <v>4519680.45</v>
      </c>
      <c r="R2910" s="44" t="str">
        <f>VLOOKUP(F2910,'Set up'!$A$2:$E$55,5,FALSE)</f>
        <v>Trsf</v>
      </c>
    </row>
    <row r="2911" spans="1:19" ht="15" customHeight="1" x14ac:dyDescent="0.35">
      <c r="A2911" s="4">
        <v>45444</v>
      </c>
      <c r="B2911" s="5">
        <f t="shared" si="845"/>
        <v>6</v>
      </c>
      <c r="C2911" s="5">
        <f t="shared" si="846"/>
        <v>2024</v>
      </c>
      <c r="D2911" s="5" t="s">
        <v>2706</v>
      </c>
      <c r="E2911" s="5" t="str">
        <f>VLOOKUP(F2911,'Set up'!$A$2:$C$55,2,FALSE)</f>
        <v>C00000010</v>
      </c>
      <c r="F2911" s="1" t="s">
        <v>62</v>
      </c>
      <c r="G2911" s="99" t="s">
        <v>1544</v>
      </c>
      <c r="H2911" s="5">
        <v>15</v>
      </c>
      <c r="I2911" s="5">
        <f>VLOOKUP(F2911,'Set up'!$A$2:$C$55,3,FALSE)</f>
        <v>120</v>
      </c>
      <c r="J2911" s="5">
        <f>VLOOKUP(F2911,'Set up'!$A$2:$D$55,4,FALSE)</f>
        <v>120</v>
      </c>
      <c r="K2911" s="4">
        <f t="shared" si="838"/>
        <v>45564</v>
      </c>
      <c r="L2911" s="5">
        <f t="shared" si="839"/>
        <v>9</v>
      </c>
      <c r="M2911" s="5">
        <f t="shared" si="840"/>
        <v>2024</v>
      </c>
      <c r="N2911" s="12">
        <v>2610</v>
      </c>
      <c r="O2911" s="12"/>
      <c r="P2911" s="12">
        <f t="shared" si="837"/>
        <v>2610</v>
      </c>
      <c r="Q2911" s="7">
        <v>4512742.45</v>
      </c>
      <c r="R2911" s="44" t="str">
        <f>VLOOKUP(F2911,'Set up'!$A$2:$E$55,5,FALSE)</f>
        <v>Trsf</v>
      </c>
    </row>
    <row r="2912" spans="1:19" ht="15" customHeight="1" x14ac:dyDescent="0.35">
      <c r="A2912" s="4">
        <v>45444</v>
      </c>
      <c r="B2912" s="5">
        <f t="shared" si="845"/>
        <v>6</v>
      </c>
      <c r="C2912" s="5">
        <f t="shared" si="846"/>
        <v>2024</v>
      </c>
      <c r="D2912" s="5" t="s">
        <v>2706</v>
      </c>
      <c r="E2912" s="5" t="str">
        <f>VLOOKUP(F2912,'Set up'!$A$2:$C$55,2,FALSE)</f>
        <v>C00000010</v>
      </c>
      <c r="F2912" s="1" t="s">
        <v>62</v>
      </c>
      <c r="G2912" s="99" t="s">
        <v>2707</v>
      </c>
      <c r="H2912" s="5">
        <v>15</v>
      </c>
      <c r="I2912" s="5">
        <f>VLOOKUP(F2912,'Set up'!$A$2:$C$55,3,FALSE)</f>
        <v>120</v>
      </c>
      <c r="J2912" s="5">
        <f>VLOOKUP(F2912,'Set up'!$A$2:$D$55,4,FALSE)</f>
        <v>120</v>
      </c>
      <c r="K2912" s="4">
        <f t="shared" si="838"/>
        <v>45564</v>
      </c>
      <c r="L2912" s="5">
        <f t="shared" si="839"/>
        <v>9</v>
      </c>
      <c r="M2912" s="5">
        <f t="shared" si="840"/>
        <v>2024</v>
      </c>
      <c r="N2912" s="12">
        <v>862.5</v>
      </c>
      <c r="O2912" s="12"/>
      <c r="P2912" s="12">
        <f t="shared" si="837"/>
        <v>862.5</v>
      </c>
      <c r="Q2912" s="7">
        <v>4511669.95</v>
      </c>
      <c r="R2912" s="44" t="str">
        <f>VLOOKUP(F2912,'Set up'!$A$2:$E$55,5,FALSE)</f>
        <v>Trsf</v>
      </c>
    </row>
    <row r="2913" spans="1:19" ht="15" customHeight="1" x14ac:dyDescent="0.35">
      <c r="A2913" s="4">
        <v>45444</v>
      </c>
      <c r="B2913" s="5">
        <f t="shared" si="845"/>
        <v>6</v>
      </c>
      <c r="C2913" s="5">
        <f t="shared" si="846"/>
        <v>2024</v>
      </c>
      <c r="D2913" s="5" t="s">
        <v>2706</v>
      </c>
      <c r="E2913" s="5" t="str">
        <f>VLOOKUP(F2913,'Set up'!$A$2:$C$55,2,FALSE)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up'!$A$2:$C$55,3,FALSE)</f>
        <v>120</v>
      </c>
      <c r="J2913" s="5">
        <f>VLOOKUP(F2913,'Set up'!$A$2:$D$55,4,FALSE)</f>
        <v>120</v>
      </c>
      <c r="K2913" s="4">
        <f t="shared" si="838"/>
        <v>45564</v>
      </c>
      <c r="L2913" s="5">
        <f t="shared" si="839"/>
        <v>9</v>
      </c>
      <c r="M2913" s="5">
        <f t="shared" si="840"/>
        <v>2024</v>
      </c>
      <c r="N2913" s="12">
        <v>440</v>
      </c>
      <c r="O2913" s="12"/>
      <c r="P2913" s="12">
        <f t="shared" si="837"/>
        <v>440</v>
      </c>
      <c r="Q2913" s="7">
        <v>4511622.45</v>
      </c>
      <c r="R2913" s="44" t="str">
        <f>VLOOKUP(F2913,'Set up'!$A$2:$E$55,5,FALSE)</f>
        <v>Trsf</v>
      </c>
    </row>
    <row r="2914" spans="1:19" ht="15" customHeight="1" x14ac:dyDescent="0.35">
      <c r="A2914" s="4">
        <v>45444</v>
      </c>
      <c r="B2914" s="5">
        <f t="shared" si="845"/>
        <v>6</v>
      </c>
      <c r="C2914" s="5">
        <f t="shared" si="846"/>
        <v>2024</v>
      </c>
      <c r="D2914" s="5" t="s">
        <v>2706</v>
      </c>
      <c r="E2914" s="5" t="str">
        <f>VLOOKUP(F2914,'Set up'!$A$2:$C$55,2,FALSE)</f>
        <v>C00000010</v>
      </c>
      <c r="F2914" s="1" t="s">
        <v>62</v>
      </c>
      <c r="G2914" s="99" t="s">
        <v>2521</v>
      </c>
      <c r="H2914" s="5">
        <v>1</v>
      </c>
      <c r="I2914" s="5">
        <f>VLOOKUP(F2914,'Set up'!$A$2:$C$55,3,FALSE)</f>
        <v>120</v>
      </c>
      <c r="J2914" s="5">
        <f>VLOOKUP(F2914,'Set up'!$A$2:$D$55,4,FALSE)</f>
        <v>120</v>
      </c>
      <c r="K2914" s="4">
        <f t="shared" si="838"/>
        <v>45564</v>
      </c>
      <c r="L2914" s="5">
        <f t="shared" si="839"/>
        <v>9</v>
      </c>
      <c r="M2914" s="5">
        <f t="shared" si="840"/>
        <v>2024</v>
      </c>
      <c r="N2914" s="12">
        <v>420</v>
      </c>
      <c r="O2914" s="12"/>
      <c r="P2914" s="12">
        <f t="shared" si="837"/>
        <v>420</v>
      </c>
      <c r="Q2914" s="7">
        <v>4521370.45</v>
      </c>
      <c r="R2914" s="44" t="str">
        <f>VLOOKUP(F2914,'Set up'!$A$2:$E$55,5,FALSE)</f>
        <v>Trsf</v>
      </c>
    </row>
    <row r="2915" spans="1:19" ht="15" customHeight="1" x14ac:dyDescent="0.35">
      <c r="A2915" s="4">
        <v>45444</v>
      </c>
      <c r="B2915" s="5">
        <f t="shared" si="845"/>
        <v>6</v>
      </c>
      <c r="C2915" s="5">
        <f t="shared" si="846"/>
        <v>2024</v>
      </c>
      <c r="D2915" s="5" t="s">
        <v>2706</v>
      </c>
      <c r="E2915" s="5" t="str">
        <f>VLOOKUP(F2915,'Set up'!$A$2:$C$55,2,FALSE)</f>
        <v>C00000010</v>
      </c>
      <c r="F2915" s="1" t="s">
        <v>62</v>
      </c>
      <c r="G2915" s="99" t="s">
        <v>615</v>
      </c>
      <c r="H2915" s="5">
        <v>1</v>
      </c>
      <c r="I2915" s="5">
        <f>VLOOKUP(F2915,'Set up'!$A$2:$C$55,3,FALSE)</f>
        <v>120</v>
      </c>
      <c r="J2915" s="5">
        <f>VLOOKUP(F2915,'Set up'!$A$2:$D$55,4,FALSE)</f>
        <v>120</v>
      </c>
      <c r="K2915" s="4">
        <f t="shared" si="838"/>
        <v>45564</v>
      </c>
      <c r="L2915" s="5">
        <f t="shared" si="839"/>
        <v>9</v>
      </c>
      <c r="M2915" s="5">
        <f t="shared" si="840"/>
        <v>2024</v>
      </c>
      <c r="N2915" s="12">
        <v>395</v>
      </c>
      <c r="O2915" s="12"/>
      <c r="P2915" s="12">
        <f t="shared" si="837"/>
        <v>395</v>
      </c>
      <c r="Q2915" s="7">
        <v>4524825.45</v>
      </c>
      <c r="R2915" s="44" t="str">
        <f>VLOOKUP(F2915,'Set up'!$A$2:$E$55,5,FALSE)</f>
        <v>Trsf</v>
      </c>
    </row>
    <row r="2916" spans="1:19" ht="15" customHeight="1" x14ac:dyDescent="0.35">
      <c r="A2916" s="4">
        <v>45444</v>
      </c>
      <c r="B2916" s="5">
        <f t="shared" si="845"/>
        <v>6</v>
      </c>
      <c r="C2916" s="5">
        <f t="shared" si="846"/>
        <v>2024</v>
      </c>
      <c r="D2916" s="5" t="s">
        <v>2706</v>
      </c>
      <c r="E2916" s="5" t="str">
        <f>VLOOKUP(F2916,'Set up'!$A$2:$C$55,2,FALSE)</f>
        <v>C00000010</v>
      </c>
      <c r="F2916" s="1" t="s">
        <v>62</v>
      </c>
      <c r="G2916" s="99" t="s">
        <v>947</v>
      </c>
      <c r="H2916" s="5">
        <v>4</v>
      </c>
      <c r="I2916" s="5">
        <f>VLOOKUP(F2916,'Set up'!$A$2:$C$55,3,FALSE)</f>
        <v>120</v>
      </c>
      <c r="J2916" s="5">
        <f>VLOOKUP(F2916,'Set up'!$A$2:$D$55,4,FALSE)</f>
        <v>120</v>
      </c>
      <c r="K2916" s="4">
        <f t="shared" si="838"/>
        <v>45564</v>
      </c>
      <c r="L2916" s="5">
        <f t="shared" si="839"/>
        <v>9</v>
      </c>
      <c r="M2916" s="5">
        <f t="shared" si="840"/>
        <v>2024</v>
      </c>
      <c r="N2916" s="12">
        <v>230.4</v>
      </c>
      <c r="O2916" s="12"/>
      <c r="P2916" s="12">
        <f t="shared" si="837"/>
        <v>230.4</v>
      </c>
      <c r="Q2916" s="7">
        <v>4527000.8500000006</v>
      </c>
      <c r="R2916" s="44" t="str">
        <f>VLOOKUP(F2916,'Set up'!$A$2:$E$55,5,FALSE)</f>
        <v>Trsf</v>
      </c>
    </row>
    <row r="2917" spans="1:19" ht="15" customHeight="1" x14ac:dyDescent="0.35">
      <c r="A2917" s="4">
        <v>45444</v>
      </c>
      <c r="B2917" s="5">
        <f t="shared" si="845"/>
        <v>6</v>
      </c>
      <c r="C2917" s="5">
        <f t="shared" si="846"/>
        <v>2024</v>
      </c>
      <c r="D2917" s="5" t="s">
        <v>2708</v>
      </c>
      <c r="E2917" s="5" t="str">
        <f>VLOOKUP(F2917,'Set up'!$A$2:$C$55,2,FALSE)</f>
        <v>C00000021</v>
      </c>
      <c r="F2917" s="1" t="s">
        <v>492</v>
      </c>
      <c r="G2917" s="99" t="s">
        <v>67</v>
      </c>
      <c r="H2917" s="5">
        <v>1</v>
      </c>
      <c r="I2917" s="5" t="str">
        <f>VLOOKUP(F2917,'Set up'!$A$2:$C$55,3,FALSE)</f>
        <v>Cash</v>
      </c>
      <c r="J2917" s="5">
        <f>VLOOKUP(F2917,'Set up'!$A$2:$D$55,4,FALSE)</f>
        <v>0</v>
      </c>
      <c r="K2917" s="4">
        <f t="shared" si="838"/>
        <v>45444</v>
      </c>
      <c r="L2917" s="5">
        <f t="shared" si="839"/>
        <v>6</v>
      </c>
      <c r="M2917" s="5">
        <f t="shared" si="840"/>
        <v>2024</v>
      </c>
      <c r="N2917" s="12">
        <v>1760</v>
      </c>
      <c r="O2917" s="12"/>
      <c r="P2917" s="12">
        <f t="shared" si="837"/>
        <v>1760</v>
      </c>
      <c r="Q2917" s="7">
        <v>4528910.45</v>
      </c>
      <c r="R2917" s="44" t="str">
        <f>VLOOKUP(F2917,'Set up'!$A$2:$E$55,5,FALSE)</f>
        <v>PD Chq</v>
      </c>
    </row>
    <row r="2918" spans="1:19" ht="15" customHeight="1" x14ac:dyDescent="0.35">
      <c r="A2918" s="4">
        <v>45444</v>
      </c>
      <c r="B2918" s="5">
        <f t="shared" si="845"/>
        <v>6</v>
      </c>
      <c r="C2918" s="5">
        <f t="shared" si="846"/>
        <v>2024</v>
      </c>
      <c r="D2918" s="5" t="s">
        <v>2708</v>
      </c>
      <c r="E2918" s="5" t="str">
        <f>VLOOKUP(F2918,'Set up'!$A$2:$C$55,2,FALSE)</f>
        <v>C00000021</v>
      </c>
      <c r="F2918" s="1" t="s">
        <v>492</v>
      </c>
      <c r="G2918" s="99" t="s">
        <v>2198</v>
      </c>
      <c r="H2918" s="5">
        <v>2</v>
      </c>
      <c r="I2918" s="5" t="str">
        <f>VLOOKUP(F2918,'Set up'!$A$2:$C$55,3,FALSE)</f>
        <v>Cash</v>
      </c>
      <c r="J2918" s="5">
        <f>VLOOKUP(F2918,'Set up'!$A$2:$D$55,4,FALSE)</f>
        <v>0</v>
      </c>
      <c r="K2918" s="4">
        <f t="shared" si="838"/>
        <v>45444</v>
      </c>
      <c r="L2918" s="5">
        <f t="shared" si="839"/>
        <v>6</v>
      </c>
      <c r="M2918" s="5">
        <f t="shared" si="840"/>
        <v>2024</v>
      </c>
      <c r="N2918" s="12">
        <v>555</v>
      </c>
      <c r="O2918" s="12"/>
      <c r="P2918" s="12">
        <f t="shared" si="837"/>
        <v>555</v>
      </c>
      <c r="Q2918" s="7">
        <v>4528705.45</v>
      </c>
      <c r="R2918" s="44" t="str">
        <f>VLOOKUP(F2918,'Set up'!$A$2:$E$55,5,FALSE)</f>
        <v>PD Chq</v>
      </c>
    </row>
    <row r="2919" spans="1:19" ht="15" customHeight="1" x14ac:dyDescent="0.35">
      <c r="A2919" s="4">
        <v>45444</v>
      </c>
      <c r="B2919" s="5">
        <f t="shared" si="845"/>
        <v>6</v>
      </c>
      <c r="C2919" s="5">
        <f t="shared" si="846"/>
        <v>2024</v>
      </c>
      <c r="D2919" s="5" t="s">
        <v>2708</v>
      </c>
      <c r="E2919" s="5" t="str">
        <f>VLOOKUP(F2919,'Set up'!$A$2:$C$55,2,FALSE)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up'!$A$2:$C$55,3,FALSE)</f>
        <v>Cash</v>
      </c>
      <c r="J2919" s="5">
        <f>VLOOKUP(F2919,'Set up'!$A$2:$D$55,4,FALSE)</f>
        <v>0</v>
      </c>
      <c r="K2919" s="4">
        <f t="shared" si="838"/>
        <v>45444</v>
      </c>
      <c r="L2919" s="5">
        <f t="shared" si="839"/>
        <v>6</v>
      </c>
      <c r="M2919" s="5">
        <f t="shared" si="840"/>
        <v>2024</v>
      </c>
      <c r="N2919" s="12">
        <v>95</v>
      </c>
      <c r="O2919" s="12"/>
      <c r="P2919" s="12">
        <f t="shared" si="837"/>
        <v>95</v>
      </c>
      <c r="Q2919" s="7">
        <v>4529983.45</v>
      </c>
      <c r="R2919" s="44" t="str">
        <f>VLOOKUP(F2919,'Set up'!$A$2:$E$55,5,FALSE)</f>
        <v>PD Chq</v>
      </c>
    </row>
    <row r="2920" spans="1:19" ht="15" customHeight="1" x14ac:dyDescent="0.35">
      <c r="A2920" s="4">
        <v>45447</v>
      </c>
      <c r="B2920" s="5">
        <f t="shared" si="845"/>
        <v>6</v>
      </c>
      <c r="C2920" s="5">
        <f t="shared" si="846"/>
        <v>2024</v>
      </c>
      <c r="D2920" s="5" t="s">
        <v>2709</v>
      </c>
      <c r="E2920" s="5" t="str">
        <f>VLOOKUP(F2920,'Set up'!$A$2:$C$55,2,FALSE)</f>
        <v>C00000014</v>
      </c>
      <c r="F2920" s="1" t="s">
        <v>263</v>
      </c>
      <c r="G2920" s="99" t="s">
        <v>304</v>
      </c>
      <c r="H2920" s="5">
        <v>1</v>
      </c>
      <c r="I2920" s="5" t="str">
        <f>VLOOKUP(F2920,'Set up'!$A$2:$C$55,3,FALSE)</f>
        <v>Cash</v>
      </c>
      <c r="J2920" s="5">
        <f>VLOOKUP(F2920,'Set up'!$A$2:$D$55,4,FALSE)</f>
        <v>0</v>
      </c>
      <c r="K2920" s="4">
        <f t="shared" si="838"/>
        <v>45447</v>
      </c>
      <c r="L2920" s="5">
        <f t="shared" si="839"/>
        <v>6</v>
      </c>
      <c r="M2920" s="5">
        <f t="shared" si="840"/>
        <v>2024</v>
      </c>
      <c r="N2920" s="12">
        <v>1650</v>
      </c>
      <c r="O2920" s="6">
        <f t="shared" ref="O2920:O2922" si="847">-N2920</f>
        <v>-1650</v>
      </c>
      <c r="P2920" s="12">
        <f t="shared" si="837"/>
        <v>0</v>
      </c>
      <c r="Q2920" s="7">
        <v>4531725.95</v>
      </c>
      <c r="R2920" s="44" t="str">
        <f>VLOOKUP(F2920,'Set up'!$A$2:$E$55,5,FALSE)</f>
        <v>Cash</v>
      </c>
      <c r="S2920" s="1" t="s">
        <v>2746</v>
      </c>
    </row>
    <row r="2921" spans="1:19" ht="15" customHeight="1" x14ac:dyDescent="0.35">
      <c r="A2921" s="4">
        <v>45447</v>
      </c>
      <c r="B2921" s="5">
        <f t="shared" si="845"/>
        <v>6</v>
      </c>
      <c r="C2921" s="5">
        <f t="shared" si="846"/>
        <v>2024</v>
      </c>
      <c r="D2921" s="5" t="s">
        <v>2709</v>
      </c>
      <c r="E2921" s="5" t="str">
        <f>VLOOKUP(F2921,'Set up'!$A$2:$C$55,2,FALSE)</f>
        <v>C00000014</v>
      </c>
      <c r="F2921" s="1" t="s">
        <v>263</v>
      </c>
      <c r="G2921" s="99" t="s">
        <v>2643</v>
      </c>
      <c r="H2921" s="5">
        <v>1</v>
      </c>
      <c r="I2921" s="5" t="str">
        <f>VLOOKUP(F2921,'Set up'!$A$2:$C$55,3,FALSE)</f>
        <v>Cash</v>
      </c>
      <c r="J2921" s="5">
        <f>VLOOKUP(F2921,'Set up'!$A$2:$D$55,4,FALSE)</f>
        <v>0</v>
      </c>
      <c r="K2921" s="4">
        <f t="shared" si="838"/>
        <v>45447</v>
      </c>
      <c r="L2921" s="5">
        <f t="shared" si="839"/>
        <v>6</v>
      </c>
      <c r="M2921" s="5">
        <f t="shared" si="840"/>
        <v>2024</v>
      </c>
      <c r="N2921" s="12">
        <v>280</v>
      </c>
      <c r="O2921" s="6">
        <f t="shared" si="847"/>
        <v>-280</v>
      </c>
      <c r="P2921" s="12">
        <f t="shared" si="837"/>
        <v>0</v>
      </c>
      <c r="Q2921" s="7">
        <v>4540123.95</v>
      </c>
      <c r="R2921" s="44" t="str">
        <f>VLOOKUP(F2921,'Set up'!$A$2:$E$55,5,FALSE)</f>
        <v>Cash</v>
      </c>
      <c r="S2921" s="1" t="s">
        <v>2746</v>
      </c>
    </row>
    <row r="2922" spans="1:19" ht="15" customHeight="1" x14ac:dyDescent="0.35">
      <c r="A2922" s="4">
        <v>45447</v>
      </c>
      <c r="B2922" s="5">
        <f t="shared" si="845"/>
        <v>6</v>
      </c>
      <c r="C2922" s="5">
        <f t="shared" si="846"/>
        <v>2024</v>
      </c>
      <c r="D2922" s="5" t="s">
        <v>2709</v>
      </c>
      <c r="E2922" s="5" t="str">
        <f>VLOOKUP(F2922,'Set up'!$A$2:$C$55,2,FALSE)</f>
        <v>C00000014</v>
      </c>
      <c r="F2922" s="1" t="s">
        <v>263</v>
      </c>
      <c r="G2922" s="99" t="s">
        <v>1887</v>
      </c>
      <c r="H2922" s="5">
        <v>1</v>
      </c>
      <c r="I2922" s="5" t="str">
        <f>VLOOKUP(F2922,'Set up'!$A$2:$C$55,3,FALSE)</f>
        <v>Cash</v>
      </c>
      <c r="J2922" s="5">
        <f>VLOOKUP(F2922,'Set up'!$A$2:$D$55,4,FALSE)</f>
        <v>0</v>
      </c>
      <c r="K2922" s="4">
        <f t="shared" si="838"/>
        <v>45447</v>
      </c>
      <c r="L2922" s="5">
        <f t="shared" si="839"/>
        <v>6</v>
      </c>
      <c r="M2922" s="5">
        <f t="shared" si="840"/>
        <v>2024</v>
      </c>
      <c r="N2922" s="12">
        <v>160</v>
      </c>
      <c r="O2922" s="6">
        <f t="shared" si="847"/>
        <v>-160</v>
      </c>
      <c r="P2922" s="12">
        <f t="shared" si="837"/>
        <v>0</v>
      </c>
      <c r="Q2922" s="7">
        <v>4541743.95</v>
      </c>
      <c r="R2922" s="44" t="str">
        <f>VLOOKUP(F2922,'Set up'!$A$2:$E$55,5,FALSE)</f>
        <v>Cash</v>
      </c>
      <c r="S2922" s="1" t="s">
        <v>2746</v>
      </c>
    </row>
    <row r="2923" spans="1:19" ht="15" customHeight="1" x14ac:dyDescent="0.35">
      <c r="A2923" s="4">
        <v>45447</v>
      </c>
      <c r="B2923" s="5">
        <f t="shared" si="845"/>
        <v>6</v>
      </c>
      <c r="C2923" s="5">
        <f t="shared" si="846"/>
        <v>2024</v>
      </c>
      <c r="D2923" s="5" t="s">
        <v>2710</v>
      </c>
      <c r="E2923" s="5" t="str">
        <f>VLOOKUP(F2923,'Set up'!$A$2:$C$55,2,FALSE)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up'!$A$2:$C$55,3,FALSE)</f>
        <v>45</v>
      </c>
      <c r="J2923" s="5">
        <f>VLOOKUP(F2923,'Set up'!$A$2:$D$55,4,FALSE)</f>
        <v>45</v>
      </c>
      <c r="K2923" s="4">
        <f t="shared" si="838"/>
        <v>45492</v>
      </c>
      <c r="L2923" s="5">
        <f t="shared" si="839"/>
        <v>7</v>
      </c>
      <c r="M2923" s="5">
        <f t="shared" si="840"/>
        <v>2024</v>
      </c>
      <c r="N2923" s="12">
        <v>1738</v>
      </c>
      <c r="O2923" s="12">
        <f>-1000-738</f>
        <v>-1738</v>
      </c>
      <c r="P2923" s="12">
        <f t="shared" si="837"/>
        <v>0</v>
      </c>
      <c r="Q2923" s="7">
        <v>4543761.95</v>
      </c>
      <c r="R2923" s="44" t="str">
        <f>VLOOKUP(F2923,'Set up'!$A$2:$E$55,5,FALSE)</f>
        <v>PD Chq</v>
      </c>
      <c r="S2923" s="1" t="s">
        <v>2909</v>
      </c>
    </row>
    <row r="2924" spans="1:19" ht="15" customHeight="1" x14ac:dyDescent="0.35">
      <c r="A2924" s="4">
        <v>45447</v>
      </c>
      <c r="B2924" s="5">
        <f t="shared" si="845"/>
        <v>6</v>
      </c>
      <c r="C2924" s="5">
        <f t="shared" si="846"/>
        <v>2024</v>
      </c>
      <c r="D2924" s="5" t="s">
        <v>2710</v>
      </c>
      <c r="E2924" s="5" t="str">
        <f>VLOOKUP(F2924,'Set up'!$A$2:$C$55,2,FALSE)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up'!$A$2:$C$55,3,FALSE)</f>
        <v>45</v>
      </c>
      <c r="J2924" s="5">
        <f>VLOOKUP(F2924,'Set up'!$A$2:$D$55,4,FALSE)</f>
        <v>45</v>
      </c>
      <c r="K2924" s="4">
        <f t="shared" si="838"/>
        <v>45492</v>
      </c>
      <c r="L2924" s="5">
        <f t="shared" si="839"/>
        <v>7</v>
      </c>
      <c r="M2924" s="5">
        <f t="shared" si="840"/>
        <v>2024</v>
      </c>
      <c r="N2924" s="12">
        <v>220</v>
      </c>
      <c r="O2924" s="6">
        <f>-N2924</f>
        <v>-220</v>
      </c>
      <c r="P2924" s="12">
        <f t="shared" si="837"/>
        <v>0</v>
      </c>
      <c r="Q2924" s="7">
        <v>4542638.95</v>
      </c>
      <c r="R2924" s="44" t="str">
        <f>VLOOKUP(F2924,'Set up'!$A$2:$E$55,5,FALSE)</f>
        <v>PD Chq</v>
      </c>
      <c r="S2924" s="1" t="s">
        <v>2910</v>
      </c>
    </row>
    <row r="2925" spans="1:19" ht="15" customHeight="1" x14ac:dyDescent="0.35">
      <c r="A2925" s="4">
        <v>45448</v>
      </c>
      <c r="B2925" s="5">
        <f t="shared" si="845"/>
        <v>6</v>
      </c>
      <c r="C2925" s="5">
        <f t="shared" si="846"/>
        <v>2024</v>
      </c>
      <c r="D2925" s="5" t="s">
        <v>2711</v>
      </c>
      <c r="E2925" s="5" t="str">
        <f>VLOOKUP(F2925,'Set up'!$A$2:$C$55,2,FALSE)</f>
        <v>C00000046</v>
      </c>
      <c r="F2925" s="1" t="s">
        <v>2356</v>
      </c>
      <c r="G2925" s="99" t="s">
        <v>2127</v>
      </c>
      <c r="H2925" s="5">
        <v>1</v>
      </c>
      <c r="I2925" s="5" t="str">
        <f>VLOOKUP(F2925,'Set up'!$A$2:$C$55,3,FALSE)</f>
        <v>Cash</v>
      </c>
      <c r="J2925" s="5">
        <f>VLOOKUP(F2925,'Set up'!$A$2:$D$55,4,FALSE)</f>
        <v>0</v>
      </c>
      <c r="K2925" s="4">
        <f t="shared" si="838"/>
        <v>45448</v>
      </c>
      <c r="L2925" s="5">
        <f t="shared" si="839"/>
        <v>6</v>
      </c>
      <c r="M2925" s="5">
        <f t="shared" si="840"/>
        <v>2024</v>
      </c>
      <c r="N2925" s="12">
        <v>283.8</v>
      </c>
      <c r="O2925" s="6">
        <f t="shared" ref="O2925" si="848">-N2925</f>
        <v>-283.8</v>
      </c>
      <c r="P2925" s="12">
        <f t="shared" si="837"/>
        <v>0</v>
      </c>
      <c r="Q2925" s="7">
        <v>4544330.75</v>
      </c>
      <c r="R2925" s="44" t="str">
        <f>VLOOKUP(F2925,'Set up'!$A$2:$E$55,5,FALSE)</f>
        <v>Cash</v>
      </c>
      <c r="S2925" s="1" t="s">
        <v>2747</v>
      </c>
    </row>
    <row r="2926" spans="1:19" ht="15" customHeight="1" x14ac:dyDescent="0.35">
      <c r="A2926" s="4">
        <v>45449</v>
      </c>
      <c r="B2926" s="5">
        <f t="shared" si="845"/>
        <v>6</v>
      </c>
      <c r="C2926" s="5">
        <f t="shared" si="846"/>
        <v>2024</v>
      </c>
      <c r="D2926" s="5" t="s">
        <v>2712</v>
      </c>
      <c r="E2926" s="5" t="str">
        <f>VLOOKUP(F2926,'Set up'!$A$2:$C$55,2,FALSE)</f>
        <v>C00000042</v>
      </c>
      <c r="F2926" s="1" t="s">
        <v>2013</v>
      </c>
      <c r="G2926" s="99" t="s">
        <v>1111</v>
      </c>
      <c r="H2926" s="5">
        <v>10</v>
      </c>
      <c r="I2926" s="5" t="str">
        <f>VLOOKUP(F2926,'Set up'!$A$2:$C$55,3,FALSE)</f>
        <v>Cash</v>
      </c>
      <c r="J2926" s="5">
        <f>VLOOKUP(F2926,'Set up'!$A$2:$D$55,4,FALSE)</f>
        <v>0</v>
      </c>
      <c r="K2926" s="4">
        <f t="shared" si="838"/>
        <v>45449</v>
      </c>
      <c r="L2926" s="5">
        <f t="shared" si="839"/>
        <v>6</v>
      </c>
      <c r="M2926" s="5">
        <f t="shared" si="840"/>
        <v>2024</v>
      </c>
      <c r="N2926" s="12">
        <v>625</v>
      </c>
      <c r="O2926" s="12"/>
      <c r="P2926" s="12">
        <f t="shared" si="837"/>
        <v>625</v>
      </c>
      <c r="Q2926" s="7">
        <v>4545292.95</v>
      </c>
      <c r="R2926" s="44" t="str">
        <f>VLOOKUP(F2926,'Set up'!$A$2:$E$55,5,FALSE)</f>
        <v>Trsf</v>
      </c>
    </row>
    <row r="2927" spans="1:19" ht="15" customHeight="1" x14ac:dyDescent="0.35">
      <c r="A2927" s="4">
        <v>45449</v>
      </c>
      <c r="B2927" s="5">
        <f t="shared" si="845"/>
        <v>6</v>
      </c>
      <c r="C2927" s="5">
        <f t="shared" si="846"/>
        <v>2024</v>
      </c>
      <c r="D2927" s="5" t="s">
        <v>2713</v>
      </c>
      <c r="E2927" s="5" t="str">
        <f>VLOOKUP(F2927,'Set up'!$A$2:$C$55,2,FALSE)</f>
        <v>C00000042</v>
      </c>
      <c r="F2927" s="1" t="s">
        <v>2013</v>
      </c>
      <c r="G2927" s="99" t="s">
        <v>2624</v>
      </c>
      <c r="H2927" s="5">
        <v>10</v>
      </c>
      <c r="I2927" s="5" t="str">
        <f>VLOOKUP(F2927,'Set up'!$A$2:$C$55,3,FALSE)</f>
        <v>Cash</v>
      </c>
      <c r="J2927" s="5">
        <f>VLOOKUP(F2927,'Set up'!$A$2:$D$55,4,FALSE)</f>
        <v>0</v>
      </c>
      <c r="K2927" s="4">
        <f t="shared" si="838"/>
        <v>45449</v>
      </c>
      <c r="L2927" s="5">
        <f t="shared" si="839"/>
        <v>6</v>
      </c>
      <c r="M2927" s="5">
        <f t="shared" si="840"/>
        <v>2024</v>
      </c>
      <c r="N2927" s="12">
        <v>16280</v>
      </c>
      <c r="O2927" s="12"/>
      <c r="P2927" s="12">
        <f t="shared" si="837"/>
        <v>16280</v>
      </c>
      <c r="Q2927" s="7">
        <v>4561231.75</v>
      </c>
      <c r="R2927" s="44" t="str">
        <f>VLOOKUP(F2927,'Set up'!$A$2:$E$55,5,FALSE)</f>
        <v>Trsf</v>
      </c>
    </row>
    <row r="2928" spans="1:19" ht="15" customHeight="1" x14ac:dyDescent="0.35">
      <c r="A2928" s="4">
        <v>45449</v>
      </c>
      <c r="B2928" s="5">
        <f t="shared" si="845"/>
        <v>6</v>
      </c>
      <c r="C2928" s="5">
        <f t="shared" si="846"/>
        <v>2024</v>
      </c>
      <c r="D2928" s="5" t="s">
        <v>2713</v>
      </c>
      <c r="E2928" s="5" t="str">
        <f>VLOOKUP(F2928,'Set up'!$A$2:$C$55,2,FALSE)</f>
        <v>C00000042</v>
      </c>
      <c r="F2928" s="1" t="s">
        <v>2013</v>
      </c>
      <c r="G2928" s="99" t="s">
        <v>2650</v>
      </c>
      <c r="H2928" s="5">
        <v>30</v>
      </c>
      <c r="I2928" s="5" t="str">
        <f>VLOOKUP(F2928,'Set up'!$A$2:$C$55,3,FALSE)</f>
        <v>Cash</v>
      </c>
      <c r="J2928" s="5">
        <f>VLOOKUP(F2928,'Set up'!$A$2:$D$55,4,FALSE)</f>
        <v>0</v>
      </c>
      <c r="K2928" s="4">
        <f t="shared" si="838"/>
        <v>45449</v>
      </c>
      <c r="L2928" s="5">
        <f t="shared" si="839"/>
        <v>6</v>
      </c>
      <c r="M2928" s="5">
        <f t="shared" si="840"/>
        <v>2024</v>
      </c>
      <c r="N2928" s="12">
        <v>5220</v>
      </c>
      <c r="O2928" s="12"/>
      <c r="P2928" s="12">
        <f t="shared" ref="P2928:P2991" si="849">SUM(N2928+O2928)</f>
        <v>5220</v>
      </c>
      <c r="Q2928" s="7">
        <v>4550331.75</v>
      </c>
      <c r="R2928" s="44" t="str">
        <f>VLOOKUP(F2928,'Set up'!$A$2:$E$55,5,FALSE)</f>
        <v>Trsf</v>
      </c>
    </row>
    <row r="2929" spans="1:18" ht="15" customHeight="1" x14ac:dyDescent="0.35">
      <c r="A2929" s="4">
        <v>45449</v>
      </c>
      <c r="B2929" s="5">
        <f t="shared" si="845"/>
        <v>6</v>
      </c>
      <c r="C2929" s="5">
        <f t="shared" si="846"/>
        <v>2024</v>
      </c>
      <c r="D2929" s="5" t="s">
        <v>2713</v>
      </c>
      <c r="E2929" s="5" t="str">
        <f>VLOOKUP(F2929,'Set up'!$A$2:$C$55,2,FALSE)</f>
        <v>C00000042</v>
      </c>
      <c r="F2929" s="1" t="s">
        <v>2013</v>
      </c>
      <c r="G2929" s="99" t="s">
        <v>1923</v>
      </c>
      <c r="H2929" s="5">
        <v>15</v>
      </c>
      <c r="I2929" s="5" t="str">
        <f>VLOOKUP(F2929,'Set up'!$A$2:$C$55,3,FALSE)</f>
        <v>Cash</v>
      </c>
      <c r="J2929" s="5">
        <f>VLOOKUP(F2929,'Set up'!$A$2:$D$55,4,FALSE)</f>
        <v>0</v>
      </c>
      <c r="K2929" s="4">
        <f t="shared" si="838"/>
        <v>45449</v>
      </c>
      <c r="L2929" s="5">
        <f t="shared" si="839"/>
        <v>6</v>
      </c>
      <c r="M2929" s="5">
        <f t="shared" si="840"/>
        <v>2024</v>
      </c>
      <c r="N2929" s="12">
        <v>3510</v>
      </c>
      <c r="O2929" s="12"/>
      <c r="P2929" s="12">
        <f t="shared" si="849"/>
        <v>3510</v>
      </c>
      <c r="Q2929" s="7">
        <v>4548786.75</v>
      </c>
      <c r="R2929" s="44" t="str">
        <f>VLOOKUP(F2929,'Set up'!$A$2:$E$55,5,FALSE)</f>
        <v>Trsf</v>
      </c>
    </row>
    <row r="2930" spans="1:18" ht="15" customHeight="1" x14ac:dyDescent="0.35">
      <c r="A2930" s="4">
        <v>45449</v>
      </c>
      <c r="B2930" s="5">
        <f t="shared" si="845"/>
        <v>6</v>
      </c>
      <c r="C2930" s="5">
        <f t="shared" si="846"/>
        <v>2024</v>
      </c>
      <c r="D2930" s="5" t="s">
        <v>2713</v>
      </c>
      <c r="E2930" s="5" t="str">
        <f>VLOOKUP(F2930,'Set up'!$A$2:$C$55,2,FALSE)</f>
        <v>C00000042</v>
      </c>
      <c r="F2930" s="1" t="s">
        <v>2013</v>
      </c>
      <c r="G2930" s="99" t="s">
        <v>1062</v>
      </c>
      <c r="H2930" s="5">
        <v>6</v>
      </c>
      <c r="I2930" s="5" t="str">
        <f>VLOOKUP(F2930,'Set up'!$A$2:$C$55,3,FALSE)</f>
        <v>Cash</v>
      </c>
      <c r="J2930" s="5">
        <f>VLOOKUP(F2930,'Set up'!$A$2:$D$55,4,FALSE)</f>
        <v>0</v>
      </c>
      <c r="K2930" s="4">
        <f t="shared" si="838"/>
        <v>45449</v>
      </c>
      <c r="L2930" s="5">
        <f t="shared" si="839"/>
        <v>6</v>
      </c>
      <c r="M2930" s="5">
        <f t="shared" si="840"/>
        <v>2024</v>
      </c>
      <c r="N2930" s="12">
        <v>570</v>
      </c>
      <c r="O2930" s="12"/>
      <c r="P2930" s="12">
        <f t="shared" si="849"/>
        <v>570</v>
      </c>
      <c r="Q2930" s="7">
        <v>4545956.75</v>
      </c>
      <c r="R2930" s="44" t="str">
        <f>VLOOKUP(F2930,'Set up'!$A$2:$E$55,5,FALSE)</f>
        <v>Trsf</v>
      </c>
    </row>
    <row r="2931" spans="1:18" ht="15" customHeight="1" x14ac:dyDescent="0.35">
      <c r="A2931" s="4">
        <v>45449</v>
      </c>
      <c r="B2931" s="5">
        <f t="shared" si="845"/>
        <v>6</v>
      </c>
      <c r="C2931" s="5">
        <f t="shared" si="846"/>
        <v>2024</v>
      </c>
      <c r="D2931" s="5" t="s">
        <v>2713</v>
      </c>
      <c r="E2931" s="5" t="str">
        <f>VLOOKUP(F2931,'Set up'!$A$2:$C$55,2,FALSE)</f>
        <v>C00000042</v>
      </c>
      <c r="F2931" s="1" t="s">
        <v>2013</v>
      </c>
      <c r="G2931" s="99" t="s">
        <v>17</v>
      </c>
      <c r="H2931" s="5">
        <v>2</v>
      </c>
      <c r="I2931" s="5" t="str">
        <f>VLOOKUP(F2931,'Set up'!$A$2:$C$55,3,FALSE)</f>
        <v>Cash</v>
      </c>
      <c r="J2931" s="5">
        <f>VLOOKUP(F2931,'Set up'!$A$2:$D$55,4,FALSE)</f>
        <v>0</v>
      </c>
      <c r="K2931" s="4">
        <f t="shared" si="838"/>
        <v>45449</v>
      </c>
      <c r="L2931" s="5">
        <f t="shared" si="839"/>
        <v>6</v>
      </c>
      <c r="M2931" s="5">
        <f t="shared" si="840"/>
        <v>2024</v>
      </c>
      <c r="N2931" s="12">
        <v>220</v>
      </c>
      <c r="O2931" s="12"/>
      <c r="P2931" s="12">
        <f t="shared" si="849"/>
        <v>220</v>
      </c>
      <c r="Q2931" s="7">
        <v>4545726.75</v>
      </c>
      <c r="R2931" s="44" t="str">
        <f>VLOOKUP(F2931,'Set up'!$A$2:$E$55,5,FALSE)</f>
        <v>Trsf</v>
      </c>
    </row>
    <row r="2932" spans="1:18" ht="15" customHeight="1" x14ac:dyDescent="0.35">
      <c r="A2932" s="4">
        <v>45450</v>
      </c>
      <c r="B2932" s="5">
        <f t="shared" si="845"/>
        <v>6</v>
      </c>
      <c r="C2932" s="5">
        <f t="shared" si="846"/>
        <v>2024</v>
      </c>
      <c r="D2932" s="5" t="s">
        <v>2714</v>
      </c>
      <c r="E2932" s="5" t="str">
        <f>VLOOKUP(F2932,'Set up'!$A$2:$C$55,2,FALSE)</f>
        <v>C00000019</v>
      </c>
      <c r="F2932" s="1" t="s">
        <v>401</v>
      </c>
      <c r="G2932" s="99" t="s">
        <v>95</v>
      </c>
      <c r="H2932" s="5">
        <v>1</v>
      </c>
      <c r="I2932" s="5" t="str">
        <f>VLOOKUP(F2932,'Set up'!$A$2:$C$55,3,FALSE)</f>
        <v>Cash</v>
      </c>
      <c r="J2932" s="5">
        <f>VLOOKUP(F2932,'Set up'!$A$2:$D$55,4,FALSE)</f>
        <v>0</v>
      </c>
      <c r="K2932" s="4">
        <f t="shared" si="838"/>
        <v>45450</v>
      </c>
      <c r="L2932" s="5">
        <f t="shared" si="839"/>
        <v>6</v>
      </c>
      <c r="M2932" s="5">
        <f t="shared" si="840"/>
        <v>2024</v>
      </c>
      <c r="N2932" s="12">
        <v>1760</v>
      </c>
      <c r="O2932" s="12"/>
      <c r="P2932" s="12">
        <f t="shared" si="849"/>
        <v>1760</v>
      </c>
      <c r="Q2932" s="7">
        <v>4549004.75</v>
      </c>
      <c r="R2932" s="44" t="str">
        <f>VLOOKUP(F2932,'Set up'!$A$2:$E$55,5,FALSE)</f>
        <v>Trsf</v>
      </c>
    </row>
    <row r="2933" spans="1:18" ht="15" customHeight="1" x14ac:dyDescent="0.35">
      <c r="A2933" s="4">
        <v>45450</v>
      </c>
      <c r="B2933" s="5">
        <f t="shared" si="845"/>
        <v>6</v>
      </c>
      <c r="C2933" s="5">
        <f t="shared" si="846"/>
        <v>2024</v>
      </c>
      <c r="D2933" s="5" t="s">
        <v>2714</v>
      </c>
      <c r="E2933" s="5" t="str">
        <f>VLOOKUP(F2933,'Set up'!$A$2:$C$55,2,FALSE)</f>
        <v>C00000019</v>
      </c>
      <c r="F2933" s="1" t="s">
        <v>401</v>
      </c>
      <c r="G2933" s="99" t="s">
        <v>2707</v>
      </c>
      <c r="H2933" s="5">
        <v>2</v>
      </c>
      <c r="I2933" s="5" t="str">
        <f>VLOOKUP(F2933,'Set up'!$A$2:$C$55,3,FALSE)</f>
        <v>Cash</v>
      </c>
      <c r="J2933" s="5">
        <f>VLOOKUP(F2933,'Set up'!$A$2:$D$55,4,FALSE)</f>
        <v>0</v>
      </c>
      <c r="K2933" s="4">
        <f t="shared" si="838"/>
        <v>45450</v>
      </c>
      <c r="L2933" s="5">
        <f t="shared" si="839"/>
        <v>6</v>
      </c>
      <c r="M2933" s="5">
        <f t="shared" si="840"/>
        <v>2024</v>
      </c>
      <c r="N2933" s="12">
        <v>125</v>
      </c>
      <c r="O2933" s="12"/>
      <c r="P2933" s="12">
        <f t="shared" si="849"/>
        <v>125</v>
      </c>
      <c r="Q2933" s="7">
        <v>4547924.75</v>
      </c>
      <c r="R2933" s="44" t="str">
        <f>VLOOKUP(F2933,'Set up'!$A$2:$E$55,5,FALSE)</f>
        <v>Trsf</v>
      </c>
    </row>
    <row r="2934" spans="1:18" ht="15" customHeight="1" x14ac:dyDescent="0.35">
      <c r="A2934" s="4">
        <v>45450</v>
      </c>
      <c r="B2934" s="5">
        <f t="shared" si="845"/>
        <v>6</v>
      </c>
      <c r="C2934" s="5">
        <f t="shared" si="846"/>
        <v>2024</v>
      </c>
      <c r="D2934" s="5" t="s">
        <v>2714</v>
      </c>
      <c r="E2934" s="5" t="str">
        <f>VLOOKUP(F2934,'Set up'!$A$2:$C$55,2,FALSE)</f>
        <v>C00000019</v>
      </c>
      <c r="F2934" s="1" t="s">
        <v>401</v>
      </c>
      <c r="G2934" s="99" t="s">
        <v>17</v>
      </c>
      <c r="H2934" s="5">
        <v>1</v>
      </c>
      <c r="I2934" s="5" t="str">
        <f>VLOOKUP(F2934,'Set up'!$A$2:$C$55,3,FALSE)</f>
        <v>Cash</v>
      </c>
      <c r="J2934" s="5">
        <f>VLOOKUP(F2934,'Set up'!$A$2:$D$55,4,FALSE)</f>
        <v>0</v>
      </c>
      <c r="K2934" s="4">
        <f t="shared" si="838"/>
        <v>45450</v>
      </c>
      <c r="L2934" s="5">
        <f t="shared" si="839"/>
        <v>6</v>
      </c>
      <c r="M2934" s="5">
        <f t="shared" si="840"/>
        <v>2024</v>
      </c>
      <c r="N2934" s="12">
        <v>110</v>
      </c>
      <c r="O2934" s="12"/>
      <c r="P2934" s="12">
        <f t="shared" si="849"/>
        <v>110</v>
      </c>
      <c r="Q2934" s="7">
        <v>4548004.75</v>
      </c>
      <c r="R2934" s="44" t="str">
        <f>VLOOKUP(F2934,'Set up'!$A$2:$E$55,5,FALSE)</f>
        <v>Trsf</v>
      </c>
    </row>
    <row r="2935" spans="1:18" ht="15" customHeight="1" x14ac:dyDescent="0.35">
      <c r="A2935" s="4">
        <v>45450</v>
      </c>
      <c r="B2935" s="5">
        <f t="shared" si="845"/>
        <v>6</v>
      </c>
      <c r="C2935" s="5">
        <f t="shared" si="846"/>
        <v>2024</v>
      </c>
      <c r="D2935" s="5" t="s">
        <v>2714</v>
      </c>
      <c r="E2935" s="5" t="str">
        <f>VLOOKUP(F2935,'Set up'!$A$2:$C$55,2,FALSE)</f>
        <v>C00000019</v>
      </c>
      <c r="F2935" s="1" t="s">
        <v>401</v>
      </c>
      <c r="G2935" s="99" t="s">
        <v>1470</v>
      </c>
      <c r="H2935" s="5">
        <v>1</v>
      </c>
      <c r="I2935" s="5" t="str">
        <f>VLOOKUP(F2935,'Set up'!$A$2:$C$55,3,FALSE)</f>
        <v>Cash</v>
      </c>
      <c r="J2935" s="5">
        <f>VLOOKUP(F2935,'Set up'!$A$2:$D$55,4,FALSE)</f>
        <v>0</v>
      </c>
      <c r="K2935" s="4">
        <f t="shared" si="838"/>
        <v>45450</v>
      </c>
      <c r="L2935" s="5">
        <f t="shared" si="839"/>
        <v>6</v>
      </c>
      <c r="M2935" s="5">
        <f t="shared" si="840"/>
        <v>2024</v>
      </c>
      <c r="N2935" s="12">
        <v>395</v>
      </c>
      <c r="O2935" s="12"/>
      <c r="P2935" s="12">
        <f t="shared" si="849"/>
        <v>395</v>
      </c>
      <c r="Q2935" s="7">
        <v>4548602.25</v>
      </c>
      <c r="R2935" s="44" t="str">
        <f>VLOOKUP(F2935,'Set up'!$A$2:$E$55,5,FALSE)</f>
        <v>Trsf</v>
      </c>
    </row>
    <row r="2936" spans="1:18" ht="15" customHeight="1" x14ac:dyDescent="0.35">
      <c r="A2936" s="4">
        <v>45451</v>
      </c>
      <c r="B2936" s="5">
        <f t="shared" si="845"/>
        <v>6</v>
      </c>
      <c r="C2936" s="5">
        <f t="shared" si="846"/>
        <v>2024</v>
      </c>
      <c r="D2936" s="5" t="s">
        <v>2715</v>
      </c>
      <c r="E2936" s="5" t="str">
        <f>VLOOKUP(F2936,'Set up'!$A$2:$C$55,2,FALSE)</f>
        <v>C00000037</v>
      </c>
      <c r="F2936" s="1" t="s">
        <v>1310</v>
      </c>
      <c r="G2936" s="99" t="s">
        <v>2627</v>
      </c>
      <c r="H2936" s="5">
        <v>3</v>
      </c>
      <c r="I2936" s="5">
        <f>VLOOKUP(F2936,'Set up'!$A$2:$C$55,3,FALSE)</f>
        <v>30</v>
      </c>
      <c r="J2936" s="5">
        <f>VLOOKUP(F2936,'Set up'!$A$2:$D$55,4,FALSE)</f>
        <v>30</v>
      </c>
      <c r="K2936" s="4">
        <f t="shared" si="838"/>
        <v>45481</v>
      </c>
      <c r="L2936" s="5">
        <f t="shared" si="839"/>
        <v>7</v>
      </c>
      <c r="M2936" s="5">
        <f t="shared" si="840"/>
        <v>2024</v>
      </c>
      <c r="N2936" s="12">
        <v>5280</v>
      </c>
      <c r="O2936" s="12"/>
      <c r="P2936" s="12">
        <f t="shared" si="849"/>
        <v>5280</v>
      </c>
      <c r="Q2936" s="7">
        <v>4553967.25</v>
      </c>
      <c r="R2936" s="44" t="str">
        <f>VLOOKUP(F2936,'Set up'!$A$2:$E$55,5,FALSE)</f>
        <v>Chq</v>
      </c>
    </row>
    <row r="2937" spans="1:18" ht="15" customHeight="1" x14ac:dyDescent="0.35">
      <c r="A2937" s="4">
        <v>45451</v>
      </c>
      <c r="B2937" s="5">
        <f t="shared" si="845"/>
        <v>6</v>
      </c>
      <c r="C2937" s="5">
        <f t="shared" si="846"/>
        <v>2024</v>
      </c>
      <c r="D2937" s="5" t="s">
        <v>2715</v>
      </c>
      <c r="E2937" s="5" t="str">
        <f>VLOOKUP(F2937,'Set up'!$A$2:$C$55,2,FALSE)</f>
        <v>C00000037</v>
      </c>
      <c r="F2937" s="1" t="s">
        <v>1310</v>
      </c>
      <c r="G2937" s="99" t="s">
        <v>708</v>
      </c>
      <c r="H2937" s="5">
        <v>3</v>
      </c>
      <c r="I2937" s="5">
        <f>VLOOKUP(F2937,'Set up'!$A$2:$C$55,3,FALSE)</f>
        <v>30</v>
      </c>
      <c r="J2937" s="5">
        <f>VLOOKUP(F2937,'Set up'!$A$2:$D$55,4,FALSE)</f>
        <v>30</v>
      </c>
      <c r="K2937" s="4">
        <f t="shared" si="838"/>
        <v>45481</v>
      </c>
      <c r="L2937" s="5">
        <f t="shared" si="839"/>
        <v>7</v>
      </c>
      <c r="M2937" s="5">
        <f t="shared" si="840"/>
        <v>2024</v>
      </c>
      <c r="N2937" s="12">
        <v>1263.5999999999999</v>
      </c>
      <c r="O2937" s="12"/>
      <c r="P2937" s="12">
        <f t="shared" si="849"/>
        <v>1263.5999999999999</v>
      </c>
      <c r="Q2937" s="7">
        <v>4551600.8499999996</v>
      </c>
      <c r="R2937" s="44" t="str">
        <f>VLOOKUP(F2937,'Set up'!$A$2:$E$55,5,FALSE)</f>
        <v>Chq</v>
      </c>
    </row>
    <row r="2938" spans="1:18" ht="15" customHeight="1" x14ac:dyDescent="0.35">
      <c r="A2938" s="4">
        <v>45451</v>
      </c>
      <c r="B2938" s="5">
        <f t="shared" si="845"/>
        <v>6</v>
      </c>
      <c r="C2938" s="5">
        <f t="shared" si="846"/>
        <v>2024</v>
      </c>
      <c r="D2938" s="5" t="s">
        <v>2715</v>
      </c>
      <c r="E2938" s="5" t="str">
        <f>VLOOKUP(F2938,'Set up'!$A$2:$C$55,2,FALSE)</f>
        <v>C00000037</v>
      </c>
      <c r="F2938" s="1" t="s">
        <v>1310</v>
      </c>
      <c r="G2938" s="99" t="s">
        <v>1406</v>
      </c>
      <c r="H2938" s="5">
        <v>3</v>
      </c>
      <c r="I2938" s="5">
        <f>VLOOKUP(F2938,'Set up'!$A$2:$C$55,3,FALSE)</f>
        <v>30</v>
      </c>
      <c r="J2938" s="5">
        <f>VLOOKUP(F2938,'Set up'!$A$2:$D$55,4,FALSE)</f>
        <v>30</v>
      </c>
      <c r="K2938" s="4">
        <f t="shared" si="838"/>
        <v>45481</v>
      </c>
      <c r="L2938" s="5">
        <f t="shared" si="839"/>
        <v>7</v>
      </c>
      <c r="M2938" s="5">
        <f t="shared" si="840"/>
        <v>2024</v>
      </c>
      <c r="N2938" s="12">
        <v>144</v>
      </c>
      <c r="O2938" s="12"/>
      <c r="P2938" s="12">
        <f t="shared" si="849"/>
        <v>144</v>
      </c>
      <c r="Q2938" s="7">
        <v>4550901.25</v>
      </c>
      <c r="R2938" s="44" t="str">
        <f>VLOOKUP(F2938,'Set up'!$A$2:$E$55,5,FALSE)</f>
        <v>Chq</v>
      </c>
    </row>
    <row r="2939" spans="1:18" ht="15" customHeight="1" x14ac:dyDescent="0.35">
      <c r="A2939" s="4">
        <v>45451</v>
      </c>
      <c r="B2939" s="5">
        <f t="shared" si="845"/>
        <v>6</v>
      </c>
      <c r="C2939" s="5">
        <f t="shared" si="846"/>
        <v>2024</v>
      </c>
      <c r="D2939" s="5" t="s">
        <v>2715</v>
      </c>
      <c r="E2939" s="5" t="str">
        <f>VLOOKUP(F2939,'Set up'!$A$2:$C$55,2,FALSE)</f>
        <v>C00000037</v>
      </c>
      <c r="F2939" s="1" t="s">
        <v>1310</v>
      </c>
      <c r="G2939" s="99" t="s">
        <v>2214</v>
      </c>
      <c r="H2939" s="5">
        <v>2</v>
      </c>
      <c r="I2939" s="5">
        <f>VLOOKUP(F2939,'Set up'!$A$2:$C$55,3,FALSE)</f>
        <v>30</v>
      </c>
      <c r="J2939" s="5">
        <f>VLOOKUP(F2939,'Set up'!$A$2:$D$55,4,FALSE)</f>
        <v>30</v>
      </c>
      <c r="K2939" s="4">
        <f t="shared" si="838"/>
        <v>45481</v>
      </c>
      <c r="L2939" s="5">
        <f t="shared" si="839"/>
        <v>7</v>
      </c>
      <c r="M2939" s="5">
        <f t="shared" si="840"/>
        <v>2024</v>
      </c>
      <c r="N2939" s="12">
        <v>572</v>
      </c>
      <c r="O2939" s="12"/>
      <c r="P2939" s="12">
        <f t="shared" si="849"/>
        <v>572</v>
      </c>
      <c r="Q2939" s="7">
        <v>4551389.25</v>
      </c>
      <c r="R2939" s="44" t="str">
        <f>VLOOKUP(F2939,'Set up'!$A$2:$E$55,5,FALSE)</f>
        <v>Chq</v>
      </c>
    </row>
    <row r="2940" spans="1:18" ht="15" customHeight="1" x14ac:dyDescent="0.35">
      <c r="A2940" s="4">
        <v>45455</v>
      </c>
      <c r="B2940" s="5">
        <f t="shared" si="845"/>
        <v>6</v>
      </c>
      <c r="C2940" s="5">
        <f t="shared" si="846"/>
        <v>2024</v>
      </c>
      <c r="D2940" s="5" t="s">
        <v>2716</v>
      </c>
      <c r="E2940" s="5" t="str">
        <f>VLOOKUP(F2940,'Set up'!$A$2:$C$55,2,FALSE)</f>
        <v>C00000027</v>
      </c>
      <c r="F2940" s="1" t="s">
        <v>860</v>
      </c>
      <c r="G2940" s="99" t="s">
        <v>95</v>
      </c>
      <c r="H2940" s="5">
        <v>3</v>
      </c>
      <c r="I2940" s="5" t="str">
        <f>VLOOKUP(F2940,'Set up'!$A$2:$C$55,3,FALSE)</f>
        <v>Cash</v>
      </c>
      <c r="J2940" s="5">
        <f>VLOOKUP(F2940,'Set up'!$A$2:$D$55,4,FALSE)</f>
        <v>0</v>
      </c>
      <c r="K2940" s="4">
        <f t="shared" si="838"/>
        <v>45455</v>
      </c>
      <c r="L2940" s="5">
        <f t="shared" si="839"/>
        <v>6</v>
      </c>
      <c r="M2940" s="5">
        <f t="shared" si="840"/>
        <v>2024</v>
      </c>
      <c r="N2940" s="12">
        <v>5280</v>
      </c>
      <c r="O2940" s="12"/>
      <c r="P2940" s="12">
        <f t="shared" si="849"/>
        <v>5280</v>
      </c>
      <c r="Q2940" s="7">
        <v>4556517.25</v>
      </c>
      <c r="R2940" s="44" t="str">
        <f>VLOOKUP(F2940,'Set up'!$A$2:$E$55,5,FALSE)</f>
        <v>Trsf</v>
      </c>
    </row>
    <row r="2941" spans="1:18" ht="15" customHeight="1" x14ac:dyDescent="0.35">
      <c r="A2941" s="4">
        <v>45455</v>
      </c>
      <c r="B2941" s="5">
        <f t="shared" si="845"/>
        <v>6</v>
      </c>
      <c r="C2941" s="5">
        <f t="shared" si="846"/>
        <v>2024</v>
      </c>
      <c r="D2941" s="5" t="s">
        <v>2716</v>
      </c>
      <c r="E2941" s="5" t="str">
        <f>VLOOKUP(F2941,'Set up'!$A$2:$C$55,2,FALSE)</f>
        <v>C00000027</v>
      </c>
      <c r="F2941" s="1" t="s">
        <v>860</v>
      </c>
      <c r="G2941" s="99" t="s">
        <v>2214</v>
      </c>
      <c r="H2941" s="5">
        <v>2</v>
      </c>
      <c r="I2941" s="5" t="str">
        <f>VLOOKUP(F2941,'Set up'!$A$2:$C$55,3,FALSE)</f>
        <v>Cash</v>
      </c>
      <c r="J2941" s="5">
        <f>VLOOKUP(F2941,'Set up'!$A$2:$D$55,4,FALSE)</f>
        <v>0</v>
      </c>
      <c r="K2941" s="4">
        <f t="shared" si="838"/>
        <v>45455</v>
      </c>
      <c r="L2941" s="5">
        <f t="shared" si="839"/>
        <v>6</v>
      </c>
      <c r="M2941" s="5">
        <f t="shared" si="840"/>
        <v>2024</v>
      </c>
      <c r="N2941" s="12">
        <v>563.20000000000005</v>
      </c>
      <c r="O2941" s="12"/>
      <c r="P2941" s="12">
        <f t="shared" si="849"/>
        <v>563.20000000000005</v>
      </c>
      <c r="Q2941" s="7">
        <v>4551910.45</v>
      </c>
      <c r="R2941" s="44" t="str">
        <f>VLOOKUP(F2941,'Set up'!$A$2:$E$55,5,FALSE)</f>
        <v>Trsf</v>
      </c>
    </row>
    <row r="2942" spans="1:18" ht="15" customHeight="1" x14ac:dyDescent="0.35">
      <c r="A2942" s="4">
        <v>45455</v>
      </c>
      <c r="B2942" s="5">
        <f t="shared" si="845"/>
        <v>6</v>
      </c>
      <c r="C2942" s="5">
        <f t="shared" si="846"/>
        <v>2024</v>
      </c>
      <c r="D2942" s="5" t="s">
        <v>2716</v>
      </c>
      <c r="E2942" s="5" t="str">
        <f>VLOOKUP(F2942,'Set up'!$A$2:$C$55,2,FALSE)</f>
        <v>C00000027</v>
      </c>
      <c r="F2942" s="1" t="s">
        <v>860</v>
      </c>
      <c r="G2942" s="99" t="s">
        <v>1400</v>
      </c>
      <c r="H2942" s="5">
        <v>1</v>
      </c>
      <c r="I2942" s="5" t="str">
        <f>VLOOKUP(F2942,'Set up'!$A$2:$C$55,3,FALSE)</f>
        <v>Cash</v>
      </c>
      <c r="J2942" s="5">
        <f>VLOOKUP(F2942,'Set up'!$A$2:$D$55,4,FALSE)</f>
        <v>0</v>
      </c>
      <c r="K2942" s="4">
        <f t="shared" si="838"/>
        <v>45455</v>
      </c>
      <c r="L2942" s="5">
        <f t="shared" si="839"/>
        <v>6</v>
      </c>
      <c r="M2942" s="5">
        <f t="shared" si="840"/>
        <v>2024</v>
      </c>
      <c r="N2942" s="12">
        <v>160</v>
      </c>
      <c r="O2942" s="12"/>
      <c r="P2942" s="12">
        <f t="shared" si="849"/>
        <v>160</v>
      </c>
      <c r="Q2942" s="7">
        <v>4551981.25</v>
      </c>
      <c r="R2942" s="44" t="str">
        <f>VLOOKUP(F2942,'Set up'!$A$2:$E$55,5,FALSE)</f>
        <v>Trsf</v>
      </c>
    </row>
    <row r="2943" spans="1:18" ht="15" customHeight="1" x14ac:dyDescent="0.35">
      <c r="A2943" s="4">
        <v>45455</v>
      </c>
      <c r="B2943" s="5">
        <f t="shared" si="845"/>
        <v>6</v>
      </c>
      <c r="C2943" s="5">
        <f t="shared" si="846"/>
        <v>2024</v>
      </c>
      <c r="D2943" s="5" t="s">
        <v>2716</v>
      </c>
      <c r="E2943" s="5" t="str">
        <f>VLOOKUP(F2943,'Set up'!$A$2:$C$55,2,FALSE)</f>
        <v>C00000027</v>
      </c>
      <c r="F2943" s="1" t="s">
        <v>860</v>
      </c>
      <c r="G2943" s="99" t="s">
        <v>2206</v>
      </c>
      <c r="H2943" s="5">
        <v>1</v>
      </c>
      <c r="I2943" s="5" t="str">
        <f>VLOOKUP(F2943,'Set up'!$A$2:$C$55,3,FALSE)</f>
        <v>Cash</v>
      </c>
      <c r="J2943" s="5">
        <f>VLOOKUP(F2943,'Set up'!$A$2:$D$55,4,FALSE)</f>
        <v>0</v>
      </c>
      <c r="K2943" s="4">
        <f t="shared" si="838"/>
        <v>45455</v>
      </c>
      <c r="L2943" s="5">
        <f t="shared" si="839"/>
        <v>6</v>
      </c>
      <c r="M2943" s="5">
        <f t="shared" si="840"/>
        <v>2024</v>
      </c>
      <c r="N2943" s="12">
        <v>170</v>
      </c>
      <c r="O2943" s="12"/>
      <c r="P2943" s="12">
        <f t="shared" si="849"/>
        <v>170</v>
      </c>
      <c r="Q2943" s="7">
        <v>4552176.25</v>
      </c>
      <c r="R2943" s="44" t="str">
        <f>VLOOKUP(F2943,'Set up'!$A$2:$E$55,5,FALSE)</f>
        <v>Trsf</v>
      </c>
    </row>
    <row r="2944" spans="1:18" ht="15" customHeight="1" x14ac:dyDescent="0.35">
      <c r="A2944" s="4">
        <v>45455</v>
      </c>
      <c r="B2944" s="5">
        <f t="shared" si="845"/>
        <v>6</v>
      </c>
      <c r="C2944" s="5">
        <f t="shared" si="846"/>
        <v>2024</v>
      </c>
      <c r="D2944" s="5" t="s">
        <v>2716</v>
      </c>
      <c r="E2944" s="5" t="str">
        <f>VLOOKUP(F2944,'Set up'!$A$2:$C$55,2,FALSE)</f>
        <v>C00000027</v>
      </c>
      <c r="F2944" s="1" t="s">
        <v>860</v>
      </c>
      <c r="G2944" s="99" t="s">
        <v>1062</v>
      </c>
      <c r="H2944" s="5">
        <v>2</v>
      </c>
      <c r="I2944" s="5" t="str">
        <f>VLOOKUP(F2944,'Set up'!$A$2:$C$55,3,FALSE)</f>
        <v>Cash</v>
      </c>
      <c r="J2944" s="5">
        <f>VLOOKUP(F2944,'Set up'!$A$2:$D$55,4,FALSE)</f>
        <v>0</v>
      </c>
      <c r="K2944" s="4">
        <f t="shared" si="838"/>
        <v>45455</v>
      </c>
      <c r="L2944" s="5">
        <f t="shared" si="839"/>
        <v>6</v>
      </c>
      <c r="M2944" s="5">
        <f t="shared" si="840"/>
        <v>2024</v>
      </c>
      <c r="N2944" s="12">
        <v>190</v>
      </c>
      <c r="O2944" s="12"/>
      <c r="P2944" s="12">
        <f t="shared" si="849"/>
        <v>190</v>
      </c>
      <c r="Q2944" s="7">
        <v>4555452.25</v>
      </c>
      <c r="R2944" s="44" t="str">
        <f>VLOOKUP(F2944,'Set up'!$A$2:$E$55,5,FALSE)</f>
        <v>Trsf</v>
      </c>
    </row>
    <row r="2945" spans="1:19" ht="15" customHeight="1" x14ac:dyDescent="0.35">
      <c r="A2945" s="4">
        <v>45455</v>
      </c>
      <c r="B2945" s="5">
        <f t="shared" si="845"/>
        <v>6</v>
      </c>
      <c r="C2945" s="5">
        <f t="shared" si="846"/>
        <v>2024</v>
      </c>
      <c r="D2945" s="5" t="s">
        <v>2716</v>
      </c>
      <c r="E2945" s="5" t="str">
        <f>VLOOKUP(F2945,'Set up'!$A$2:$C$55,2,FALSE)</f>
        <v>C00000027</v>
      </c>
      <c r="F2945" s="1" t="s">
        <v>860</v>
      </c>
      <c r="G2945" s="99" t="s">
        <v>950</v>
      </c>
      <c r="H2945" s="5">
        <v>6</v>
      </c>
      <c r="I2945" s="5" t="str">
        <f>VLOOKUP(F2945,'Set up'!$A$2:$C$55,3,FALSE)</f>
        <v>Cash</v>
      </c>
      <c r="J2945" s="5">
        <f>VLOOKUP(F2945,'Set up'!$A$2:$D$55,4,FALSE)</f>
        <v>0</v>
      </c>
      <c r="K2945" s="4">
        <f t="shared" si="838"/>
        <v>45455</v>
      </c>
      <c r="L2945" s="5">
        <f t="shared" si="839"/>
        <v>6</v>
      </c>
      <c r="M2945" s="5">
        <f t="shared" si="840"/>
        <v>2024</v>
      </c>
      <c r="N2945" s="12">
        <v>360</v>
      </c>
      <c r="O2945" s="12"/>
      <c r="P2945" s="12">
        <f t="shared" si="849"/>
        <v>360</v>
      </c>
      <c r="Q2945" s="7">
        <v>4557250.25</v>
      </c>
      <c r="R2945" s="44" t="str">
        <f>VLOOKUP(F2945,'Set up'!$A$2:$E$55,5,FALSE)</f>
        <v>Trsf</v>
      </c>
    </row>
    <row r="2946" spans="1:19" ht="15" customHeight="1" x14ac:dyDescent="0.35">
      <c r="A2946" s="4">
        <v>45455</v>
      </c>
      <c r="B2946" s="5">
        <f t="shared" si="845"/>
        <v>6</v>
      </c>
      <c r="C2946" s="5">
        <f t="shared" si="846"/>
        <v>2024</v>
      </c>
      <c r="D2946" s="5" t="s">
        <v>2716</v>
      </c>
      <c r="E2946" s="5" t="str">
        <f>VLOOKUP(F2946,'Set up'!$A$2:$C$55,2,FALSE)</f>
        <v>C00000027</v>
      </c>
      <c r="F2946" s="1" t="s">
        <v>860</v>
      </c>
      <c r="G2946" s="99" t="s">
        <v>2521</v>
      </c>
      <c r="H2946" s="5">
        <v>1</v>
      </c>
      <c r="I2946" s="5" t="str">
        <f>VLOOKUP(F2946,'Set up'!$A$2:$C$55,3,FALSE)</f>
        <v>Cash</v>
      </c>
      <c r="J2946" s="5">
        <f>VLOOKUP(F2946,'Set up'!$A$2:$D$55,4,FALSE)</f>
        <v>0</v>
      </c>
      <c r="K2946" s="4">
        <f t="shared" si="838"/>
        <v>45455</v>
      </c>
      <c r="L2946" s="5">
        <f t="shared" si="839"/>
        <v>6</v>
      </c>
      <c r="M2946" s="5">
        <f t="shared" si="840"/>
        <v>2024</v>
      </c>
      <c r="N2946" s="12">
        <v>420</v>
      </c>
      <c r="O2946" s="12"/>
      <c r="P2946" s="12">
        <f t="shared" si="849"/>
        <v>420</v>
      </c>
      <c r="Q2946" s="7">
        <v>4557760.25</v>
      </c>
      <c r="R2946" s="44" t="str">
        <f>VLOOKUP(F2946,'Set up'!$A$2:$E$55,5,FALSE)</f>
        <v>Trsf</v>
      </c>
    </row>
    <row r="2947" spans="1:19" ht="15" customHeight="1" x14ac:dyDescent="0.35">
      <c r="A2947" s="4">
        <v>45455</v>
      </c>
      <c r="B2947" s="5">
        <f t="shared" si="845"/>
        <v>6</v>
      </c>
      <c r="C2947" s="5">
        <f t="shared" si="846"/>
        <v>2024</v>
      </c>
      <c r="D2947" s="5" t="s">
        <v>2717</v>
      </c>
      <c r="E2947" s="5" t="str">
        <f>VLOOKUP(F2947,'Set up'!$A$2:$C$55,2,FALSE)</f>
        <v>C00000042</v>
      </c>
      <c r="F2947" s="1" t="s">
        <v>2013</v>
      </c>
      <c r="G2947" s="99" t="s">
        <v>2718</v>
      </c>
      <c r="H2947" s="5">
        <v>2</v>
      </c>
      <c r="I2947" s="5" t="str">
        <f>VLOOKUP(F2947,'Set up'!$A$2:$C$55,3,FALSE)</f>
        <v>Cash</v>
      </c>
      <c r="J2947" s="5">
        <f>VLOOKUP(F2947,'Set up'!$A$2:$D$55,4,FALSE)</f>
        <v>0</v>
      </c>
      <c r="K2947" s="4">
        <f t="shared" ref="K2947:K2994" si="850">A2947+J2947</f>
        <v>45455</v>
      </c>
      <c r="L2947" s="5">
        <f t="shared" ref="L2947:L2994" si="851">MONTH(K2947)</f>
        <v>6</v>
      </c>
      <c r="M2947" s="5">
        <f t="shared" ref="M2947:M2994" si="852">YEAR(K2947)</f>
        <v>2024</v>
      </c>
      <c r="N2947" s="12">
        <v>125</v>
      </c>
      <c r="O2947" s="12"/>
      <c r="P2947" s="12">
        <f t="shared" si="849"/>
        <v>125</v>
      </c>
      <c r="Q2947" s="7">
        <v>4557902.75</v>
      </c>
      <c r="R2947" s="44" t="str">
        <f>VLOOKUP(F2947,'Set up'!$A$2:$E$55,5,FALSE)</f>
        <v>Trsf</v>
      </c>
    </row>
    <row r="2948" spans="1:19" ht="15" customHeight="1" x14ac:dyDescent="0.35">
      <c r="A2948" s="4">
        <v>45455</v>
      </c>
      <c r="B2948" s="5">
        <f t="shared" si="845"/>
        <v>6</v>
      </c>
      <c r="C2948" s="5">
        <f t="shared" si="846"/>
        <v>2024</v>
      </c>
      <c r="D2948" s="5" t="s">
        <v>2719</v>
      </c>
      <c r="E2948" s="5" t="str">
        <f>VLOOKUP(F2948,'Set up'!$A$2:$C$55,2,FALSE)</f>
        <v>C00000042</v>
      </c>
      <c r="F2948" s="1" t="s">
        <v>2013</v>
      </c>
      <c r="G2948" s="99" t="s">
        <v>2624</v>
      </c>
      <c r="H2948" s="5">
        <v>2</v>
      </c>
      <c r="I2948" s="5" t="str">
        <f>VLOOKUP(F2948,'Set up'!$A$2:$C$55,3,FALSE)</f>
        <v>Cash</v>
      </c>
      <c r="J2948" s="5">
        <f>VLOOKUP(F2948,'Set up'!$A$2:$D$55,4,FALSE)</f>
        <v>0</v>
      </c>
      <c r="K2948" s="4">
        <f t="shared" si="850"/>
        <v>45455</v>
      </c>
      <c r="L2948" s="5">
        <f t="shared" si="851"/>
        <v>6</v>
      </c>
      <c r="M2948" s="5">
        <f t="shared" si="852"/>
        <v>2024</v>
      </c>
      <c r="N2948" s="12">
        <v>3256</v>
      </c>
      <c r="O2948" s="12"/>
      <c r="P2948" s="12">
        <f t="shared" si="849"/>
        <v>3256</v>
      </c>
      <c r="Q2948" s="7">
        <v>4561033.75</v>
      </c>
      <c r="R2948" s="44" t="str">
        <f>VLOOKUP(F2948,'Set up'!$A$2:$E$55,5,FALSE)</f>
        <v>Trsf</v>
      </c>
    </row>
    <row r="2949" spans="1:19" ht="15" customHeight="1" x14ac:dyDescent="0.35">
      <c r="A2949" s="4">
        <v>45455</v>
      </c>
      <c r="B2949" s="5">
        <f t="shared" si="845"/>
        <v>6</v>
      </c>
      <c r="C2949" s="5">
        <f t="shared" si="846"/>
        <v>2024</v>
      </c>
      <c r="D2949" s="5" t="s">
        <v>2719</v>
      </c>
      <c r="E2949" s="5" t="str">
        <f>VLOOKUP(F2949,'Set up'!$A$2:$C$55,2,FALSE)</f>
        <v>C00000042</v>
      </c>
      <c r="F2949" s="1" t="s">
        <v>2013</v>
      </c>
      <c r="G2949" s="99" t="s">
        <v>2650</v>
      </c>
      <c r="H2949" s="5">
        <v>7</v>
      </c>
      <c r="I2949" s="5" t="str">
        <f>VLOOKUP(F2949,'Set up'!$A$2:$C$55,3,FALSE)</f>
        <v>Cash</v>
      </c>
      <c r="J2949" s="5">
        <f>VLOOKUP(F2949,'Set up'!$A$2:$D$55,4,FALSE)</f>
        <v>0</v>
      </c>
      <c r="K2949" s="4">
        <f t="shared" si="850"/>
        <v>45455</v>
      </c>
      <c r="L2949" s="5">
        <f t="shared" si="851"/>
        <v>6</v>
      </c>
      <c r="M2949" s="5">
        <f t="shared" si="852"/>
        <v>2024</v>
      </c>
      <c r="N2949" s="12">
        <v>1218</v>
      </c>
      <c r="O2949" s="12"/>
      <c r="P2949" s="12">
        <f t="shared" si="849"/>
        <v>1218</v>
      </c>
      <c r="Q2949" s="7">
        <v>4570391.75</v>
      </c>
      <c r="R2949" s="44" t="str">
        <f>VLOOKUP(F2949,'Set up'!$A$2:$E$55,5,FALSE)</f>
        <v>Trsf</v>
      </c>
    </row>
    <row r="2950" spans="1:19" ht="15" customHeight="1" x14ac:dyDescent="0.35">
      <c r="A2950" s="4">
        <v>45455</v>
      </c>
      <c r="B2950" s="5">
        <f t="shared" si="845"/>
        <v>6</v>
      </c>
      <c r="C2950" s="5">
        <f t="shared" si="846"/>
        <v>2024</v>
      </c>
      <c r="D2950" s="5" t="s">
        <v>2719</v>
      </c>
      <c r="E2950" s="5" t="str">
        <f>VLOOKUP(F2950,'Set up'!$A$2:$C$55,2,FALSE)</f>
        <v>C00000042</v>
      </c>
      <c r="F2950" s="1" t="s">
        <v>2013</v>
      </c>
      <c r="G2950" s="99" t="s">
        <v>1923</v>
      </c>
      <c r="H2950" s="5">
        <v>3</v>
      </c>
      <c r="I2950" s="5" t="str">
        <f>VLOOKUP(F2950,'Set up'!$A$2:$C$55,3,FALSE)</f>
        <v>Cash</v>
      </c>
      <c r="J2950" s="5">
        <f>VLOOKUP(F2950,'Set up'!$A$2:$D$55,4,FALSE)</f>
        <v>0</v>
      </c>
      <c r="K2950" s="4">
        <f t="shared" si="850"/>
        <v>45455</v>
      </c>
      <c r="L2950" s="5">
        <f t="shared" si="851"/>
        <v>6</v>
      </c>
      <c r="M2950" s="5">
        <f t="shared" si="852"/>
        <v>2024</v>
      </c>
      <c r="N2950" s="12">
        <v>702</v>
      </c>
      <c r="O2950" s="12"/>
      <c r="P2950" s="12">
        <f t="shared" si="849"/>
        <v>702</v>
      </c>
      <c r="Q2950" s="7">
        <v>4573529.75</v>
      </c>
      <c r="R2950" s="44" t="str">
        <f>VLOOKUP(F2950,'Set up'!$A$2:$E$55,5,FALSE)</f>
        <v>Trsf</v>
      </c>
    </row>
    <row r="2951" spans="1:19" ht="15" customHeight="1" x14ac:dyDescent="0.35">
      <c r="A2951" s="4">
        <v>45455</v>
      </c>
      <c r="B2951" s="5">
        <f t="shared" si="845"/>
        <v>6</v>
      </c>
      <c r="C2951" s="5">
        <f t="shared" si="846"/>
        <v>2024</v>
      </c>
      <c r="D2951" s="5" t="s">
        <v>2719</v>
      </c>
      <c r="E2951" s="5" t="str">
        <f>VLOOKUP(F2951,'Set up'!$A$2:$C$55,2,FALSE)</f>
        <v>C00000042</v>
      </c>
      <c r="F2951" s="1" t="s">
        <v>2013</v>
      </c>
      <c r="G2951" s="99" t="s">
        <v>1074</v>
      </c>
      <c r="H2951" s="5">
        <v>1</v>
      </c>
      <c r="I2951" s="5" t="str">
        <f>VLOOKUP(F2951,'Set up'!$A$2:$C$55,3,FALSE)</f>
        <v>Cash</v>
      </c>
      <c r="J2951" s="5">
        <f>VLOOKUP(F2951,'Set up'!$A$2:$D$55,4,FALSE)</f>
        <v>0</v>
      </c>
      <c r="K2951" s="4">
        <f t="shared" si="850"/>
        <v>45455</v>
      </c>
      <c r="L2951" s="5">
        <f t="shared" si="851"/>
        <v>6</v>
      </c>
      <c r="M2951" s="5">
        <f t="shared" si="852"/>
        <v>2024</v>
      </c>
      <c r="N2951" s="12">
        <v>1000</v>
      </c>
      <c r="O2951" s="12"/>
      <c r="P2951" s="12">
        <f t="shared" si="849"/>
        <v>1000</v>
      </c>
      <c r="Q2951" s="7">
        <v>4575699.75</v>
      </c>
      <c r="R2951" s="44" t="str">
        <f>VLOOKUP(F2951,'Set up'!$A$2:$E$55,5,FALSE)</f>
        <v>Trsf</v>
      </c>
    </row>
    <row r="2952" spans="1:19" ht="15" customHeight="1" x14ac:dyDescent="0.35">
      <c r="A2952" s="4">
        <v>45457</v>
      </c>
      <c r="B2952" s="5">
        <f t="shared" si="845"/>
        <v>6</v>
      </c>
      <c r="C2952" s="5">
        <f t="shared" si="846"/>
        <v>2024</v>
      </c>
      <c r="D2952" s="5" t="s">
        <v>2720</v>
      </c>
      <c r="E2952" s="5" t="str">
        <f>VLOOKUP(F2952,'Set up'!$A$2:$C$55,2,FALSE)</f>
        <v>C00000042</v>
      </c>
      <c r="F2952" s="1" t="s">
        <v>2013</v>
      </c>
      <c r="G2952" s="99" t="s">
        <v>2718</v>
      </c>
      <c r="H2952" s="5">
        <v>15</v>
      </c>
      <c r="I2952" s="5" t="str">
        <f>VLOOKUP(F2952,'Set up'!$A$2:$C$55,3,FALSE)</f>
        <v>Cash</v>
      </c>
      <c r="J2952" s="5">
        <f>VLOOKUP(F2952,'Set up'!$A$2:$D$55,4,FALSE)</f>
        <v>0</v>
      </c>
      <c r="K2952" s="4">
        <f t="shared" si="850"/>
        <v>45457</v>
      </c>
      <c r="L2952" s="5">
        <f t="shared" si="851"/>
        <v>6</v>
      </c>
      <c r="M2952" s="5">
        <f t="shared" si="852"/>
        <v>2024</v>
      </c>
      <c r="N2952" s="12">
        <v>937.5</v>
      </c>
      <c r="O2952" s="12"/>
      <c r="P2952" s="12">
        <f t="shared" si="849"/>
        <v>937.5</v>
      </c>
      <c r="Q2952" s="7">
        <v>4576637.25</v>
      </c>
      <c r="R2952" s="44" t="str">
        <f>VLOOKUP(F2952,'Set up'!$A$2:$E$55,5,FALSE)</f>
        <v>Trsf</v>
      </c>
    </row>
    <row r="2953" spans="1:19" ht="15" customHeight="1" x14ac:dyDescent="0.35">
      <c r="A2953" s="4">
        <v>45457</v>
      </c>
      <c r="B2953" s="5">
        <f t="shared" si="845"/>
        <v>6</v>
      </c>
      <c r="C2953" s="5">
        <f t="shared" si="846"/>
        <v>2024</v>
      </c>
      <c r="D2953" s="5" t="s">
        <v>2721</v>
      </c>
      <c r="E2953" s="5" t="str">
        <f>VLOOKUP(F2953,'Set up'!$A$2:$C$55,2,FALSE)</f>
        <v>C00000042</v>
      </c>
      <c r="F2953" s="1" t="s">
        <v>2013</v>
      </c>
      <c r="G2953" s="99" t="s">
        <v>2624</v>
      </c>
      <c r="H2953" s="5">
        <v>15</v>
      </c>
      <c r="I2953" s="5" t="str">
        <f>VLOOKUP(F2953,'Set up'!$A$2:$C$55,3,FALSE)</f>
        <v>Cash</v>
      </c>
      <c r="J2953" s="5">
        <f>VLOOKUP(F2953,'Set up'!$A$2:$D$55,4,FALSE)</f>
        <v>0</v>
      </c>
      <c r="K2953" s="4">
        <f t="shared" si="850"/>
        <v>45457</v>
      </c>
      <c r="L2953" s="5">
        <f t="shared" si="851"/>
        <v>6</v>
      </c>
      <c r="M2953" s="5">
        <f t="shared" si="852"/>
        <v>2024</v>
      </c>
      <c r="N2953" s="12">
        <v>24420</v>
      </c>
      <c r="O2953" s="12"/>
      <c r="P2953" s="12">
        <f t="shared" si="849"/>
        <v>24420</v>
      </c>
      <c r="Q2953" s="7">
        <v>4547130.45</v>
      </c>
      <c r="R2953" s="44" t="str">
        <f>VLOOKUP(F2953,'Set up'!$A$2:$E$55,5,FALSE)</f>
        <v>Trsf</v>
      </c>
    </row>
    <row r="2954" spans="1:19" ht="15" customHeight="1" x14ac:dyDescent="0.35">
      <c r="A2954" s="4">
        <v>45457</v>
      </c>
      <c r="B2954" s="5">
        <f t="shared" si="845"/>
        <v>6</v>
      </c>
      <c r="C2954" s="5">
        <f t="shared" si="846"/>
        <v>2024</v>
      </c>
      <c r="D2954" s="5" t="s">
        <v>2721</v>
      </c>
      <c r="E2954" s="5" t="str">
        <f>VLOOKUP(F2954,'Set up'!$A$2:$C$55,2,FALSE)</f>
        <v>C00000042</v>
      </c>
      <c r="F2954" s="1" t="s">
        <v>2013</v>
      </c>
      <c r="G2954" s="99" t="s">
        <v>2650</v>
      </c>
      <c r="H2954" s="5">
        <v>45</v>
      </c>
      <c r="I2954" s="5" t="str">
        <f>VLOOKUP(F2954,'Set up'!$A$2:$C$55,3,FALSE)</f>
        <v>Cash</v>
      </c>
      <c r="J2954" s="5">
        <f>VLOOKUP(F2954,'Set up'!$A$2:$D$55,4,FALSE)</f>
        <v>0</v>
      </c>
      <c r="K2954" s="4">
        <f t="shared" si="850"/>
        <v>45457</v>
      </c>
      <c r="L2954" s="5">
        <f t="shared" si="851"/>
        <v>6</v>
      </c>
      <c r="M2954" s="5">
        <f t="shared" si="852"/>
        <v>2024</v>
      </c>
      <c r="N2954" s="12">
        <v>7830</v>
      </c>
      <c r="O2954" s="12"/>
      <c r="P2954" s="12">
        <f t="shared" si="849"/>
        <v>7830</v>
      </c>
      <c r="Q2954" s="7">
        <v>4532665.45</v>
      </c>
      <c r="R2954" s="44" t="str">
        <f>VLOOKUP(F2954,'Set up'!$A$2:$E$55,5,FALSE)</f>
        <v>Trsf</v>
      </c>
    </row>
    <row r="2955" spans="1:19" ht="15" customHeight="1" x14ac:dyDescent="0.35">
      <c r="A2955" s="4">
        <v>45457</v>
      </c>
      <c r="B2955" s="5">
        <f t="shared" si="845"/>
        <v>6</v>
      </c>
      <c r="C2955" s="5">
        <f t="shared" si="846"/>
        <v>2024</v>
      </c>
      <c r="D2955" s="5" t="s">
        <v>2721</v>
      </c>
      <c r="E2955" s="5" t="str">
        <f>VLOOKUP(F2955,'Set up'!$A$2:$C$55,2,FALSE)</f>
        <v>C00000042</v>
      </c>
      <c r="F2955" s="1" t="s">
        <v>2013</v>
      </c>
      <c r="G2955" s="99" t="s">
        <v>1923</v>
      </c>
      <c r="H2955" s="5">
        <v>20</v>
      </c>
      <c r="I2955" s="5" t="str">
        <f>VLOOKUP(F2955,'Set up'!$A$2:$C$55,3,FALSE)</f>
        <v>Cash</v>
      </c>
      <c r="J2955" s="5">
        <f>VLOOKUP(F2955,'Set up'!$A$2:$D$55,4,FALSE)</f>
        <v>0</v>
      </c>
      <c r="K2955" s="4">
        <f t="shared" si="850"/>
        <v>45457</v>
      </c>
      <c r="L2955" s="5">
        <f t="shared" si="851"/>
        <v>6</v>
      </c>
      <c r="M2955" s="5">
        <f t="shared" si="852"/>
        <v>2024</v>
      </c>
      <c r="N2955" s="12">
        <v>4680</v>
      </c>
      <c r="O2955" s="12"/>
      <c r="P2955" s="12">
        <f t="shared" si="849"/>
        <v>4680</v>
      </c>
      <c r="Q2955" s="7">
        <v>4531840.45</v>
      </c>
      <c r="R2955" s="44" t="str">
        <f>VLOOKUP(F2955,'Set up'!$A$2:$E$55,5,FALSE)</f>
        <v>Trsf</v>
      </c>
    </row>
    <row r="2956" spans="1:19" ht="15" customHeight="1" x14ac:dyDescent="0.35">
      <c r="A2956" s="4">
        <v>45457</v>
      </c>
      <c r="B2956" s="5">
        <f t="shared" si="845"/>
        <v>6</v>
      </c>
      <c r="C2956" s="5">
        <f t="shared" si="846"/>
        <v>2024</v>
      </c>
      <c r="D2956" s="5" t="s">
        <v>2721</v>
      </c>
      <c r="E2956" s="5" t="str">
        <f>VLOOKUP(F2956,'Set up'!$A$2:$C$55,2,FALSE)</f>
        <v>C00000042</v>
      </c>
      <c r="F2956" s="1" t="s">
        <v>2013</v>
      </c>
      <c r="G2956" s="99" t="s">
        <v>1062</v>
      </c>
      <c r="H2956" s="5">
        <v>8</v>
      </c>
      <c r="I2956" s="5" t="str">
        <f>VLOOKUP(F2956,'Set up'!$A$2:$C$55,3,FALSE)</f>
        <v>Cash</v>
      </c>
      <c r="J2956" s="5">
        <f>VLOOKUP(F2956,'Set up'!$A$2:$D$55,4,FALSE)</f>
        <v>0</v>
      </c>
      <c r="K2956" s="4">
        <f t="shared" si="850"/>
        <v>45457</v>
      </c>
      <c r="L2956" s="5">
        <f t="shared" si="851"/>
        <v>6</v>
      </c>
      <c r="M2956" s="5">
        <f t="shared" si="852"/>
        <v>2024</v>
      </c>
      <c r="N2956" s="12">
        <v>760</v>
      </c>
      <c r="O2956" s="12"/>
      <c r="P2956" s="12">
        <f t="shared" si="849"/>
        <v>760</v>
      </c>
      <c r="Q2956" s="7">
        <v>4528097.95</v>
      </c>
      <c r="R2956" s="44" t="str">
        <f>VLOOKUP(F2956,'Set up'!$A$2:$E$55,5,FALSE)</f>
        <v>Trsf</v>
      </c>
    </row>
    <row r="2957" spans="1:19" ht="15" customHeight="1" x14ac:dyDescent="0.35">
      <c r="A2957" s="4">
        <v>45457</v>
      </c>
      <c r="B2957" s="5">
        <f t="shared" si="845"/>
        <v>6</v>
      </c>
      <c r="C2957" s="5">
        <f t="shared" si="846"/>
        <v>2024</v>
      </c>
      <c r="D2957" s="5" t="s">
        <v>2721</v>
      </c>
      <c r="E2957" s="5" t="str">
        <f>VLOOKUP(F2957,'Set up'!$A$2:$C$55,2,FALSE)</f>
        <v>C00000042</v>
      </c>
      <c r="F2957" s="1" t="s">
        <v>2013</v>
      </c>
      <c r="G2957" s="99" t="s">
        <v>1074</v>
      </c>
      <c r="H2957" s="5">
        <v>3</v>
      </c>
      <c r="I2957" s="5" t="str">
        <f>VLOOKUP(F2957,'Set up'!$A$2:$C$55,3,FALSE)</f>
        <v>Cash</v>
      </c>
      <c r="J2957" s="5">
        <f>VLOOKUP(F2957,'Set up'!$A$2:$D$55,4,FALSE)</f>
        <v>0</v>
      </c>
      <c r="K2957" s="4">
        <f t="shared" si="850"/>
        <v>45457</v>
      </c>
      <c r="L2957" s="5">
        <f t="shared" si="851"/>
        <v>6</v>
      </c>
      <c r="M2957" s="5">
        <f t="shared" si="852"/>
        <v>2024</v>
      </c>
      <c r="N2957" s="12">
        <v>3000</v>
      </c>
      <c r="O2957" s="12"/>
      <c r="P2957" s="12">
        <f t="shared" si="849"/>
        <v>3000</v>
      </c>
      <c r="Q2957" s="7">
        <v>4531433.45</v>
      </c>
      <c r="R2957" s="44" t="str">
        <f>VLOOKUP(F2957,'Set up'!$A$2:$E$55,5,FALSE)</f>
        <v>Trsf</v>
      </c>
    </row>
    <row r="2958" spans="1:19" ht="15" customHeight="1" x14ac:dyDescent="0.35">
      <c r="A2958" s="4">
        <v>45463</v>
      </c>
      <c r="B2958" s="5">
        <f t="shared" si="845"/>
        <v>6</v>
      </c>
      <c r="C2958" s="5">
        <f t="shared" si="846"/>
        <v>2024</v>
      </c>
      <c r="D2958" s="5" t="s">
        <v>2722</v>
      </c>
      <c r="E2958" s="5" t="str">
        <f>VLOOKUP(F2958,'Set up'!$A$2:$C$55,2,FALSE)</f>
        <v>C00000049</v>
      </c>
      <c r="F2958" s="1" t="s">
        <v>2802</v>
      </c>
      <c r="G2958" s="99" t="s">
        <v>1998</v>
      </c>
      <c r="H2958" s="5">
        <v>3</v>
      </c>
      <c r="I2958" s="5" t="str">
        <f>VLOOKUP(F2958,'Set up'!$A$2:$C$55,3,FALSE)</f>
        <v>Cash</v>
      </c>
      <c r="J2958" s="5">
        <f>VLOOKUP(F2958,'Set up'!$A$2:$D$55,4,FALSE)</f>
        <v>0</v>
      </c>
      <c r="K2958" s="4">
        <f t="shared" si="850"/>
        <v>45463</v>
      </c>
      <c r="L2958" s="5">
        <f t="shared" si="851"/>
        <v>6</v>
      </c>
      <c r="M2958" s="5">
        <f t="shared" si="852"/>
        <v>2024</v>
      </c>
      <c r="N2958" s="12">
        <v>10800</v>
      </c>
      <c r="O2958" s="6">
        <f t="shared" ref="O2958:O2964" si="853">-N2958</f>
        <v>-10800</v>
      </c>
      <c r="P2958" s="12">
        <f t="shared" si="849"/>
        <v>0</v>
      </c>
      <c r="Q2958" s="7">
        <v>4540848.45</v>
      </c>
      <c r="R2958" s="44" t="str">
        <f>VLOOKUP(F2958,'Set up'!$A$2:$E$55,5,FALSE)</f>
        <v>Cash</v>
      </c>
      <c r="S2958" s="1" t="s">
        <v>2804</v>
      </c>
    </row>
    <row r="2959" spans="1:19" ht="15" customHeight="1" x14ac:dyDescent="0.35">
      <c r="A2959" s="4">
        <v>45463</v>
      </c>
      <c r="B2959" s="5">
        <f t="shared" si="845"/>
        <v>6</v>
      </c>
      <c r="C2959" s="5">
        <f t="shared" si="846"/>
        <v>2024</v>
      </c>
      <c r="D2959" s="5" t="s">
        <v>2722</v>
      </c>
      <c r="E2959" s="5" t="str">
        <f>VLOOKUP(F2959,'Set up'!$A$2:$C$55,2,FALSE)</f>
        <v>C00000049</v>
      </c>
      <c r="F2959" s="1" t="s">
        <v>2802</v>
      </c>
      <c r="G2959" s="99" t="s">
        <v>1544</v>
      </c>
      <c r="H2959" s="5">
        <v>4</v>
      </c>
      <c r="I2959" s="5" t="str">
        <f>VLOOKUP(F2959,'Set up'!$A$2:$C$55,3,FALSE)</f>
        <v>Cash</v>
      </c>
      <c r="J2959" s="5">
        <f>VLOOKUP(F2959,'Set up'!$A$2:$D$55,4,FALSE)</f>
        <v>0</v>
      </c>
      <c r="K2959" s="4">
        <f t="shared" si="850"/>
        <v>45463</v>
      </c>
      <c r="L2959" s="5">
        <f t="shared" si="851"/>
        <v>6</v>
      </c>
      <c r="M2959" s="5">
        <f t="shared" si="852"/>
        <v>2024</v>
      </c>
      <c r="N2959" s="12">
        <v>900</v>
      </c>
      <c r="O2959" s="6">
        <f t="shared" si="853"/>
        <v>-900</v>
      </c>
      <c r="P2959" s="12">
        <f t="shared" si="849"/>
        <v>0</v>
      </c>
      <c r="Q2959" s="7">
        <v>4531475.95</v>
      </c>
      <c r="R2959" s="44" t="str">
        <f>VLOOKUP(F2959,'Set up'!$A$2:$E$55,5,FALSE)</f>
        <v>Cash</v>
      </c>
      <c r="S2959" s="1" t="s">
        <v>2804</v>
      </c>
    </row>
    <row r="2960" spans="1:19" ht="15" customHeight="1" x14ac:dyDescent="0.35">
      <c r="A2960" s="4">
        <v>45463</v>
      </c>
      <c r="B2960" s="5">
        <f t="shared" si="845"/>
        <v>6</v>
      </c>
      <c r="C2960" s="5">
        <f t="shared" si="846"/>
        <v>2024</v>
      </c>
      <c r="D2960" s="5" t="s">
        <v>2722</v>
      </c>
      <c r="E2960" s="5" t="str">
        <f>VLOOKUP(F2960,'Set up'!$A$2:$C$55,2,FALSE)</f>
        <v>C00000049</v>
      </c>
      <c r="F2960" s="1" t="s">
        <v>2802</v>
      </c>
      <c r="G2960" s="99" t="s">
        <v>2595</v>
      </c>
      <c r="H2960" s="5">
        <v>4</v>
      </c>
      <c r="I2960" s="5" t="str">
        <f>VLOOKUP(F2960,'Set up'!$A$2:$C$55,3,FALSE)</f>
        <v>Cash</v>
      </c>
      <c r="J2960" s="5">
        <f>VLOOKUP(F2960,'Set up'!$A$2:$D$55,4,FALSE)</f>
        <v>0</v>
      </c>
      <c r="K2960" s="4">
        <f t="shared" si="850"/>
        <v>45463</v>
      </c>
      <c r="L2960" s="5">
        <f t="shared" si="851"/>
        <v>6</v>
      </c>
      <c r="M2960" s="5">
        <f t="shared" si="852"/>
        <v>2024</v>
      </c>
      <c r="N2960" s="12">
        <v>900</v>
      </c>
      <c r="O2960" s="6">
        <f t="shared" si="853"/>
        <v>-900</v>
      </c>
      <c r="P2960" s="12">
        <f t="shared" si="849"/>
        <v>0</v>
      </c>
      <c r="Q2960" s="7">
        <v>4553767.95</v>
      </c>
      <c r="R2960" s="44" t="str">
        <f>VLOOKUP(F2960,'Set up'!$A$2:$E$55,5,FALSE)</f>
        <v>Cash</v>
      </c>
      <c r="S2960" s="1" t="s">
        <v>2804</v>
      </c>
    </row>
    <row r="2961" spans="1:19" ht="15" customHeight="1" x14ac:dyDescent="0.35">
      <c r="A2961" s="4">
        <v>45463</v>
      </c>
      <c r="B2961" s="5">
        <f t="shared" si="845"/>
        <v>6</v>
      </c>
      <c r="C2961" s="5">
        <f t="shared" si="846"/>
        <v>2024</v>
      </c>
      <c r="D2961" s="5" t="s">
        <v>2722</v>
      </c>
      <c r="E2961" s="5" t="str">
        <f>VLOOKUP(F2961,'Set up'!$A$2:$C$55,2,FALSE)</f>
        <v>C00000049</v>
      </c>
      <c r="F2961" s="1" t="s">
        <v>2802</v>
      </c>
      <c r="G2961" s="99" t="s">
        <v>17</v>
      </c>
      <c r="H2961" s="5">
        <v>1</v>
      </c>
      <c r="I2961" s="5" t="str">
        <f>VLOOKUP(F2961,'Set up'!$A$2:$C$55,3,FALSE)</f>
        <v>Cash</v>
      </c>
      <c r="J2961" s="5">
        <f>VLOOKUP(F2961,'Set up'!$A$2:$D$55,4,FALSE)</f>
        <v>0</v>
      </c>
      <c r="K2961" s="4">
        <f t="shared" si="850"/>
        <v>45463</v>
      </c>
      <c r="L2961" s="5">
        <f t="shared" si="851"/>
        <v>6</v>
      </c>
      <c r="M2961" s="5">
        <f t="shared" si="852"/>
        <v>2024</v>
      </c>
      <c r="N2961" s="12">
        <v>110</v>
      </c>
      <c r="O2961" s="6">
        <f t="shared" si="853"/>
        <v>-110</v>
      </c>
      <c r="P2961" s="12">
        <f t="shared" si="849"/>
        <v>0</v>
      </c>
      <c r="Q2961" s="7">
        <v>4545521.95</v>
      </c>
      <c r="R2961" s="44" t="str">
        <f>VLOOKUP(F2961,'Set up'!$A$2:$E$55,5,FALSE)</f>
        <v>Cash</v>
      </c>
      <c r="S2961" s="1" t="s">
        <v>2804</v>
      </c>
    </row>
    <row r="2962" spans="1:19" ht="15" customHeight="1" x14ac:dyDescent="0.35">
      <c r="A2962" s="4">
        <v>45463</v>
      </c>
      <c r="B2962" s="5">
        <f t="shared" si="845"/>
        <v>6</v>
      </c>
      <c r="C2962" s="5">
        <f t="shared" si="846"/>
        <v>2024</v>
      </c>
      <c r="D2962" s="5" t="s">
        <v>2722</v>
      </c>
      <c r="E2962" s="5" t="str">
        <f>VLOOKUP(F2962,'Set up'!$A$2:$C$55,2,FALSE)</f>
        <v>C00000049</v>
      </c>
      <c r="F2962" s="1" t="s">
        <v>2802</v>
      </c>
      <c r="G2962" s="99" t="s">
        <v>2723</v>
      </c>
      <c r="H2962" s="5">
        <v>2</v>
      </c>
      <c r="I2962" s="5" t="str">
        <f>VLOOKUP(F2962,'Set up'!$A$2:$C$55,3,FALSE)</f>
        <v>Cash</v>
      </c>
      <c r="J2962" s="5">
        <f>VLOOKUP(F2962,'Set up'!$A$2:$D$55,4,FALSE)</f>
        <v>0</v>
      </c>
      <c r="K2962" s="4">
        <f t="shared" si="850"/>
        <v>45463</v>
      </c>
      <c r="L2962" s="5">
        <f t="shared" si="851"/>
        <v>6</v>
      </c>
      <c r="M2962" s="5">
        <f t="shared" si="852"/>
        <v>2024</v>
      </c>
      <c r="N2962" s="12">
        <v>90</v>
      </c>
      <c r="O2962" s="6">
        <f t="shared" si="853"/>
        <v>-90</v>
      </c>
      <c r="P2962" s="12">
        <f t="shared" si="849"/>
        <v>0</v>
      </c>
      <c r="Q2962" s="7">
        <v>4544921.95</v>
      </c>
      <c r="R2962" s="44" t="str">
        <f>VLOOKUP(F2962,'Set up'!$A$2:$E$55,5,FALSE)</f>
        <v>Cash</v>
      </c>
      <c r="S2962" s="1" t="s">
        <v>2804</v>
      </c>
    </row>
    <row r="2963" spans="1:19" ht="15" customHeight="1" x14ac:dyDescent="0.35">
      <c r="A2963" s="4">
        <v>45463</v>
      </c>
      <c r="B2963" s="5">
        <f t="shared" si="845"/>
        <v>6</v>
      </c>
      <c r="C2963" s="5">
        <f t="shared" si="846"/>
        <v>2024</v>
      </c>
      <c r="D2963" s="5" t="s">
        <v>2722</v>
      </c>
      <c r="E2963" s="5" t="str">
        <f>VLOOKUP(F2963,'Set up'!$A$2:$C$55,2,FALSE)</f>
        <v>C00000049</v>
      </c>
      <c r="F2963" s="1" t="s">
        <v>2802</v>
      </c>
      <c r="G2963" s="99" t="s">
        <v>2724</v>
      </c>
      <c r="H2963" s="5">
        <v>1</v>
      </c>
      <c r="I2963" s="5" t="str">
        <f>VLOOKUP(F2963,'Set up'!$A$2:$C$55,3,FALSE)</f>
        <v>Cash</v>
      </c>
      <c r="J2963" s="5">
        <f>VLOOKUP(F2963,'Set up'!$A$2:$D$55,4,FALSE)</f>
        <v>0</v>
      </c>
      <c r="K2963" s="4">
        <f t="shared" si="850"/>
        <v>45463</v>
      </c>
      <c r="L2963" s="5">
        <f t="shared" si="851"/>
        <v>6</v>
      </c>
      <c r="M2963" s="5">
        <f t="shared" si="852"/>
        <v>2024</v>
      </c>
      <c r="N2963" s="12">
        <v>48</v>
      </c>
      <c r="O2963" s="6">
        <f t="shared" si="853"/>
        <v>-48</v>
      </c>
      <c r="P2963" s="12">
        <f t="shared" si="849"/>
        <v>0</v>
      </c>
      <c r="Q2963" s="7">
        <v>4543466.95</v>
      </c>
      <c r="R2963" s="44" t="str">
        <f>VLOOKUP(F2963,'Set up'!$A$2:$E$55,5,FALSE)</f>
        <v>Cash</v>
      </c>
      <c r="S2963" s="1" t="s">
        <v>2804</v>
      </c>
    </row>
    <row r="2964" spans="1:19" ht="15" customHeight="1" x14ac:dyDescent="0.35">
      <c r="A2964" s="4">
        <v>45463</v>
      </c>
      <c r="B2964" s="5">
        <f t="shared" si="845"/>
        <v>6</v>
      </c>
      <c r="C2964" s="5">
        <f t="shared" si="846"/>
        <v>2024</v>
      </c>
      <c r="D2964" s="5" t="s">
        <v>2722</v>
      </c>
      <c r="E2964" s="5" t="str">
        <f>VLOOKUP(F2964,'Set up'!$A$2:$C$55,2,FALSE)</f>
        <v>C00000049</v>
      </c>
      <c r="F2964" s="1" t="s">
        <v>2802</v>
      </c>
      <c r="G2964" s="99" t="s">
        <v>2725</v>
      </c>
      <c r="H2964" s="5">
        <v>1</v>
      </c>
      <c r="I2964" s="5" t="str">
        <f>VLOOKUP(F2964,'Set up'!$A$2:$C$55,3,FALSE)</f>
        <v>Cash</v>
      </c>
      <c r="J2964" s="5">
        <f>VLOOKUP(F2964,'Set up'!$A$2:$D$55,4,FALSE)</f>
        <v>0</v>
      </c>
      <c r="K2964" s="4">
        <f t="shared" si="850"/>
        <v>45463</v>
      </c>
      <c r="L2964" s="5">
        <f t="shared" si="851"/>
        <v>6</v>
      </c>
      <c r="M2964" s="5">
        <f t="shared" si="852"/>
        <v>2024</v>
      </c>
      <c r="N2964" s="12">
        <v>48</v>
      </c>
      <c r="O2964" s="6">
        <f t="shared" si="853"/>
        <v>-48</v>
      </c>
      <c r="P2964" s="12">
        <f t="shared" si="849"/>
        <v>0</v>
      </c>
      <c r="Q2964" s="7">
        <v>4544474.95</v>
      </c>
      <c r="R2964" s="44" t="str">
        <f>VLOOKUP(F2964,'Set up'!$A$2:$E$55,5,FALSE)</f>
        <v>Cash</v>
      </c>
      <c r="S2964" s="1" t="s">
        <v>2804</v>
      </c>
    </row>
    <row r="2965" spans="1:19" ht="15" customHeight="1" x14ac:dyDescent="0.35">
      <c r="A2965" s="4">
        <v>45464</v>
      </c>
      <c r="B2965" s="5">
        <f t="shared" si="845"/>
        <v>6</v>
      </c>
      <c r="C2965" s="5">
        <f t="shared" si="846"/>
        <v>2024</v>
      </c>
      <c r="D2965" s="5" t="s">
        <v>2726</v>
      </c>
      <c r="E2965" s="5" t="str">
        <f>VLOOKUP(F2965,'Set up'!$A$2:$C$55,2,FALSE)</f>
        <v>C00000050</v>
      </c>
      <c r="F2965" s="1" t="s">
        <v>2728</v>
      </c>
      <c r="G2965" s="99" t="s">
        <v>1895</v>
      </c>
      <c r="H2965" s="5">
        <v>1</v>
      </c>
      <c r="I2965" s="5" t="str">
        <f>VLOOKUP(F2965,'Set up'!$A$2:$C$55,3,FALSE)</f>
        <v>Cash</v>
      </c>
      <c r="J2965" s="5">
        <f>VLOOKUP(F2965,'Set up'!$A$2:$D$55,4,FALSE)</f>
        <v>0</v>
      </c>
      <c r="K2965" s="4">
        <f t="shared" si="850"/>
        <v>45464</v>
      </c>
      <c r="L2965" s="5">
        <f t="shared" si="851"/>
        <v>6</v>
      </c>
      <c r="M2965" s="5">
        <f t="shared" si="852"/>
        <v>2024</v>
      </c>
      <c r="N2965" s="12">
        <v>1760</v>
      </c>
      <c r="O2965" s="6">
        <f t="shared" ref="O2965:O2968" si="854">-N2965</f>
        <v>-1760</v>
      </c>
      <c r="P2965" s="12">
        <f t="shared" si="849"/>
        <v>0</v>
      </c>
      <c r="Q2965" s="7">
        <v>4549903.95</v>
      </c>
      <c r="R2965" s="44" t="str">
        <f>VLOOKUP(F2965,'Set up'!$A$2:$E$55,5,FALSE)</f>
        <v>Cash</v>
      </c>
      <c r="S2965" s="1" t="s">
        <v>2744</v>
      </c>
    </row>
    <row r="2966" spans="1:19" ht="15" customHeight="1" x14ac:dyDescent="0.35">
      <c r="A2966" s="4">
        <v>45464</v>
      </c>
      <c r="B2966" s="5">
        <f t="shared" si="845"/>
        <v>6</v>
      </c>
      <c r="C2966" s="5">
        <f t="shared" si="846"/>
        <v>2024</v>
      </c>
      <c r="D2966" s="5" t="s">
        <v>2726</v>
      </c>
      <c r="E2966" s="5" t="str">
        <f>VLOOKUP(F2966,'Set up'!$A$2:$C$55,2,FALSE)</f>
        <v>C00000050</v>
      </c>
      <c r="F2966" s="1" t="s">
        <v>2728</v>
      </c>
      <c r="G2966" s="99" t="s">
        <v>1062</v>
      </c>
      <c r="H2966" s="5">
        <v>1</v>
      </c>
      <c r="I2966" s="5" t="str">
        <f>VLOOKUP(F2966,'Set up'!$A$2:$C$55,3,FALSE)</f>
        <v>Cash</v>
      </c>
      <c r="J2966" s="5">
        <f>VLOOKUP(F2966,'Set up'!$A$2:$D$55,4,FALSE)</f>
        <v>0</v>
      </c>
      <c r="K2966" s="4">
        <f t="shared" si="850"/>
        <v>45464</v>
      </c>
      <c r="L2966" s="5">
        <f t="shared" si="851"/>
        <v>6</v>
      </c>
      <c r="M2966" s="5">
        <f t="shared" si="852"/>
        <v>2024</v>
      </c>
      <c r="N2966" s="12">
        <v>95</v>
      </c>
      <c r="O2966" s="6">
        <f t="shared" si="854"/>
        <v>-95</v>
      </c>
      <c r="P2966" s="12">
        <f t="shared" si="849"/>
        <v>0</v>
      </c>
      <c r="Q2966" s="7">
        <v>4545451.75</v>
      </c>
      <c r="R2966" s="44" t="str">
        <f>VLOOKUP(F2966,'Set up'!$A$2:$E$55,5,FALSE)</f>
        <v>Cash</v>
      </c>
      <c r="S2966" s="1" t="s">
        <v>2744</v>
      </c>
    </row>
    <row r="2967" spans="1:19" ht="15" customHeight="1" x14ac:dyDescent="0.35">
      <c r="A2967" s="4">
        <v>45464</v>
      </c>
      <c r="B2967" s="5">
        <f t="shared" si="845"/>
        <v>6</v>
      </c>
      <c r="C2967" s="5">
        <f t="shared" si="846"/>
        <v>2024</v>
      </c>
      <c r="D2967" s="5" t="s">
        <v>2726</v>
      </c>
      <c r="E2967" s="5" t="str">
        <f>VLOOKUP(F2967,'Set up'!$A$2:$C$55,2,FALSE)</f>
        <v>C00000050</v>
      </c>
      <c r="F2967" s="1" t="s">
        <v>2728</v>
      </c>
      <c r="G2967" s="99" t="s">
        <v>54</v>
      </c>
      <c r="H2967" s="5">
        <v>5</v>
      </c>
      <c r="I2967" s="5" t="str">
        <f>VLOOKUP(F2967,'Set up'!$A$2:$C$55,3,FALSE)</f>
        <v>Cash</v>
      </c>
      <c r="J2967" s="5">
        <f>VLOOKUP(F2967,'Set up'!$A$2:$D$55,4,FALSE)</f>
        <v>0</v>
      </c>
      <c r="K2967" s="4">
        <f t="shared" si="850"/>
        <v>45464</v>
      </c>
      <c r="L2967" s="5">
        <f t="shared" si="851"/>
        <v>6</v>
      </c>
      <c r="M2967" s="5">
        <f t="shared" si="852"/>
        <v>2024</v>
      </c>
      <c r="N2967" s="12">
        <v>312.5</v>
      </c>
      <c r="O2967" s="6">
        <f t="shared" si="854"/>
        <v>-312.5</v>
      </c>
      <c r="P2967" s="12">
        <f t="shared" si="849"/>
        <v>0</v>
      </c>
      <c r="Q2967" s="7">
        <v>4545644.25</v>
      </c>
      <c r="R2967" s="44" t="str">
        <f>VLOOKUP(F2967,'Set up'!$A$2:$E$55,5,FALSE)</f>
        <v>Cash</v>
      </c>
      <c r="S2967" s="1" t="s">
        <v>2744</v>
      </c>
    </row>
    <row r="2968" spans="1:19" ht="15" customHeight="1" x14ac:dyDescent="0.35">
      <c r="A2968" s="4">
        <v>45464</v>
      </c>
      <c r="B2968" s="5">
        <f t="shared" si="845"/>
        <v>6</v>
      </c>
      <c r="C2968" s="5">
        <f t="shared" si="846"/>
        <v>2024</v>
      </c>
      <c r="D2968" s="5" t="s">
        <v>2726</v>
      </c>
      <c r="E2968" s="5" t="str">
        <f>VLOOKUP(F2968,'Set up'!$A$2:$C$55,2,FALSE)</f>
        <v>C00000050</v>
      </c>
      <c r="F2968" s="1" t="s">
        <v>2728</v>
      </c>
      <c r="G2968" s="99" t="s">
        <v>801</v>
      </c>
      <c r="H2968" s="5">
        <v>1</v>
      </c>
      <c r="I2968" s="5" t="str">
        <f>VLOOKUP(F2968,'Set up'!$A$2:$C$55,3,FALSE)</f>
        <v>Cash</v>
      </c>
      <c r="J2968" s="5">
        <f>VLOOKUP(F2968,'Set up'!$A$2:$D$55,4,FALSE)</f>
        <v>0</v>
      </c>
      <c r="K2968" s="4">
        <f t="shared" si="850"/>
        <v>45464</v>
      </c>
      <c r="L2968" s="5">
        <f t="shared" si="851"/>
        <v>6</v>
      </c>
      <c r="M2968" s="5">
        <f t="shared" si="852"/>
        <v>2024</v>
      </c>
      <c r="N2968" s="12">
        <v>225</v>
      </c>
      <c r="O2968" s="6">
        <f t="shared" si="854"/>
        <v>-225</v>
      </c>
      <c r="P2968" s="12">
        <f t="shared" si="849"/>
        <v>0</v>
      </c>
      <c r="Q2968" s="7">
        <v>4546069.3499999996</v>
      </c>
      <c r="R2968" s="44" t="str">
        <f>VLOOKUP(F2968,'Set up'!$A$2:$E$55,5,FALSE)</f>
        <v>Cash</v>
      </c>
      <c r="S2968" s="1" t="s">
        <v>2744</v>
      </c>
    </row>
    <row r="2969" spans="1:19" ht="15" customHeight="1" x14ac:dyDescent="0.35">
      <c r="A2969" s="4">
        <v>45465</v>
      </c>
      <c r="B2969" s="5">
        <f t="shared" si="845"/>
        <v>6</v>
      </c>
      <c r="C2969" s="5">
        <f t="shared" si="846"/>
        <v>2024</v>
      </c>
      <c r="D2969" s="5" t="s">
        <v>2729</v>
      </c>
      <c r="E2969" s="5" t="str">
        <f>VLOOKUP(F2969,'Set up'!$A$2:$C$55,2,FALSE)</f>
        <v>C00000019</v>
      </c>
      <c r="F2969" s="1" t="s">
        <v>401</v>
      </c>
      <c r="G2969" s="99" t="s">
        <v>95</v>
      </c>
      <c r="H2969" s="5">
        <v>1</v>
      </c>
      <c r="I2969" s="5" t="str">
        <f>VLOOKUP(F2969,'Set up'!$A$2:$C$55,3,FALSE)</f>
        <v>Cash</v>
      </c>
      <c r="J2969" s="5">
        <f>VLOOKUP(F2969,'Set up'!$A$2:$D$55,4,FALSE)</f>
        <v>0</v>
      </c>
      <c r="K2969" s="4">
        <f t="shared" si="850"/>
        <v>45465</v>
      </c>
      <c r="L2969" s="5">
        <f t="shared" si="851"/>
        <v>6</v>
      </c>
      <c r="M2969" s="5">
        <f t="shared" si="852"/>
        <v>2024</v>
      </c>
      <c r="N2969" s="12">
        <v>1760</v>
      </c>
      <c r="O2969" s="12"/>
      <c r="P2969" s="12">
        <f t="shared" si="849"/>
        <v>1760</v>
      </c>
      <c r="Q2969" s="7">
        <v>4547266.75</v>
      </c>
      <c r="R2969" s="44" t="str">
        <f>VLOOKUP(F2969,'Set up'!$A$2:$E$55,5,FALSE)</f>
        <v>Trsf</v>
      </c>
    </row>
    <row r="2970" spans="1:19" ht="15" customHeight="1" x14ac:dyDescent="0.35">
      <c r="A2970" s="4">
        <v>45465</v>
      </c>
      <c r="B2970" s="5">
        <f t="shared" si="845"/>
        <v>6</v>
      </c>
      <c r="C2970" s="5">
        <f t="shared" si="846"/>
        <v>2024</v>
      </c>
      <c r="D2970" s="5" t="s">
        <v>2729</v>
      </c>
      <c r="E2970" s="5" t="str">
        <f>VLOOKUP(F2970,'Set up'!$A$2:$C$55,2,FALSE)</f>
        <v>C00000019</v>
      </c>
      <c r="F2970" s="1" t="s">
        <v>401</v>
      </c>
      <c r="G2970" s="99" t="s">
        <v>1412</v>
      </c>
      <c r="H2970" s="5">
        <v>1</v>
      </c>
      <c r="I2970" s="5" t="str">
        <f>VLOOKUP(F2970,'Set up'!$A$2:$C$55,3,FALSE)</f>
        <v>Cash</v>
      </c>
      <c r="J2970" s="5">
        <f>VLOOKUP(F2970,'Set up'!$A$2:$D$55,4,FALSE)</f>
        <v>0</v>
      </c>
      <c r="K2970" s="4">
        <f t="shared" si="850"/>
        <v>45465</v>
      </c>
      <c r="L2970" s="5">
        <f t="shared" si="851"/>
        <v>6</v>
      </c>
      <c r="M2970" s="5">
        <f t="shared" si="852"/>
        <v>2024</v>
      </c>
      <c r="N2970" s="12">
        <v>405</v>
      </c>
      <c r="O2970" s="12"/>
      <c r="P2970" s="12">
        <f t="shared" si="849"/>
        <v>405</v>
      </c>
      <c r="Q2970" s="7">
        <v>4545966.95</v>
      </c>
      <c r="R2970" s="44" t="str">
        <f>VLOOKUP(F2970,'Set up'!$A$2:$E$55,5,FALSE)</f>
        <v>Trsf</v>
      </c>
    </row>
    <row r="2971" spans="1:19" ht="15" customHeight="1" x14ac:dyDescent="0.35">
      <c r="A2971" s="4">
        <v>45465</v>
      </c>
      <c r="B2971" s="5">
        <f t="shared" si="845"/>
        <v>6</v>
      </c>
      <c r="C2971" s="5">
        <f t="shared" si="846"/>
        <v>2024</v>
      </c>
      <c r="D2971" s="5" t="s">
        <v>2729</v>
      </c>
      <c r="E2971" s="5" t="str">
        <f>VLOOKUP(F2971,'Set up'!$A$2:$C$55,2,FALSE)</f>
        <v>C00000019</v>
      </c>
      <c r="F2971" s="1" t="s">
        <v>401</v>
      </c>
      <c r="G2971" s="99" t="s">
        <v>2707</v>
      </c>
      <c r="H2971" s="5">
        <v>3</v>
      </c>
      <c r="I2971" s="5" t="str">
        <f>VLOOKUP(F2971,'Set up'!$A$2:$C$55,3,FALSE)</f>
        <v>Cash</v>
      </c>
      <c r="J2971" s="5">
        <f>VLOOKUP(F2971,'Set up'!$A$2:$D$55,4,FALSE)</f>
        <v>0</v>
      </c>
      <c r="K2971" s="4">
        <f t="shared" si="850"/>
        <v>45465</v>
      </c>
      <c r="L2971" s="5">
        <f t="shared" si="851"/>
        <v>6</v>
      </c>
      <c r="M2971" s="5">
        <f t="shared" si="852"/>
        <v>2024</v>
      </c>
      <c r="N2971" s="12">
        <v>187.5</v>
      </c>
      <c r="O2971" s="12"/>
      <c r="P2971" s="12">
        <f t="shared" si="849"/>
        <v>187.5</v>
      </c>
      <c r="Q2971" s="7">
        <v>4552712.25</v>
      </c>
      <c r="R2971" s="44" t="str">
        <f>VLOOKUP(F2971,'Set up'!$A$2:$E$55,5,FALSE)</f>
        <v>Trsf</v>
      </c>
    </row>
    <row r="2972" spans="1:19" ht="15" customHeight="1" x14ac:dyDescent="0.35">
      <c r="A2972" s="4">
        <v>45465</v>
      </c>
      <c r="B2972" s="5">
        <f t="shared" si="845"/>
        <v>6</v>
      </c>
      <c r="C2972" s="5">
        <f t="shared" si="846"/>
        <v>2024</v>
      </c>
      <c r="D2972" s="5" t="s">
        <v>2729</v>
      </c>
      <c r="E2972" s="5" t="str">
        <f>VLOOKUP(F2972,'Set up'!$A$2:$C$55,2,FALSE)</f>
        <v>C00000019</v>
      </c>
      <c r="F2972" s="1" t="s">
        <v>401</v>
      </c>
      <c r="G2972" s="99" t="s">
        <v>17</v>
      </c>
      <c r="H2972" s="5">
        <v>1</v>
      </c>
      <c r="I2972" s="5" t="str">
        <f>VLOOKUP(F2972,'Set up'!$A$2:$C$55,3,FALSE)</f>
        <v>Cash</v>
      </c>
      <c r="J2972" s="5">
        <f>VLOOKUP(F2972,'Set up'!$A$2:$D$55,4,FALSE)</f>
        <v>0</v>
      </c>
      <c r="K2972" s="4">
        <f t="shared" si="850"/>
        <v>45465</v>
      </c>
      <c r="L2972" s="5">
        <f t="shared" si="851"/>
        <v>6</v>
      </c>
      <c r="M2972" s="5">
        <f t="shared" si="852"/>
        <v>2024</v>
      </c>
      <c r="N2972" s="12">
        <v>110</v>
      </c>
      <c r="O2972" s="12"/>
      <c r="P2972" s="12">
        <f t="shared" si="849"/>
        <v>110</v>
      </c>
      <c r="Q2972" s="7">
        <v>4548330.95</v>
      </c>
      <c r="R2972" s="44" t="str">
        <f>VLOOKUP(F2972,'Set up'!$A$2:$E$55,5,FALSE)</f>
        <v>Trsf</v>
      </c>
    </row>
    <row r="2973" spans="1:19" ht="15" customHeight="1" x14ac:dyDescent="0.35">
      <c r="A2973" s="4">
        <v>45467</v>
      </c>
      <c r="B2973" s="5">
        <f t="shared" si="845"/>
        <v>6</v>
      </c>
      <c r="C2973" s="5">
        <f t="shared" si="846"/>
        <v>2024</v>
      </c>
      <c r="D2973" s="5" t="s">
        <v>2730</v>
      </c>
      <c r="E2973" s="5" t="str">
        <f>VLOOKUP(F2973,'Set up'!$A$2:$C$55,2,FALSE)</f>
        <v>C00000010</v>
      </c>
      <c r="F2973" s="1" t="s">
        <v>62</v>
      </c>
      <c r="G2973" s="99" t="s">
        <v>1403</v>
      </c>
      <c r="H2973" s="5">
        <v>8</v>
      </c>
      <c r="I2973" s="5">
        <f>VLOOKUP(F2973,'Set up'!$A$2:$C$55,3,FALSE)</f>
        <v>120</v>
      </c>
      <c r="J2973" s="5">
        <f>VLOOKUP(F2973,'Set up'!$A$2:$D$55,4,FALSE)</f>
        <v>120</v>
      </c>
      <c r="K2973" s="4">
        <f t="shared" si="850"/>
        <v>45587</v>
      </c>
      <c r="L2973" s="5">
        <f t="shared" si="851"/>
        <v>10</v>
      </c>
      <c r="M2973" s="5">
        <f t="shared" si="852"/>
        <v>2024</v>
      </c>
      <c r="N2973" s="12">
        <v>13024</v>
      </c>
      <c r="O2973" s="12"/>
      <c r="P2973" s="12">
        <f t="shared" si="849"/>
        <v>13024</v>
      </c>
      <c r="Q2973" s="7">
        <v>4561339.95</v>
      </c>
      <c r="R2973" s="44" t="str">
        <f>VLOOKUP(F2973,'Set up'!$A$2:$E$55,5,FALSE)</f>
        <v>Trsf</v>
      </c>
    </row>
    <row r="2974" spans="1:19" ht="15" customHeight="1" x14ac:dyDescent="0.35">
      <c r="A2974" s="4">
        <v>45467</v>
      </c>
      <c r="B2974" s="5">
        <f t="shared" ref="B2974:B2994" si="855">MONTH(A2974)</f>
        <v>6</v>
      </c>
      <c r="C2974" s="5">
        <f t="shared" ref="C2974:C2994" si="856">YEAR(A2974)</f>
        <v>2024</v>
      </c>
      <c r="D2974" s="5" t="s">
        <v>2730</v>
      </c>
      <c r="E2974" s="5" t="str">
        <f>VLOOKUP(F2974,'Set up'!$A$2:$C$55,2,FALSE)</f>
        <v>C00000010</v>
      </c>
      <c r="F2974" s="1" t="s">
        <v>62</v>
      </c>
      <c r="G2974" s="99" t="s">
        <v>2198</v>
      </c>
      <c r="H2974" s="5">
        <v>10</v>
      </c>
      <c r="I2974" s="5">
        <f>VLOOKUP(F2974,'Set up'!$A$2:$C$55,3,FALSE)</f>
        <v>120</v>
      </c>
      <c r="J2974" s="5">
        <f>VLOOKUP(F2974,'Set up'!$A$2:$D$55,4,FALSE)</f>
        <v>120</v>
      </c>
      <c r="K2974" s="4">
        <f t="shared" si="850"/>
        <v>45587</v>
      </c>
      <c r="L2974" s="5">
        <f t="shared" si="851"/>
        <v>10</v>
      </c>
      <c r="M2974" s="5">
        <f t="shared" si="852"/>
        <v>2024</v>
      </c>
      <c r="N2974" s="12">
        <v>2146</v>
      </c>
      <c r="O2974" s="12"/>
      <c r="P2974" s="12">
        <f t="shared" si="849"/>
        <v>2146</v>
      </c>
      <c r="Q2974" s="7">
        <v>4550593.25</v>
      </c>
      <c r="R2974" s="44" t="str">
        <f>VLOOKUP(F2974,'Set up'!$A$2:$E$55,5,FALSE)</f>
        <v>Trsf</v>
      </c>
    </row>
    <row r="2975" spans="1:19" ht="15" customHeight="1" x14ac:dyDescent="0.35">
      <c r="A2975" s="4">
        <v>45467</v>
      </c>
      <c r="B2975" s="5">
        <f t="shared" si="855"/>
        <v>6</v>
      </c>
      <c r="C2975" s="5">
        <f t="shared" si="856"/>
        <v>2024</v>
      </c>
      <c r="D2975" s="5" t="s">
        <v>2730</v>
      </c>
      <c r="E2975" s="5" t="str">
        <f>VLOOKUP(F2975,'Set up'!$A$2:$C$55,2,FALSE)</f>
        <v>C00000010</v>
      </c>
      <c r="F2975" s="1" t="s">
        <v>62</v>
      </c>
      <c r="G2975" s="99" t="s">
        <v>2707</v>
      </c>
      <c r="H2975" s="5">
        <v>10</v>
      </c>
      <c r="I2975" s="5">
        <f>VLOOKUP(F2975,'Set up'!$A$2:$C$55,3,FALSE)</f>
        <v>120</v>
      </c>
      <c r="J2975" s="5">
        <f>VLOOKUP(F2975,'Set up'!$A$2:$D$55,4,FALSE)</f>
        <v>120</v>
      </c>
      <c r="K2975" s="4">
        <f t="shared" si="850"/>
        <v>45587</v>
      </c>
      <c r="L2975" s="5">
        <f t="shared" si="851"/>
        <v>10</v>
      </c>
      <c r="M2975" s="5">
        <f t="shared" si="852"/>
        <v>2024</v>
      </c>
      <c r="N2975" s="12">
        <v>575</v>
      </c>
      <c r="O2975" s="12"/>
      <c r="P2975" s="12">
        <f t="shared" si="849"/>
        <v>575</v>
      </c>
      <c r="Q2975" s="7">
        <v>4549574.75</v>
      </c>
      <c r="R2975" s="44" t="str">
        <f>VLOOKUP(F2975,'Set up'!$A$2:$E$55,5,FALSE)</f>
        <v>Trsf</v>
      </c>
    </row>
    <row r="2976" spans="1:19" ht="15" customHeight="1" x14ac:dyDescent="0.35">
      <c r="A2976" s="4">
        <v>45467</v>
      </c>
      <c r="B2976" s="5">
        <f t="shared" si="855"/>
        <v>6</v>
      </c>
      <c r="C2976" s="5">
        <f t="shared" si="856"/>
        <v>2024</v>
      </c>
      <c r="D2976" s="5" t="s">
        <v>2730</v>
      </c>
      <c r="E2976" s="5" t="str">
        <f>VLOOKUP(F2976,'Set up'!$A$2:$C$55,2,FALSE)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up'!$A$2:$C$55,3,FALSE)</f>
        <v>120</v>
      </c>
      <c r="J2976" s="5">
        <f>VLOOKUP(F2976,'Set up'!$A$2:$D$55,4,FALSE)</f>
        <v>120</v>
      </c>
      <c r="K2976" s="4">
        <f t="shared" si="850"/>
        <v>45587</v>
      </c>
      <c r="L2976" s="5">
        <f t="shared" si="851"/>
        <v>10</v>
      </c>
      <c r="M2976" s="5">
        <f t="shared" si="852"/>
        <v>2024</v>
      </c>
      <c r="N2976" s="12">
        <v>880</v>
      </c>
      <c r="O2976" s="12"/>
      <c r="P2976" s="12">
        <f t="shared" si="849"/>
        <v>880</v>
      </c>
      <c r="Q2976" s="7">
        <v>4554693.25</v>
      </c>
      <c r="R2976" s="44" t="str">
        <f>VLOOKUP(F2976,'Set up'!$A$2:$E$55,5,FALSE)</f>
        <v>Trsf</v>
      </c>
    </row>
    <row r="2977" spans="1:19" ht="15" customHeight="1" x14ac:dyDescent="0.35">
      <c r="A2977" s="4">
        <v>45468</v>
      </c>
      <c r="B2977" s="5">
        <f t="shared" si="855"/>
        <v>6</v>
      </c>
      <c r="C2977" s="5">
        <f t="shared" si="856"/>
        <v>2024</v>
      </c>
      <c r="D2977" s="5" t="s">
        <v>2731</v>
      </c>
      <c r="E2977" s="5" t="str">
        <f>VLOOKUP(F2977,'Set up'!$A$2:$C$55,2,FALSE)</f>
        <v>C00000009</v>
      </c>
      <c r="F2977" s="1" t="s">
        <v>58</v>
      </c>
      <c r="G2977" s="99" t="s">
        <v>2624</v>
      </c>
      <c r="H2977" s="5">
        <v>2</v>
      </c>
      <c r="I2977" s="5">
        <f>VLOOKUP(F2977,'Set up'!$A$2:$C$55,3,FALSE)</f>
        <v>60</v>
      </c>
      <c r="J2977" s="5">
        <f>VLOOKUP(F2977,'Set up'!$A$2:$D$55,4,FALSE)</f>
        <v>60</v>
      </c>
      <c r="K2977" s="4">
        <f t="shared" si="850"/>
        <v>45528</v>
      </c>
      <c r="L2977" s="5">
        <f t="shared" si="851"/>
        <v>8</v>
      </c>
      <c r="M2977" s="5">
        <f t="shared" si="852"/>
        <v>2024</v>
      </c>
      <c r="N2977" s="12">
        <v>3256</v>
      </c>
      <c r="O2977" s="12"/>
      <c r="P2977" s="12">
        <f t="shared" si="849"/>
        <v>3256</v>
      </c>
      <c r="Q2977" s="7">
        <v>4555363.25</v>
      </c>
      <c r="R2977" s="44" t="str">
        <f>VLOOKUP(F2977,'Set up'!$A$2:$E$55,5,FALSE)</f>
        <v>Chq</v>
      </c>
    </row>
    <row r="2978" spans="1:19" ht="15" customHeight="1" x14ac:dyDescent="0.35">
      <c r="A2978" s="4">
        <v>45468</v>
      </c>
      <c r="B2978" s="5">
        <f t="shared" si="855"/>
        <v>6</v>
      </c>
      <c r="C2978" s="5">
        <f t="shared" si="856"/>
        <v>2024</v>
      </c>
      <c r="D2978" s="5" t="s">
        <v>2731</v>
      </c>
      <c r="E2978" s="5" t="str">
        <f>VLOOKUP(F2978,'Set up'!$A$2:$C$55,2,FALSE)</f>
        <v>C00000009</v>
      </c>
      <c r="F2978" s="1" t="s">
        <v>58</v>
      </c>
      <c r="G2978" s="99" t="s">
        <v>1412</v>
      </c>
      <c r="H2978" s="5">
        <v>3</v>
      </c>
      <c r="I2978" s="5">
        <f>VLOOKUP(F2978,'Set up'!$A$2:$C$55,3,FALSE)</f>
        <v>60</v>
      </c>
      <c r="J2978" s="5">
        <f>VLOOKUP(F2978,'Set up'!$A$2:$D$55,4,FALSE)</f>
        <v>60</v>
      </c>
      <c r="K2978" s="4">
        <f t="shared" si="850"/>
        <v>45528</v>
      </c>
      <c r="L2978" s="5">
        <f t="shared" si="851"/>
        <v>8</v>
      </c>
      <c r="M2978" s="5">
        <f t="shared" si="852"/>
        <v>2024</v>
      </c>
      <c r="N2978" s="12">
        <v>939.6</v>
      </c>
      <c r="O2978" s="12"/>
      <c r="P2978" s="12">
        <f t="shared" si="849"/>
        <v>939.6</v>
      </c>
      <c r="Q2978" s="7">
        <v>4551976.8499999996</v>
      </c>
      <c r="R2978" s="44" t="str">
        <f>VLOOKUP(F2978,'Set up'!$A$2:$E$55,5,FALSE)</f>
        <v>Chq</v>
      </c>
    </row>
    <row r="2979" spans="1:19" ht="15" customHeight="1" x14ac:dyDescent="0.35">
      <c r="A2979" s="4">
        <v>45468</v>
      </c>
      <c r="B2979" s="5">
        <f t="shared" si="855"/>
        <v>6</v>
      </c>
      <c r="C2979" s="5">
        <f t="shared" si="856"/>
        <v>2024</v>
      </c>
      <c r="D2979" s="5" t="s">
        <v>2731</v>
      </c>
      <c r="E2979" s="5" t="str">
        <f>VLOOKUP(F2979,'Set up'!$A$2:$C$55,2,FALSE)</f>
        <v>C00000009</v>
      </c>
      <c r="F2979" s="1" t="s">
        <v>58</v>
      </c>
      <c r="G2979" s="99" t="s">
        <v>2202</v>
      </c>
      <c r="H2979" s="5">
        <v>2</v>
      </c>
      <c r="I2979" s="5">
        <f>VLOOKUP(F2979,'Set up'!$A$2:$C$55,3,FALSE)</f>
        <v>60</v>
      </c>
      <c r="J2979" s="5">
        <f>VLOOKUP(F2979,'Set up'!$A$2:$D$55,4,FALSE)</f>
        <v>60</v>
      </c>
      <c r="K2979" s="4">
        <f t="shared" si="850"/>
        <v>45528</v>
      </c>
      <c r="L2979" s="5">
        <f t="shared" si="851"/>
        <v>8</v>
      </c>
      <c r="M2979" s="5">
        <f t="shared" si="852"/>
        <v>2024</v>
      </c>
      <c r="N2979" s="12">
        <v>626.4</v>
      </c>
      <c r="O2979" s="12"/>
      <c r="P2979" s="12">
        <f t="shared" si="849"/>
        <v>626.4</v>
      </c>
      <c r="Q2979" s="7">
        <v>4551959.6500000004</v>
      </c>
      <c r="R2979" s="44" t="str">
        <f>VLOOKUP(F2979,'Set up'!$A$2:$E$55,5,FALSE)</f>
        <v>Chq</v>
      </c>
    </row>
    <row r="2980" spans="1:19" ht="15" customHeight="1" x14ac:dyDescent="0.35">
      <c r="A2980" s="4">
        <v>45468</v>
      </c>
      <c r="B2980" s="5">
        <f t="shared" si="855"/>
        <v>6</v>
      </c>
      <c r="C2980" s="5">
        <f t="shared" si="856"/>
        <v>2024</v>
      </c>
      <c r="D2980" s="5" t="s">
        <v>2731</v>
      </c>
      <c r="E2980" s="5" t="str">
        <f>VLOOKUP(F2980,'Set up'!$A$2:$C$55,2,FALSE)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up'!$A$2:$C$55,3,FALSE)</f>
        <v>60</v>
      </c>
      <c r="J2980" s="5">
        <f>VLOOKUP(F2980,'Set up'!$A$2:$D$55,4,FALSE)</f>
        <v>60</v>
      </c>
      <c r="K2980" s="4">
        <f t="shared" si="850"/>
        <v>45528</v>
      </c>
      <c r="L2980" s="5">
        <f t="shared" si="851"/>
        <v>8</v>
      </c>
      <c r="M2980" s="5">
        <f t="shared" si="852"/>
        <v>2024</v>
      </c>
      <c r="N2980" s="12">
        <v>220</v>
      </c>
      <c r="O2980" s="12"/>
      <c r="P2980" s="12">
        <f t="shared" si="849"/>
        <v>220</v>
      </c>
      <c r="Q2980" s="7">
        <v>4551842.25</v>
      </c>
      <c r="R2980" s="44" t="str">
        <f>VLOOKUP(F2980,'Set up'!$A$2:$E$55,5,FALSE)</f>
        <v>Chq</v>
      </c>
    </row>
    <row r="2981" spans="1:19" ht="15" customHeight="1" x14ac:dyDescent="0.35">
      <c r="A2981" s="4">
        <v>45469</v>
      </c>
      <c r="B2981" s="5">
        <f t="shared" si="855"/>
        <v>6</v>
      </c>
      <c r="C2981" s="5">
        <f t="shared" si="856"/>
        <v>2024</v>
      </c>
      <c r="D2981" s="5" t="s">
        <v>2732</v>
      </c>
      <c r="E2981" s="5" t="str">
        <f>VLOOKUP(F2981,'Set up'!$A$2:$C$55,2,FALSE)</f>
        <v>C00000010</v>
      </c>
      <c r="F2981" s="1" t="s">
        <v>62</v>
      </c>
      <c r="G2981" s="99" t="s">
        <v>2214</v>
      </c>
      <c r="H2981" s="5">
        <v>2</v>
      </c>
      <c r="I2981" s="5">
        <f>VLOOKUP(F2981,'Set up'!$A$2:$C$55,3,FALSE)</f>
        <v>120</v>
      </c>
      <c r="J2981" s="5">
        <f>VLOOKUP(F2981,'Set up'!$A$2:$D$55,4,FALSE)</f>
        <v>120</v>
      </c>
      <c r="K2981" s="4">
        <f t="shared" si="850"/>
        <v>45589</v>
      </c>
      <c r="L2981" s="5">
        <f t="shared" si="851"/>
        <v>10</v>
      </c>
      <c r="M2981" s="5">
        <f t="shared" si="852"/>
        <v>2024</v>
      </c>
      <c r="N2981" s="12">
        <v>523.6</v>
      </c>
      <c r="O2981" s="12"/>
      <c r="P2981" s="12">
        <f t="shared" si="849"/>
        <v>523.6</v>
      </c>
      <c r="Q2981" s="7">
        <v>4552504.8499999996</v>
      </c>
      <c r="R2981" s="44" t="str">
        <f>VLOOKUP(F2981,'Set up'!$A$2:$E$55,5,FALSE)</f>
        <v>Trsf</v>
      </c>
    </row>
    <row r="2982" spans="1:19" ht="15" customHeight="1" x14ac:dyDescent="0.35">
      <c r="A2982" s="4">
        <v>45469</v>
      </c>
      <c r="B2982" s="5">
        <f t="shared" si="855"/>
        <v>6</v>
      </c>
      <c r="C2982" s="5">
        <f t="shared" si="856"/>
        <v>2024</v>
      </c>
      <c r="D2982" s="5" t="s">
        <v>2732</v>
      </c>
      <c r="E2982" s="5" t="str">
        <f>VLOOKUP(F2982,'Set up'!$A$2:$C$55,2,FALSE)</f>
        <v>C00000010</v>
      </c>
      <c r="F2982" s="1" t="s">
        <v>62</v>
      </c>
      <c r="G2982" s="99" t="s">
        <v>1394</v>
      </c>
      <c r="H2982" s="5">
        <v>2</v>
      </c>
      <c r="I2982" s="5">
        <f>VLOOKUP(F2982,'Set up'!$A$2:$C$55,3,FALSE)</f>
        <v>120</v>
      </c>
      <c r="J2982" s="5">
        <f>VLOOKUP(F2982,'Set up'!$A$2:$D$55,4,FALSE)</f>
        <v>120</v>
      </c>
      <c r="K2982" s="4">
        <f t="shared" si="850"/>
        <v>45589</v>
      </c>
      <c r="L2982" s="5">
        <f t="shared" si="851"/>
        <v>10</v>
      </c>
      <c r="M2982" s="5">
        <f t="shared" si="852"/>
        <v>2024</v>
      </c>
      <c r="N2982" s="12">
        <v>360</v>
      </c>
      <c r="O2982" s="12"/>
      <c r="P2982" s="12">
        <f t="shared" si="849"/>
        <v>360</v>
      </c>
      <c r="Q2982" s="7">
        <v>4552803.75</v>
      </c>
      <c r="R2982" s="44" t="str">
        <f>VLOOKUP(F2982,'Set up'!$A$2:$E$55,5,FALSE)</f>
        <v>Trsf</v>
      </c>
    </row>
    <row r="2983" spans="1:19" ht="15" customHeight="1" x14ac:dyDescent="0.35">
      <c r="A2983" s="4">
        <v>45469</v>
      </c>
      <c r="B2983" s="5">
        <f t="shared" si="855"/>
        <v>6</v>
      </c>
      <c r="C2983" s="5">
        <f t="shared" si="856"/>
        <v>2024</v>
      </c>
      <c r="D2983" s="5" t="s">
        <v>2732</v>
      </c>
      <c r="E2983" s="5" t="str">
        <f>VLOOKUP(F2983,'Set up'!$A$2:$C$55,2,FALSE)</f>
        <v>C00000010</v>
      </c>
      <c r="F2983" s="1" t="s">
        <v>62</v>
      </c>
      <c r="G2983" s="99" t="s">
        <v>2733</v>
      </c>
      <c r="H2983" s="5">
        <v>1</v>
      </c>
      <c r="I2983" s="5">
        <f>VLOOKUP(F2983,'Set up'!$A$2:$C$55,3,FALSE)</f>
        <v>120</v>
      </c>
      <c r="J2983" s="5">
        <f>VLOOKUP(F2983,'Set up'!$A$2:$D$55,4,FALSE)</f>
        <v>120</v>
      </c>
      <c r="K2983" s="4">
        <f t="shared" si="850"/>
        <v>45589</v>
      </c>
      <c r="L2983" s="5">
        <f t="shared" si="851"/>
        <v>10</v>
      </c>
      <c r="M2983" s="5">
        <f t="shared" si="852"/>
        <v>2024</v>
      </c>
      <c r="N2983" s="12">
        <v>260</v>
      </c>
      <c r="O2983" s="12"/>
      <c r="P2983" s="12">
        <f t="shared" si="849"/>
        <v>260</v>
      </c>
      <c r="Q2983" s="7">
        <v>4566918.25</v>
      </c>
      <c r="R2983" s="44" t="str">
        <f>VLOOKUP(F2983,'Set up'!$A$2:$E$55,5,FALSE)</f>
        <v>Trsf</v>
      </c>
    </row>
    <row r="2984" spans="1:19" ht="15" customHeight="1" x14ac:dyDescent="0.35">
      <c r="A2984" s="4">
        <v>45470</v>
      </c>
      <c r="B2984" s="5">
        <f t="shared" si="855"/>
        <v>6</v>
      </c>
      <c r="C2984" s="5">
        <f t="shared" si="856"/>
        <v>2024</v>
      </c>
      <c r="D2984" s="5" t="s">
        <v>2734</v>
      </c>
      <c r="E2984" s="5" t="str">
        <f>VLOOKUP(F2984,'Set up'!$A$2:$C$55,2,FALSE)</f>
        <v>C00000051</v>
      </c>
      <c r="F2984" s="1" t="s">
        <v>2736</v>
      </c>
      <c r="G2984" s="99" t="s">
        <v>1631</v>
      </c>
      <c r="H2984" s="5">
        <v>1</v>
      </c>
      <c r="I2984" s="5" t="str">
        <f>VLOOKUP(F2984,'Set up'!$A$2:$C$55,3,FALSE)</f>
        <v>Cash</v>
      </c>
      <c r="J2984" s="5">
        <f>VLOOKUP(F2984,'Set up'!$A$2:$D$55,4,FALSE)</f>
        <v>0</v>
      </c>
      <c r="K2984" s="4">
        <f t="shared" si="850"/>
        <v>45470</v>
      </c>
      <c r="L2984" s="5">
        <f t="shared" si="851"/>
        <v>6</v>
      </c>
      <c r="M2984" s="5">
        <f t="shared" si="852"/>
        <v>2024</v>
      </c>
      <c r="N2984" s="12">
        <v>337.5</v>
      </c>
      <c r="O2984" s="6">
        <f t="shared" ref="O2984:O2987" si="857">-N2984</f>
        <v>-337.5</v>
      </c>
      <c r="P2984" s="12">
        <f t="shared" si="849"/>
        <v>0</v>
      </c>
      <c r="Q2984" s="7">
        <v>4560881.75</v>
      </c>
      <c r="R2984" s="44" t="str">
        <f>VLOOKUP(F2984,'Set up'!$A$2:$E$55,5,FALSE)</f>
        <v>Cash</v>
      </c>
      <c r="S2984" s="1" t="s">
        <v>2806</v>
      </c>
    </row>
    <row r="2985" spans="1:19" ht="15" customHeight="1" x14ac:dyDescent="0.35">
      <c r="A2985" s="4">
        <v>45470</v>
      </c>
      <c r="B2985" s="5">
        <f t="shared" si="855"/>
        <v>6</v>
      </c>
      <c r="C2985" s="5">
        <f t="shared" si="856"/>
        <v>2024</v>
      </c>
      <c r="D2985" s="5" t="s">
        <v>2734</v>
      </c>
      <c r="E2985" s="5" t="str">
        <f>VLOOKUP(F2985,'Set up'!$A$2:$C$55,2,FALSE)</f>
        <v>C00000051</v>
      </c>
      <c r="F2985" s="1" t="s">
        <v>2736</v>
      </c>
      <c r="G2985" s="99" t="s">
        <v>2642</v>
      </c>
      <c r="H2985" s="5">
        <v>1</v>
      </c>
      <c r="I2985" s="5" t="str">
        <f>VLOOKUP(F2985,'Set up'!$A$2:$C$55,3,FALSE)</f>
        <v>Cash</v>
      </c>
      <c r="J2985" s="5">
        <f>VLOOKUP(F2985,'Set up'!$A$2:$D$55,4,FALSE)</f>
        <v>0</v>
      </c>
      <c r="K2985" s="4">
        <f t="shared" si="850"/>
        <v>45470</v>
      </c>
      <c r="L2985" s="5">
        <f t="shared" si="851"/>
        <v>6</v>
      </c>
      <c r="M2985" s="5">
        <f t="shared" si="852"/>
        <v>2024</v>
      </c>
      <c r="N2985" s="12">
        <v>255</v>
      </c>
      <c r="O2985" s="6">
        <f t="shared" si="857"/>
        <v>-255</v>
      </c>
      <c r="P2985" s="12">
        <f t="shared" si="849"/>
        <v>0</v>
      </c>
      <c r="Q2985" s="7">
        <v>4559233.25</v>
      </c>
      <c r="R2985" s="44" t="str">
        <f>VLOOKUP(F2985,'Set up'!$A$2:$E$55,5,FALSE)</f>
        <v>Cash</v>
      </c>
      <c r="S2985" s="1" t="s">
        <v>2806</v>
      </c>
    </row>
    <row r="2986" spans="1:19" ht="15" customHeight="1" x14ac:dyDescent="0.35">
      <c r="A2986" s="4">
        <v>45470</v>
      </c>
      <c r="B2986" s="5">
        <f t="shared" si="855"/>
        <v>6</v>
      </c>
      <c r="C2986" s="5">
        <f t="shared" si="856"/>
        <v>2024</v>
      </c>
      <c r="D2986" s="5" t="s">
        <v>2734</v>
      </c>
      <c r="E2986" s="5" t="str">
        <f>VLOOKUP(F2986,'Set up'!$A$2:$C$55,2,FALSE)</f>
        <v>C00000051</v>
      </c>
      <c r="F2986" s="1" t="s">
        <v>2736</v>
      </c>
      <c r="G2986" s="99" t="s">
        <v>1062</v>
      </c>
      <c r="H2986" s="5">
        <v>1</v>
      </c>
      <c r="I2986" s="5" t="str">
        <f>VLOOKUP(F2986,'Set up'!$A$2:$C$55,3,FALSE)</f>
        <v>Cash</v>
      </c>
      <c r="J2986" s="5">
        <f>VLOOKUP(F2986,'Set up'!$A$2:$D$55,4,FALSE)</f>
        <v>0</v>
      </c>
      <c r="K2986" s="4">
        <f t="shared" si="850"/>
        <v>45470</v>
      </c>
      <c r="L2986" s="5">
        <f t="shared" si="851"/>
        <v>6</v>
      </c>
      <c r="M2986" s="5">
        <f t="shared" si="852"/>
        <v>2024</v>
      </c>
      <c r="N2986" s="12">
        <v>100</v>
      </c>
      <c r="O2986" s="6">
        <f t="shared" si="857"/>
        <v>-100</v>
      </c>
      <c r="P2986" s="12">
        <f t="shared" si="849"/>
        <v>0</v>
      </c>
      <c r="Q2986" s="7">
        <v>4558877.75</v>
      </c>
      <c r="R2986" s="44" t="str">
        <f>VLOOKUP(F2986,'Set up'!$A$2:$E$55,5,FALSE)</f>
        <v>Cash</v>
      </c>
      <c r="S2986" s="1" t="s">
        <v>2806</v>
      </c>
    </row>
    <row r="2987" spans="1:19" ht="15" customHeight="1" x14ac:dyDescent="0.35">
      <c r="A2987" s="4">
        <v>45470</v>
      </c>
      <c r="B2987" s="5">
        <f t="shared" si="855"/>
        <v>6</v>
      </c>
      <c r="C2987" s="5">
        <f t="shared" si="856"/>
        <v>2024</v>
      </c>
      <c r="D2987" s="5" t="s">
        <v>2734</v>
      </c>
      <c r="E2987" s="5" t="str">
        <f>VLOOKUP(F2987,'Set up'!$A$2:$C$55,2,FALSE)</f>
        <v>C00000051</v>
      </c>
      <c r="F2987" s="1" t="s">
        <v>2736</v>
      </c>
      <c r="G2987" s="99" t="s">
        <v>2718</v>
      </c>
      <c r="H2987" s="5">
        <v>1</v>
      </c>
      <c r="I2987" s="5" t="str">
        <f>VLOOKUP(F2987,'Set up'!$A$2:$C$55,3,FALSE)</f>
        <v>Cash</v>
      </c>
      <c r="J2987" s="5">
        <f>VLOOKUP(F2987,'Set up'!$A$2:$D$55,4,FALSE)</f>
        <v>0</v>
      </c>
      <c r="K2987" s="4">
        <f t="shared" si="850"/>
        <v>45470</v>
      </c>
      <c r="L2987" s="5">
        <f t="shared" si="851"/>
        <v>6</v>
      </c>
      <c r="M2987" s="5">
        <f t="shared" si="852"/>
        <v>2024</v>
      </c>
      <c r="N2987" s="12">
        <v>62.5</v>
      </c>
      <c r="O2987" s="6">
        <f t="shared" si="857"/>
        <v>-62.5</v>
      </c>
      <c r="P2987" s="12">
        <f t="shared" si="849"/>
        <v>0</v>
      </c>
      <c r="Q2987" s="7">
        <v>4558220.25</v>
      </c>
      <c r="R2987" s="44" t="str">
        <f>VLOOKUP(F2987,'Set up'!$A$2:$E$55,5,FALSE)</f>
        <v>Cash</v>
      </c>
      <c r="S2987" s="1" t="s">
        <v>2806</v>
      </c>
    </row>
    <row r="2988" spans="1:19" ht="15" customHeight="1" x14ac:dyDescent="0.35">
      <c r="A2988" s="4">
        <v>45471</v>
      </c>
      <c r="B2988" s="5">
        <f t="shared" si="855"/>
        <v>6</v>
      </c>
      <c r="C2988" s="5">
        <f t="shared" si="856"/>
        <v>2024</v>
      </c>
      <c r="D2988" s="5" t="s">
        <v>2737</v>
      </c>
      <c r="E2988" s="5" t="str">
        <f>VLOOKUP(F2988,'Set up'!$A$2:$C$55,2,FALSE)</f>
        <v>C00000042</v>
      </c>
      <c r="F2988" s="1" t="s">
        <v>2013</v>
      </c>
      <c r="G2988" s="99" t="s">
        <v>2718</v>
      </c>
      <c r="H2988" s="5">
        <v>15</v>
      </c>
      <c r="I2988" s="5" t="str">
        <f>VLOOKUP(F2988,'Set up'!$A$2:$C$55,3,FALSE)</f>
        <v>Cash</v>
      </c>
      <c r="J2988" s="5">
        <f>VLOOKUP(F2988,'Set up'!$A$2:$D$55,4,FALSE)</f>
        <v>0</v>
      </c>
      <c r="K2988" s="4">
        <f t="shared" si="850"/>
        <v>45471</v>
      </c>
      <c r="L2988" s="5">
        <f t="shared" si="851"/>
        <v>6</v>
      </c>
      <c r="M2988" s="5">
        <f t="shared" si="852"/>
        <v>2024</v>
      </c>
      <c r="N2988" s="12">
        <v>937.5</v>
      </c>
      <c r="O2988" s="12"/>
      <c r="P2988" s="12">
        <f t="shared" si="849"/>
        <v>937.5</v>
      </c>
      <c r="Q2988" s="7">
        <v>4571871.25</v>
      </c>
      <c r="R2988" s="44" t="str">
        <f>VLOOKUP(F2988,'Set up'!$A$2:$E$55,5,FALSE)</f>
        <v>Trsf</v>
      </c>
    </row>
    <row r="2989" spans="1:19" ht="15" customHeight="1" x14ac:dyDescent="0.35">
      <c r="A2989" s="4">
        <v>45471</v>
      </c>
      <c r="B2989" s="5">
        <f t="shared" si="855"/>
        <v>6</v>
      </c>
      <c r="C2989" s="5">
        <f t="shared" si="856"/>
        <v>2024</v>
      </c>
      <c r="D2989" s="5" t="s">
        <v>2738</v>
      </c>
      <c r="E2989" s="5" t="str">
        <f>VLOOKUP(F2989,'Set up'!$A$2:$C$55,2,FALSE)</f>
        <v>C00000042</v>
      </c>
      <c r="F2989" s="1" t="s">
        <v>2013</v>
      </c>
      <c r="G2989" s="99" t="s">
        <v>2624</v>
      </c>
      <c r="H2989" s="5">
        <v>15</v>
      </c>
      <c r="I2989" s="5" t="str">
        <f>VLOOKUP(F2989,'Set up'!$A$2:$C$55,3,FALSE)</f>
        <v>Cash</v>
      </c>
      <c r="J2989" s="5">
        <f>VLOOKUP(F2989,'Set up'!$A$2:$D$55,4,FALSE)</f>
        <v>0</v>
      </c>
      <c r="K2989" s="4">
        <f t="shared" si="850"/>
        <v>45471</v>
      </c>
      <c r="L2989" s="5">
        <f t="shared" si="851"/>
        <v>6</v>
      </c>
      <c r="M2989" s="5">
        <f t="shared" si="852"/>
        <v>2024</v>
      </c>
      <c r="N2989" s="12">
        <v>24420</v>
      </c>
      <c r="O2989" s="12"/>
      <c r="P2989" s="12">
        <f t="shared" si="849"/>
        <v>24420</v>
      </c>
      <c r="Q2989" s="7">
        <v>4597652.75</v>
      </c>
      <c r="R2989" s="44" t="str">
        <f>VLOOKUP(F2989,'Set up'!$A$2:$E$55,5,FALSE)</f>
        <v>Trsf</v>
      </c>
    </row>
    <row r="2990" spans="1:19" ht="15" customHeight="1" x14ac:dyDescent="0.35">
      <c r="A2990" s="4">
        <v>45471</v>
      </c>
      <c r="B2990" s="5">
        <f t="shared" si="855"/>
        <v>6</v>
      </c>
      <c r="C2990" s="5">
        <f t="shared" si="856"/>
        <v>2024</v>
      </c>
      <c r="D2990" s="5" t="s">
        <v>2738</v>
      </c>
      <c r="E2990" s="5" t="str">
        <f>VLOOKUP(F2990,'Set up'!$A$2:$C$55,2,FALSE)</f>
        <v>C00000042</v>
      </c>
      <c r="F2990" s="1" t="s">
        <v>2013</v>
      </c>
      <c r="G2990" s="99" t="s">
        <v>2442</v>
      </c>
      <c r="H2990" s="5">
        <v>45</v>
      </c>
      <c r="I2990" s="5" t="str">
        <f>VLOOKUP(F2990,'Set up'!$A$2:$C$55,3,FALSE)</f>
        <v>Cash</v>
      </c>
      <c r="J2990" s="5">
        <f>VLOOKUP(F2990,'Set up'!$A$2:$D$55,4,FALSE)</f>
        <v>0</v>
      </c>
      <c r="K2990" s="4">
        <f t="shared" si="850"/>
        <v>45471</v>
      </c>
      <c r="L2990" s="5">
        <f t="shared" si="851"/>
        <v>6</v>
      </c>
      <c r="M2990" s="5">
        <f t="shared" si="852"/>
        <v>2024</v>
      </c>
      <c r="N2990" s="12">
        <v>10156.5</v>
      </c>
      <c r="O2990" s="12"/>
      <c r="P2990" s="12">
        <f t="shared" si="849"/>
        <v>10156.5</v>
      </c>
      <c r="Q2990" s="7">
        <v>4585043.75</v>
      </c>
      <c r="R2990" s="44" t="str">
        <f>VLOOKUP(F2990,'Set up'!$A$2:$E$55,5,FALSE)</f>
        <v>Trsf</v>
      </c>
    </row>
    <row r="2991" spans="1:19" ht="15" customHeight="1" x14ac:dyDescent="0.35">
      <c r="A2991" s="4">
        <v>45471</v>
      </c>
      <c r="B2991" s="5">
        <f t="shared" si="855"/>
        <v>6</v>
      </c>
      <c r="C2991" s="5">
        <f t="shared" si="856"/>
        <v>2024</v>
      </c>
      <c r="D2991" s="5" t="s">
        <v>2738</v>
      </c>
      <c r="E2991" s="5" t="str">
        <f>VLOOKUP(F2991,'Set up'!$A$2:$C$55,2,FALSE)</f>
        <v>C00000042</v>
      </c>
      <c r="F2991" s="1" t="s">
        <v>2013</v>
      </c>
      <c r="G2991" s="99" t="s">
        <v>1923</v>
      </c>
      <c r="H2991" s="5">
        <v>3</v>
      </c>
      <c r="I2991" s="5" t="str">
        <f>VLOOKUP(F2991,'Set up'!$A$2:$C$55,3,FALSE)</f>
        <v>Cash</v>
      </c>
      <c r="J2991" s="5">
        <f>VLOOKUP(F2991,'Set up'!$A$2:$D$55,4,FALSE)</f>
        <v>0</v>
      </c>
      <c r="K2991" s="4">
        <f t="shared" si="850"/>
        <v>45471</v>
      </c>
      <c r="L2991" s="5">
        <f t="shared" si="851"/>
        <v>6</v>
      </c>
      <c r="M2991" s="5">
        <f t="shared" si="852"/>
        <v>2024</v>
      </c>
      <c r="N2991" s="12">
        <v>702</v>
      </c>
      <c r="O2991" s="12"/>
      <c r="P2991" s="12">
        <f t="shared" si="849"/>
        <v>702</v>
      </c>
      <c r="Q2991" s="7">
        <v>4576561.75</v>
      </c>
      <c r="R2991" s="44" t="str">
        <f>VLOOKUP(F2991,'Set up'!$A$2:$E$55,5,FALSE)</f>
        <v>Trsf</v>
      </c>
    </row>
    <row r="2992" spans="1:19" ht="15" customHeight="1" x14ac:dyDescent="0.35">
      <c r="A2992" s="4">
        <v>45471</v>
      </c>
      <c r="B2992" s="5">
        <f t="shared" si="855"/>
        <v>6</v>
      </c>
      <c r="C2992" s="5">
        <f t="shared" si="856"/>
        <v>2024</v>
      </c>
      <c r="D2992" s="5" t="s">
        <v>2738</v>
      </c>
      <c r="E2992" s="5" t="str">
        <f>VLOOKUP(F2992,'Set up'!$A$2:$C$55,2,FALSE)</f>
        <v>C00000042</v>
      </c>
      <c r="F2992" s="1" t="s">
        <v>2013</v>
      </c>
      <c r="G2992" s="99" t="s">
        <v>656</v>
      </c>
      <c r="H2992" s="5">
        <v>17</v>
      </c>
      <c r="I2992" s="5" t="str">
        <f>VLOOKUP(F2992,'Set up'!$A$2:$C$55,3,FALSE)</f>
        <v>Cash</v>
      </c>
      <c r="J2992" s="5">
        <f>VLOOKUP(F2992,'Set up'!$A$2:$D$55,4,FALSE)</f>
        <v>0</v>
      </c>
      <c r="K2992" s="4">
        <f t="shared" si="850"/>
        <v>45471</v>
      </c>
      <c r="L2992" s="5">
        <f t="shared" si="851"/>
        <v>6</v>
      </c>
      <c r="M2992" s="5">
        <f t="shared" si="852"/>
        <v>2024</v>
      </c>
      <c r="N2992" s="12">
        <v>3740</v>
      </c>
      <c r="O2992" s="12"/>
      <c r="P2992" s="12">
        <f t="shared" ref="P2992:P3055" si="858">SUM(N2992+O2992)</f>
        <v>3740</v>
      </c>
      <c r="Q2992" s="7">
        <v>4536218.45</v>
      </c>
      <c r="R2992" s="44" t="str">
        <f>VLOOKUP(F2992,'Set up'!$A$2:$E$55,5,FALSE)</f>
        <v>Trsf</v>
      </c>
    </row>
    <row r="2993" spans="1:19" ht="15" customHeight="1" x14ac:dyDescent="0.35">
      <c r="A2993" s="4">
        <v>45471</v>
      </c>
      <c r="B2993" s="5">
        <f t="shared" si="855"/>
        <v>6</v>
      </c>
      <c r="C2993" s="5">
        <f t="shared" si="856"/>
        <v>2024</v>
      </c>
      <c r="D2993" s="5" t="s">
        <v>2738</v>
      </c>
      <c r="E2993" s="5" t="str">
        <f>VLOOKUP(F2993,'Set up'!$A$2:$C$55,2,FALSE)</f>
        <v>C00000042</v>
      </c>
      <c r="F2993" s="1" t="s">
        <v>2013</v>
      </c>
      <c r="G2993" s="99" t="s">
        <v>1062</v>
      </c>
      <c r="H2993" s="5">
        <v>8</v>
      </c>
      <c r="I2993" s="5" t="str">
        <f>VLOOKUP(F2993,'Set up'!$A$2:$C$55,3,FALSE)</f>
        <v>Cash</v>
      </c>
      <c r="J2993" s="5">
        <f>VLOOKUP(F2993,'Set up'!$A$2:$D$55,4,FALSE)</f>
        <v>0</v>
      </c>
      <c r="K2993" s="4">
        <f t="shared" si="850"/>
        <v>45471</v>
      </c>
      <c r="L2993" s="5">
        <f t="shared" si="851"/>
        <v>6</v>
      </c>
      <c r="M2993" s="5">
        <f t="shared" si="852"/>
        <v>2024</v>
      </c>
      <c r="N2993" s="12">
        <v>760</v>
      </c>
      <c r="O2993" s="12"/>
      <c r="P2993" s="12">
        <f t="shared" si="858"/>
        <v>760</v>
      </c>
      <c r="Q2993" s="7">
        <v>4527335.45</v>
      </c>
      <c r="R2993" s="44" t="str">
        <f>VLOOKUP(F2993,'Set up'!$A$2:$E$55,5,FALSE)</f>
        <v>Trsf</v>
      </c>
    </row>
    <row r="2994" spans="1:19" ht="15" customHeight="1" x14ac:dyDescent="0.35">
      <c r="A2994" s="4">
        <v>45471</v>
      </c>
      <c r="B2994" s="5">
        <f t="shared" si="855"/>
        <v>6</v>
      </c>
      <c r="C2994" s="5">
        <f t="shared" si="856"/>
        <v>2024</v>
      </c>
      <c r="D2994" s="5" t="s">
        <v>2738</v>
      </c>
      <c r="E2994" s="5" t="str">
        <f>VLOOKUP(F2994,'Set up'!$A$2:$C$55,2,FALSE)</f>
        <v>C00000042</v>
      </c>
      <c r="F2994" s="1" t="s">
        <v>2013</v>
      </c>
      <c r="G2994" s="99" t="s">
        <v>1074</v>
      </c>
      <c r="H2994" s="5">
        <v>2</v>
      </c>
      <c r="I2994" s="5" t="str">
        <f>VLOOKUP(F2994,'Set up'!$A$2:$C$55,3,FALSE)</f>
        <v>Cash</v>
      </c>
      <c r="J2994" s="5">
        <f>VLOOKUP(F2994,'Set up'!$A$2:$D$55,4,FALSE)</f>
        <v>0</v>
      </c>
      <c r="K2994" s="4">
        <f t="shared" si="850"/>
        <v>45471</v>
      </c>
      <c r="L2994" s="5">
        <f t="shared" si="851"/>
        <v>6</v>
      </c>
      <c r="M2994" s="5">
        <f t="shared" si="852"/>
        <v>2024</v>
      </c>
      <c r="N2994" s="12">
        <v>2000</v>
      </c>
      <c r="O2994" s="12"/>
      <c r="P2994" s="12">
        <f t="shared" si="858"/>
        <v>2000</v>
      </c>
      <c r="Q2994" s="7">
        <v>4529735.45</v>
      </c>
      <c r="R2994" s="44" t="str">
        <f>VLOOKUP(F2994,'Set up'!$A$2:$E$55,5,FALSE)</f>
        <v>Trsf</v>
      </c>
    </row>
    <row r="2995" spans="1:19" ht="15" customHeight="1" x14ac:dyDescent="0.35">
      <c r="A2995" s="4">
        <v>45475</v>
      </c>
      <c r="B2995" s="5">
        <f t="shared" ref="B2995:B3058" si="859">MONTH(A2995)</f>
        <v>7</v>
      </c>
      <c r="C2995" s="5">
        <f t="shared" ref="C2995:C3058" si="860">YEAR(A2995)</f>
        <v>2024</v>
      </c>
      <c r="D2995" s="5" t="s">
        <v>2820</v>
      </c>
      <c r="E2995" s="5" t="str">
        <f>VLOOKUP(F2995,'Set up'!$A$2:$C$55,2,FALSE)</f>
        <v>C00000052</v>
      </c>
      <c r="F2995" s="1" t="s">
        <v>2808</v>
      </c>
      <c r="G2995" s="99" t="s">
        <v>2809</v>
      </c>
      <c r="H2995" s="5">
        <v>1</v>
      </c>
      <c r="I2995" s="5" t="str">
        <f>VLOOKUP(F2995,'Set up'!$A$2:$C$55,3,FALSE)</f>
        <v>Cash</v>
      </c>
      <c r="J2995" s="5">
        <f>VLOOKUP(F2995,'Set up'!$A$2:$D$55,4,FALSE)</f>
        <v>0</v>
      </c>
      <c r="K2995" s="4">
        <f t="shared" ref="K2995:K3058" si="861">A2995+J2995</f>
        <v>45475</v>
      </c>
      <c r="L2995" s="5">
        <f t="shared" ref="L2995:L3058" si="862">MONTH(K2995)</f>
        <v>7</v>
      </c>
      <c r="M2995" s="5">
        <f t="shared" ref="M2995:M3058" si="863">YEAR(K2995)</f>
        <v>2024</v>
      </c>
      <c r="N2995" s="12">
        <v>337.5</v>
      </c>
      <c r="O2995" s="6">
        <f t="shared" ref="O2995:O3001" si="864">-N2995</f>
        <v>-337.5</v>
      </c>
      <c r="P2995" s="12">
        <f t="shared" si="858"/>
        <v>0</v>
      </c>
      <c r="Q2995" s="7">
        <v>4911607.95</v>
      </c>
      <c r="R2995" s="44" t="str">
        <f>VLOOKUP(F2995,'Set up'!$A$2:$E$55,5,FALSE)</f>
        <v>Cash</v>
      </c>
      <c r="S2995" s="1" t="s">
        <v>2858</v>
      </c>
    </row>
    <row r="2996" spans="1:19" ht="15" customHeight="1" x14ac:dyDescent="0.35">
      <c r="A2996" s="4">
        <v>45475</v>
      </c>
      <c r="B2996" s="5">
        <f t="shared" si="859"/>
        <v>7</v>
      </c>
      <c r="C2996" s="5">
        <f t="shared" si="860"/>
        <v>2024</v>
      </c>
      <c r="D2996" s="5" t="s">
        <v>2820</v>
      </c>
      <c r="E2996" s="5" t="str">
        <f>VLOOKUP(F2996,'Set up'!$A$2:$C$55,2,FALSE)</f>
        <v>C00000052</v>
      </c>
      <c r="F2996" s="1" t="s">
        <v>2808</v>
      </c>
      <c r="G2996" s="99" t="s">
        <v>2642</v>
      </c>
      <c r="H2996" s="5">
        <v>1</v>
      </c>
      <c r="I2996" s="5" t="str">
        <f>VLOOKUP(F2996,'Set up'!$A$2:$C$55,3,FALSE)</f>
        <v>Cash</v>
      </c>
      <c r="J2996" s="5">
        <f>VLOOKUP(F2996,'Set up'!$A$2:$D$55,4,FALSE)</f>
        <v>0</v>
      </c>
      <c r="K2996" s="4">
        <f t="shared" si="861"/>
        <v>45475</v>
      </c>
      <c r="L2996" s="5">
        <f t="shared" si="862"/>
        <v>7</v>
      </c>
      <c r="M2996" s="5">
        <f t="shared" si="863"/>
        <v>2024</v>
      </c>
      <c r="N2996" s="12">
        <v>255</v>
      </c>
      <c r="O2996" s="6">
        <f t="shared" si="864"/>
        <v>-255</v>
      </c>
      <c r="P2996" s="12">
        <f t="shared" si="858"/>
        <v>0</v>
      </c>
      <c r="Q2996" s="7">
        <v>4911862.95</v>
      </c>
      <c r="R2996" s="44" t="str">
        <f>VLOOKUP(F2996,'Set up'!$A$2:$E$55,5,FALSE)</f>
        <v>Cash</v>
      </c>
      <c r="S2996" s="1" t="s">
        <v>2858</v>
      </c>
    </row>
    <row r="2997" spans="1:19" ht="15" customHeight="1" x14ac:dyDescent="0.35">
      <c r="A2997" s="4">
        <v>45475</v>
      </c>
      <c r="B2997" s="5">
        <f t="shared" si="859"/>
        <v>7</v>
      </c>
      <c r="C2997" s="5">
        <f t="shared" si="860"/>
        <v>2024</v>
      </c>
      <c r="D2997" s="5" t="s">
        <v>2820</v>
      </c>
      <c r="E2997" s="5" t="str">
        <f>VLOOKUP(F2997,'Set up'!$A$2:$C$55,2,FALSE)</f>
        <v>C00000052</v>
      </c>
      <c r="F2997" s="1" t="s">
        <v>2808</v>
      </c>
      <c r="G2997" s="99" t="s">
        <v>46</v>
      </c>
      <c r="H2997" s="5">
        <v>1</v>
      </c>
      <c r="I2997" s="5" t="str">
        <f>VLOOKUP(F2997,'Set up'!$A$2:$C$55,3,FALSE)</f>
        <v>Cash</v>
      </c>
      <c r="J2997" s="5">
        <f>VLOOKUP(F2997,'Set up'!$A$2:$D$55,4,FALSE)</f>
        <v>0</v>
      </c>
      <c r="K2997" s="4">
        <f t="shared" si="861"/>
        <v>45475</v>
      </c>
      <c r="L2997" s="5">
        <f t="shared" si="862"/>
        <v>7</v>
      </c>
      <c r="M2997" s="5">
        <f t="shared" si="863"/>
        <v>2024</v>
      </c>
      <c r="N2997" s="12">
        <v>115</v>
      </c>
      <c r="O2997" s="6">
        <f t="shared" si="864"/>
        <v>-115</v>
      </c>
      <c r="P2997" s="12">
        <f t="shared" si="858"/>
        <v>0</v>
      </c>
      <c r="Q2997" s="7">
        <v>4911977.95</v>
      </c>
      <c r="R2997" s="44" t="str">
        <f>VLOOKUP(F2997,'Set up'!$A$2:$E$55,5,FALSE)</f>
        <v>Cash</v>
      </c>
      <c r="S2997" s="1" t="s">
        <v>2858</v>
      </c>
    </row>
    <row r="2998" spans="1:19" ht="15" customHeight="1" x14ac:dyDescent="0.35">
      <c r="A2998" s="4">
        <v>45475</v>
      </c>
      <c r="B2998" s="5">
        <f t="shared" si="859"/>
        <v>7</v>
      </c>
      <c r="C2998" s="5">
        <f t="shared" si="860"/>
        <v>2024</v>
      </c>
      <c r="D2998" s="5" t="s">
        <v>2820</v>
      </c>
      <c r="E2998" s="5" t="str">
        <f>VLOOKUP(F2998,'Set up'!$A$2:$C$55,2,FALSE)</f>
        <v>C00000052</v>
      </c>
      <c r="F2998" s="1" t="s">
        <v>2808</v>
      </c>
      <c r="G2998" s="99" t="s">
        <v>1406</v>
      </c>
      <c r="H2998" s="5">
        <v>1</v>
      </c>
      <c r="I2998" s="5" t="str">
        <f>VLOOKUP(F2998,'Set up'!$A$2:$C$55,3,FALSE)</f>
        <v>Cash</v>
      </c>
      <c r="J2998" s="5">
        <f>VLOOKUP(F2998,'Set up'!$A$2:$D$55,4,FALSE)</f>
        <v>0</v>
      </c>
      <c r="K2998" s="4">
        <f t="shared" si="861"/>
        <v>45475</v>
      </c>
      <c r="L2998" s="5">
        <f t="shared" si="862"/>
        <v>7</v>
      </c>
      <c r="M2998" s="5">
        <f t="shared" si="863"/>
        <v>2024</v>
      </c>
      <c r="N2998" s="12">
        <v>49</v>
      </c>
      <c r="O2998" s="6">
        <f t="shared" si="864"/>
        <v>-49</v>
      </c>
      <c r="P2998" s="12">
        <f t="shared" si="858"/>
        <v>0</v>
      </c>
      <c r="Q2998" s="7">
        <v>4912026.95</v>
      </c>
      <c r="R2998" s="44" t="str">
        <f>VLOOKUP(F2998,'Set up'!$A$2:$E$55,5,FALSE)</f>
        <v>Cash</v>
      </c>
      <c r="S2998" s="1" t="s">
        <v>2858</v>
      </c>
    </row>
    <row r="2999" spans="1:19" ht="15" customHeight="1" x14ac:dyDescent="0.35">
      <c r="A2999" s="4">
        <v>45475</v>
      </c>
      <c r="B2999" s="5">
        <f t="shared" si="859"/>
        <v>7</v>
      </c>
      <c r="C2999" s="5">
        <f t="shared" si="860"/>
        <v>2024</v>
      </c>
      <c r="D2999" s="5" t="s">
        <v>2820</v>
      </c>
      <c r="E2999" s="5" t="str">
        <f>VLOOKUP(F2999,'Set up'!$A$2:$C$55,2,FALSE)</f>
        <v>C00000052</v>
      </c>
      <c r="F2999" s="1" t="s">
        <v>2808</v>
      </c>
      <c r="G2999" s="99" t="s">
        <v>2127</v>
      </c>
      <c r="H2999" s="5">
        <v>1</v>
      </c>
      <c r="I2999" s="5" t="str">
        <f>VLOOKUP(F2999,'Set up'!$A$2:$C$55,3,FALSE)</f>
        <v>Cash</v>
      </c>
      <c r="J2999" s="5">
        <f>VLOOKUP(F2999,'Set up'!$A$2:$D$55,4,FALSE)</f>
        <v>0</v>
      </c>
      <c r="K2999" s="4">
        <f t="shared" si="861"/>
        <v>45475</v>
      </c>
      <c r="L2999" s="5">
        <f t="shared" si="862"/>
        <v>7</v>
      </c>
      <c r="M2999" s="5">
        <f t="shared" si="863"/>
        <v>2024</v>
      </c>
      <c r="N2999" s="12">
        <v>297</v>
      </c>
      <c r="O2999" s="6">
        <f t="shared" si="864"/>
        <v>-297</v>
      </c>
      <c r="P2999" s="12">
        <f t="shared" si="858"/>
        <v>0</v>
      </c>
      <c r="Q2999" s="7">
        <v>4912323.95</v>
      </c>
      <c r="R2999" s="44" t="str">
        <f>VLOOKUP(F2999,'Set up'!$A$2:$E$55,5,FALSE)</f>
        <v>Cash</v>
      </c>
      <c r="S2999" s="1" t="s">
        <v>2858</v>
      </c>
    </row>
    <row r="3000" spans="1:19" ht="15" customHeight="1" x14ac:dyDescent="0.35">
      <c r="A3000" s="4">
        <v>45475</v>
      </c>
      <c r="B3000" s="5">
        <f t="shared" si="859"/>
        <v>7</v>
      </c>
      <c r="C3000" s="5">
        <f t="shared" si="860"/>
        <v>2024</v>
      </c>
      <c r="D3000" s="5" t="s">
        <v>2820</v>
      </c>
      <c r="E3000" s="5" t="str">
        <f>VLOOKUP(F3000,'Set up'!$A$2:$C$55,2,FALSE)</f>
        <v>C00000052</v>
      </c>
      <c r="F3000" s="1" t="s">
        <v>2808</v>
      </c>
      <c r="G3000" s="99" t="s">
        <v>2724</v>
      </c>
      <c r="H3000" s="5">
        <v>1</v>
      </c>
      <c r="I3000" s="5" t="str">
        <f>VLOOKUP(F3000,'Set up'!$A$2:$C$55,3,FALSE)</f>
        <v>Cash</v>
      </c>
      <c r="J3000" s="5">
        <f>VLOOKUP(F3000,'Set up'!$A$2:$D$55,4,FALSE)</f>
        <v>0</v>
      </c>
      <c r="K3000" s="4">
        <f t="shared" si="861"/>
        <v>45475</v>
      </c>
      <c r="L3000" s="5">
        <f t="shared" si="862"/>
        <v>7</v>
      </c>
      <c r="M3000" s="5">
        <f t="shared" si="863"/>
        <v>2024</v>
      </c>
      <c r="N3000" s="12">
        <v>48</v>
      </c>
      <c r="O3000" s="6">
        <f t="shared" si="864"/>
        <v>-48</v>
      </c>
      <c r="P3000" s="12">
        <f t="shared" si="858"/>
        <v>0</v>
      </c>
      <c r="Q3000" s="7">
        <v>4912371.95</v>
      </c>
      <c r="R3000" s="44" t="str">
        <f>VLOOKUP(F3000,'Set up'!$A$2:$E$55,5,FALSE)</f>
        <v>Cash</v>
      </c>
      <c r="S3000" s="1" t="s">
        <v>2858</v>
      </c>
    </row>
    <row r="3001" spans="1:19" ht="15" customHeight="1" x14ac:dyDescent="0.35">
      <c r="A3001" s="4">
        <v>45475</v>
      </c>
      <c r="B3001" s="5">
        <f t="shared" si="859"/>
        <v>7</v>
      </c>
      <c r="C3001" s="5">
        <f t="shared" si="860"/>
        <v>2024</v>
      </c>
      <c r="D3001" s="5" t="s">
        <v>2820</v>
      </c>
      <c r="E3001" s="5" t="str">
        <f>VLOOKUP(F3001,'Set up'!$A$2:$C$55,2,FALSE)</f>
        <v>C00000052</v>
      </c>
      <c r="F3001" s="1" t="s">
        <v>2808</v>
      </c>
      <c r="G3001" s="99" t="s">
        <v>2810</v>
      </c>
      <c r="H3001" s="5">
        <v>5</v>
      </c>
      <c r="I3001" s="5" t="str">
        <f>VLOOKUP(F3001,'Set up'!$A$2:$C$55,3,FALSE)</f>
        <v>Cash</v>
      </c>
      <c r="J3001" s="5">
        <f>VLOOKUP(F3001,'Set up'!$A$2:$D$55,4,FALSE)</f>
        <v>0</v>
      </c>
      <c r="K3001" s="4">
        <f t="shared" si="861"/>
        <v>45475</v>
      </c>
      <c r="L3001" s="5">
        <f t="shared" si="862"/>
        <v>7</v>
      </c>
      <c r="M3001" s="5">
        <f t="shared" si="863"/>
        <v>2024</v>
      </c>
      <c r="N3001" s="12">
        <v>30</v>
      </c>
      <c r="O3001" s="6">
        <f t="shared" si="864"/>
        <v>-30</v>
      </c>
      <c r="P3001" s="12">
        <f t="shared" si="858"/>
        <v>0</v>
      </c>
      <c r="Q3001" s="7">
        <v>4912401.95</v>
      </c>
      <c r="R3001" s="44" t="str">
        <f>VLOOKUP(F3001,'Set up'!$A$2:$E$55,5,FALSE)</f>
        <v>Cash</v>
      </c>
      <c r="S3001" s="1" t="s">
        <v>2858</v>
      </c>
    </row>
    <row r="3002" spans="1:19" ht="15" customHeight="1" x14ac:dyDescent="0.35">
      <c r="A3002" s="4">
        <v>45475</v>
      </c>
      <c r="B3002" s="5">
        <f t="shared" si="859"/>
        <v>7</v>
      </c>
      <c r="C3002" s="5">
        <f t="shared" si="860"/>
        <v>2024</v>
      </c>
      <c r="D3002" s="5" t="s">
        <v>2822</v>
      </c>
      <c r="E3002" s="5" t="str">
        <f>VLOOKUP(F3002,'Set up'!$A$2:$C$55,2,FALSE)</f>
        <v>C00000010</v>
      </c>
      <c r="F3002" s="1" t="s">
        <v>62</v>
      </c>
      <c r="G3002" s="99" t="s">
        <v>2206</v>
      </c>
      <c r="H3002" s="5">
        <v>1</v>
      </c>
      <c r="I3002" s="5">
        <f>VLOOKUP(F3002,'Set up'!$A$2:$C$55,3,FALSE)</f>
        <v>120</v>
      </c>
      <c r="J3002" s="5">
        <f>VLOOKUP(F3002,'Set up'!$A$2:$D$55,4,FALSE)</f>
        <v>120</v>
      </c>
      <c r="K3002" s="4">
        <f t="shared" si="861"/>
        <v>45595</v>
      </c>
      <c r="L3002" s="5">
        <f t="shared" si="862"/>
        <v>10</v>
      </c>
      <c r="M3002" s="5">
        <f t="shared" si="863"/>
        <v>2024</v>
      </c>
      <c r="N3002" s="12">
        <v>160</v>
      </c>
      <c r="O3002" s="12"/>
      <c r="P3002" s="12">
        <f t="shared" si="858"/>
        <v>160</v>
      </c>
      <c r="Q3002" s="7">
        <v>4912561.95</v>
      </c>
      <c r="R3002" s="44" t="str">
        <f>VLOOKUP(F3002,'Set up'!$A$2:$E$55,5,FALSE)</f>
        <v>Trsf</v>
      </c>
    </row>
    <row r="3003" spans="1:19" ht="15" customHeight="1" x14ac:dyDescent="0.35">
      <c r="A3003" s="4">
        <v>45475</v>
      </c>
      <c r="B3003" s="5">
        <f t="shared" si="859"/>
        <v>7</v>
      </c>
      <c r="C3003" s="5">
        <f t="shared" si="860"/>
        <v>2024</v>
      </c>
      <c r="D3003" s="5" t="s">
        <v>2822</v>
      </c>
      <c r="E3003" s="5" t="str">
        <f>VLOOKUP(F3003,'Set up'!$A$2:$C$55,2,FALSE)</f>
        <v>C00000010</v>
      </c>
      <c r="F3003" s="1" t="s">
        <v>62</v>
      </c>
      <c r="G3003" s="99" t="s">
        <v>2811</v>
      </c>
      <c r="H3003" s="5">
        <v>1</v>
      </c>
      <c r="I3003" s="5">
        <f>VLOOKUP(F3003,'Set up'!$A$2:$C$55,3,FALSE)</f>
        <v>120</v>
      </c>
      <c r="J3003" s="5">
        <f>VLOOKUP(F3003,'Set up'!$A$2:$D$55,4,FALSE)</f>
        <v>120</v>
      </c>
      <c r="K3003" s="4">
        <f t="shared" si="861"/>
        <v>45595</v>
      </c>
      <c r="L3003" s="5">
        <f t="shared" si="862"/>
        <v>10</v>
      </c>
      <c r="M3003" s="5">
        <f t="shared" si="863"/>
        <v>2024</v>
      </c>
      <c r="N3003" s="12">
        <v>260</v>
      </c>
      <c r="O3003" s="12"/>
      <c r="P3003" s="12">
        <f t="shared" si="858"/>
        <v>260</v>
      </c>
      <c r="Q3003" s="7">
        <v>4912821.95</v>
      </c>
      <c r="R3003" s="44" t="str">
        <f>VLOOKUP(F3003,'Set up'!$A$2:$E$55,5,FALSE)</f>
        <v>Trsf</v>
      </c>
    </row>
    <row r="3004" spans="1:19" ht="15" customHeight="1" x14ac:dyDescent="0.35">
      <c r="A3004" s="4">
        <v>45475</v>
      </c>
      <c r="B3004" s="5">
        <f t="shared" si="859"/>
        <v>7</v>
      </c>
      <c r="C3004" s="5">
        <f t="shared" si="860"/>
        <v>2024</v>
      </c>
      <c r="D3004" s="5" t="s">
        <v>2823</v>
      </c>
      <c r="E3004" s="5" t="str">
        <f>VLOOKUP(F3004,'Set up'!$A$2:$C$55,2,FALSE)</f>
        <v>C00000044</v>
      </c>
      <c r="F3004" s="1" t="s">
        <v>2209</v>
      </c>
      <c r="G3004" s="99" t="s">
        <v>2812</v>
      </c>
      <c r="H3004" s="5">
        <v>3</v>
      </c>
      <c r="I3004" s="5" t="str">
        <f>VLOOKUP(F3004,'Set up'!$A$2:$C$55,3,FALSE)</f>
        <v>Cash</v>
      </c>
      <c r="J3004" s="5">
        <f>VLOOKUP(F3004,'Set up'!$A$2:$D$55,4,FALSE)</f>
        <v>0</v>
      </c>
      <c r="K3004" s="4">
        <f t="shared" si="861"/>
        <v>45475</v>
      </c>
      <c r="L3004" s="5">
        <f t="shared" si="862"/>
        <v>7</v>
      </c>
      <c r="M3004" s="5">
        <f t="shared" si="863"/>
        <v>2024</v>
      </c>
      <c r="N3004" s="12">
        <v>534</v>
      </c>
      <c r="O3004" s="6">
        <f t="shared" ref="O3004:O3005" si="865">-N3004</f>
        <v>-534</v>
      </c>
      <c r="P3004" s="12">
        <f t="shared" si="858"/>
        <v>0</v>
      </c>
      <c r="Q3004" s="7">
        <v>4913355.95</v>
      </c>
      <c r="R3004" s="44" t="str">
        <f>VLOOKUP(F3004,'Set up'!$A$2:$E$55,5,FALSE)</f>
        <v>Cash</v>
      </c>
      <c r="S3004" s="1" t="s">
        <v>2902</v>
      </c>
    </row>
    <row r="3005" spans="1:19" ht="15" customHeight="1" x14ac:dyDescent="0.35">
      <c r="A3005" s="4">
        <v>45475</v>
      </c>
      <c r="B3005" s="5">
        <f t="shared" si="859"/>
        <v>7</v>
      </c>
      <c r="C3005" s="5">
        <f t="shared" si="860"/>
        <v>2024</v>
      </c>
      <c r="D3005" s="5" t="s">
        <v>2823</v>
      </c>
      <c r="E3005" s="5" t="str">
        <f>VLOOKUP(F3005,'Set up'!$A$2:$C$55,2,FALSE)</f>
        <v>C00000044</v>
      </c>
      <c r="F3005" s="1" t="s">
        <v>2209</v>
      </c>
      <c r="G3005" s="99" t="s">
        <v>1352</v>
      </c>
      <c r="H3005" s="5">
        <v>4</v>
      </c>
      <c r="I3005" s="5" t="str">
        <f>VLOOKUP(F3005,'Set up'!$A$2:$C$55,3,FALSE)</f>
        <v>Cash</v>
      </c>
      <c r="J3005" s="5">
        <f>VLOOKUP(F3005,'Set up'!$A$2:$D$55,4,FALSE)</f>
        <v>0</v>
      </c>
      <c r="K3005" s="4">
        <f t="shared" si="861"/>
        <v>45475</v>
      </c>
      <c r="L3005" s="5">
        <f t="shared" si="862"/>
        <v>7</v>
      </c>
      <c r="M3005" s="5">
        <f t="shared" si="863"/>
        <v>2024</v>
      </c>
      <c r="N3005" s="12">
        <v>552</v>
      </c>
      <c r="O3005" s="6">
        <f t="shared" si="865"/>
        <v>-552</v>
      </c>
      <c r="P3005" s="12">
        <f t="shared" si="858"/>
        <v>0</v>
      </c>
      <c r="Q3005" s="7">
        <v>4913907.95</v>
      </c>
      <c r="R3005" s="44" t="str">
        <f>VLOOKUP(F3005,'Set up'!$A$2:$E$55,5,FALSE)</f>
        <v>Cash</v>
      </c>
      <c r="S3005" s="1" t="s">
        <v>2902</v>
      </c>
    </row>
    <row r="3006" spans="1:19" ht="15" customHeight="1" x14ac:dyDescent="0.35">
      <c r="A3006" s="4">
        <v>45475</v>
      </c>
      <c r="B3006" s="5">
        <f t="shared" si="859"/>
        <v>7</v>
      </c>
      <c r="C3006" s="5">
        <f t="shared" si="860"/>
        <v>2024</v>
      </c>
      <c r="D3006" s="5" t="s">
        <v>2824</v>
      </c>
      <c r="E3006" s="5" t="str">
        <f>VLOOKUP(F3006,'Set up'!$A$2:$C$55,2,FALSE)</f>
        <v>C00000027</v>
      </c>
      <c r="F3006" s="1" t="s">
        <v>860</v>
      </c>
      <c r="G3006" s="99" t="s">
        <v>95</v>
      </c>
      <c r="H3006" s="5">
        <v>4</v>
      </c>
      <c r="I3006" s="5" t="str">
        <f>VLOOKUP(F3006,'Set up'!$A$2:$C$55,3,FALSE)</f>
        <v>Cash</v>
      </c>
      <c r="J3006" s="5">
        <f>VLOOKUP(F3006,'Set up'!$A$2:$D$55,4,FALSE)</f>
        <v>0</v>
      </c>
      <c r="K3006" s="4">
        <f t="shared" si="861"/>
        <v>45475</v>
      </c>
      <c r="L3006" s="5">
        <f t="shared" si="862"/>
        <v>7</v>
      </c>
      <c r="M3006" s="5">
        <f t="shared" si="863"/>
        <v>2024</v>
      </c>
      <c r="N3006" s="12">
        <v>7040</v>
      </c>
      <c r="O3006" s="12"/>
      <c r="P3006" s="12">
        <f t="shared" si="858"/>
        <v>7040</v>
      </c>
      <c r="Q3006" s="7">
        <v>4920947.95</v>
      </c>
      <c r="R3006" s="44" t="str">
        <f>VLOOKUP(F3006,'Set up'!$A$2:$E$55,5,FALSE)</f>
        <v>Trsf</v>
      </c>
    </row>
    <row r="3007" spans="1:19" ht="15" customHeight="1" x14ac:dyDescent="0.35">
      <c r="A3007" s="4">
        <v>45475</v>
      </c>
      <c r="B3007" s="5">
        <f t="shared" si="859"/>
        <v>7</v>
      </c>
      <c r="C3007" s="5">
        <f t="shared" si="860"/>
        <v>2024</v>
      </c>
      <c r="D3007" s="5" t="s">
        <v>2824</v>
      </c>
      <c r="E3007" s="5" t="str">
        <f>VLOOKUP(F3007,'Set up'!$A$2:$C$55,2,FALSE)</f>
        <v>C00000027</v>
      </c>
      <c r="F3007" s="1" t="s">
        <v>860</v>
      </c>
      <c r="G3007" s="99" t="s">
        <v>1745</v>
      </c>
      <c r="H3007" s="5">
        <v>1</v>
      </c>
      <c r="I3007" s="5" t="str">
        <f>VLOOKUP(F3007,'Set up'!$A$2:$C$55,3,FALSE)</f>
        <v>Cash</v>
      </c>
      <c r="J3007" s="5">
        <f>VLOOKUP(F3007,'Set up'!$A$2:$D$55,4,FALSE)</f>
        <v>0</v>
      </c>
      <c r="K3007" s="4">
        <f t="shared" si="861"/>
        <v>45475</v>
      </c>
      <c r="L3007" s="5">
        <f t="shared" si="862"/>
        <v>7</v>
      </c>
      <c r="M3007" s="5">
        <f t="shared" si="863"/>
        <v>2024</v>
      </c>
      <c r="N3007" s="12">
        <v>1108.4000000000001</v>
      </c>
      <c r="O3007" s="12"/>
      <c r="P3007" s="12">
        <f t="shared" si="858"/>
        <v>1108.4000000000001</v>
      </c>
      <c r="Q3007" s="7">
        <v>4922056.3500000006</v>
      </c>
      <c r="R3007" s="44" t="str">
        <f>VLOOKUP(F3007,'Set up'!$A$2:$E$55,5,FALSE)</f>
        <v>Trsf</v>
      </c>
    </row>
    <row r="3008" spans="1:19" ht="15" customHeight="1" x14ac:dyDescent="0.35">
      <c r="A3008" s="4">
        <v>45475</v>
      </c>
      <c r="B3008" s="5">
        <f t="shared" si="859"/>
        <v>7</v>
      </c>
      <c r="C3008" s="5">
        <f t="shared" si="860"/>
        <v>2024</v>
      </c>
      <c r="D3008" s="5" t="s">
        <v>2824</v>
      </c>
      <c r="E3008" s="5" t="str">
        <f>VLOOKUP(F3008,'Set up'!$A$2:$C$55,2,FALSE)</f>
        <v>C00000027</v>
      </c>
      <c r="F3008" s="1" t="s">
        <v>860</v>
      </c>
      <c r="G3008" s="99" t="s">
        <v>1400</v>
      </c>
      <c r="H3008" s="5">
        <v>2</v>
      </c>
      <c r="I3008" s="5" t="str">
        <f>VLOOKUP(F3008,'Set up'!$A$2:$C$55,3,FALSE)</f>
        <v>Cash</v>
      </c>
      <c r="J3008" s="5">
        <f>VLOOKUP(F3008,'Set up'!$A$2:$D$55,4,FALSE)</f>
        <v>0</v>
      </c>
      <c r="K3008" s="4">
        <f t="shared" si="861"/>
        <v>45475</v>
      </c>
      <c r="L3008" s="5">
        <f t="shared" si="862"/>
        <v>7</v>
      </c>
      <c r="M3008" s="5">
        <f t="shared" si="863"/>
        <v>2024</v>
      </c>
      <c r="N3008" s="12">
        <v>320</v>
      </c>
      <c r="O3008" s="12"/>
      <c r="P3008" s="12">
        <f t="shared" si="858"/>
        <v>320</v>
      </c>
      <c r="Q3008" s="7">
        <v>4922376.3500000006</v>
      </c>
      <c r="R3008" s="44" t="str">
        <f>VLOOKUP(F3008,'Set up'!$A$2:$E$55,5,FALSE)</f>
        <v>Trsf</v>
      </c>
    </row>
    <row r="3009" spans="1:19" ht="15" customHeight="1" x14ac:dyDescent="0.35">
      <c r="A3009" s="4">
        <v>45475</v>
      </c>
      <c r="B3009" s="5">
        <f t="shared" si="859"/>
        <v>7</v>
      </c>
      <c r="C3009" s="5">
        <f t="shared" si="860"/>
        <v>2024</v>
      </c>
      <c r="D3009" s="5" t="s">
        <v>2824</v>
      </c>
      <c r="E3009" s="5" t="str">
        <f>VLOOKUP(F3009,'Set up'!$A$2:$C$55,2,FALSE)</f>
        <v>C00000027</v>
      </c>
      <c r="F3009" s="1" t="s">
        <v>860</v>
      </c>
      <c r="G3009" s="99" t="s">
        <v>950</v>
      </c>
      <c r="H3009" s="5">
        <v>6</v>
      </c>
      <c r="I3009" s="5" t="str">
        <f>VLOOKUP(F3009,'Set up'!$A$2:$C$55,3,FALSE)</f>
        <v>Cash</v>
      </c>
      <c r="J3009" s="5">
        <f>VLOOKUP(F3009,'Set up'!$A$2:$D$55,4,FALSE)</f>
        <v>0</v>
      </c>
      <c r="K3009" s="4">
        <f t="shared" si="861"/>
        <v>45475</v>
      </c>
      <c r="L3009" s="5">
        <f t="shared" si="862"/>
        <v>7</v>
      </c>
      <c r="M3009" s="5">
        <f t="shared" si="863"/>
        <v>2024</v>
      </c>
      <c r="N3009" s="12">
        <v>360</v>
      </c>
      <c r="O3009" s="12"/>
      <c r="P3009" s="12">
        <f t="shared" si="858"/>
        <v>360</v>
      </c>
      <c r="Q3009" s="7">
        <v>4922736.3500000006</v>
      </c>
      <c r="R3009" s="44" t="str">
        <f>VLOOKUP(F3009,'Set up'!$A$2:$E$55,5,FALSE)</f>
        <v>Trsf</v>
      </c>
    </row>
    <row r="3010" spans="1:19" ht="15" customHeight="1" x14ac:dyDescent="0.35">
      <c r="A3010" s="4">
        <v>45475</v>
      </c>
      <c r="B3010" s="5">
        <f t="shared" si="859"/>
        <v>7</v>
      </c>
      <c r="C3010" s="5">
        <f t="shared" si="860"/>
        <v>2024</v>
      </c>
      <c r="D3010" s="5" t="s">
        <v>2824</v>
      </c>
      <c r="E3010" s="5" t="str">
        <f>VLOOKUP(F3010,'Set up'!$A$2:$C$55,2,FALSE)</f>
        <v>C00000027</v>
      </c>
      <c r="F3010" s="1" t="s">
        <v>860</v>
      </c>
      <c r="G3010" s="99" t="s">
        <v>1062</v>
      </c>
      <c r="H3010" s="5">
        <v>2</v>
      </c>
      <c r="I3010" s="5" t="str">
        <f>VLOOKUP(F3010,'Set up'!$A$2:$C$55,3,FALSE)</f>
        <v>Cash</v>
      </c>
      <c r="J3010" s="5">
        <f>VLOOKUP(F3010,'Set up'!$A$2:$D$55,4,FALSE)</f>
        <v>0</v>
      </c>
      <c r="K3010" s="4">
        <f t="shared" si="861"/>
        <v>45475</v>
      </c>
      <c r="L3010" s="5">
        <f t="shared" si="862"/>
        <v>7</v>
      </c>
      <c r="M3010" s="5">
        <f t="shared" si="863"/>
        <v>2024</v>
      </c>
      <c r="N3010" s="12">
        <v>190</v>
      </c>
      <c r="O3010" s="12"/>
      <c r="P3010" s="12">
        <f t="shared" si="858"/>
        <v>190</v>
      </c>
      <c r="Q3010" s="7">
        <v>4922926.3500000006</v>
      </c>
      <c r="R3010" s="44" t="str">
        <f>VLOOKUP(F3010,'Set up'!$A$2:$E$55,5,FALSE)</f>
        <v>Trsf</v>
      </c>
    </row>
    <row r="3011" spans="1:19" ht="15" customHeight="1" x14ac:dyDescent="0.35">
      <c r="A3011" s="4">
        <v>45475</v>
      </c>
      <c r="B3011" s="5">
        <f t="shared" si="859"/>
        <v>7</v>
      </c>
      <c r="C3011" s="5">
        <f t="shared" si="860"/>
        <v>2024</v>
      </c>
      <c r="D3011" s="5" t="s">
        <v>2824</v>
      </c>
      <c r="E3011" s="5" t="str">
        <f>VLOOKUP(F3011,'Set up'!$A$2:$C$55,2,FALSE)</f>
        <v>C00000027</v>
      </c>
      <c r="F3011" s="1" t="s">
        <v>860</v>
      </c>
      <c r="G3011" s="99" t="s">
        <v>2214</v>
      </c>
      <c r="H3011" s="5">
        <v>2</v>
      </c>
      <c r="I3011" s="5" t="str">
        <f>VLOOKUP(F3011,'Set up'!$A$2:$C$55,3,FALSE)</f>
        <v>Cash</v>
      </c>
      <c r="J3011" s="5">
        <f>VLOOKUP(F3011,'Set up'!$A$2:$D$55,4,FALSE)</f>
        <v>0</v>
      </c>
      <c r="K3011" s="4">
        <f t="shared" si="861"/>
        <v>45475</v>
      </c>
      <c r="L3011" s="5">
        <f t="shared" si="862"/>
        <v>7</v>
      </c>
      <c r="M3011" s="5">
        <f t="shared" si="863"/>
        <v>2024</v>
      </c>
      <c r="N3011" s="12">
        <v>563.20000000000005</v>
      </c>
      <c r="O3011" s="12"/>
      <c r="P3011" s="12">
        <f t="shared" si="858"/>
        <v>563.20000000000005</v>
      </c>
      <c r="Q3011" s="7">
        <v>4923489.5500000007</v>
      </c>
      <c r="R3011" s="44" t="str">
        <f>VLOOKUP(F3011,'Set up'!$A$2:$E$55,5,FALSE)</f>
        <v>Trsf</v>
      </c>
    </row>
    <row r="3012" spans="1:19" ht="15" customHeight="1" x14ac:dyDescent="0.35">
      <c r="A3012" s="4">
        <v>45475</v>
      </c>
      <c r="B3012" s="5">
        <f t="shared" si="859"/>
        <v>7</v>
      </c>
      <c r="C3012" s="5">
        <f t="shared" si="860"/>
        <v>2024</v>
      </c>
      <c r="D3012" s="5" t="s">
        <v>2824</v>
      </c>
      <c r="E3012" s="5" t="str">
        <f>VLOOKUP(F3012,'Set up'!$A$2:$C$55,2,FALSE)</f>
        <v>C00000027</v>
      </c>
      <c r="F3012" s="1" t="s">
        <v>860</v>
      </c>
      <c r="G3012" s="99" t="s">
        <v>894</v>
      </c>
      <c r="H3012" s="5">
        <v>4</v>
      </c>
      <c r="I3012" s="5" t="str">
        <f>VLOOKUP(F3012,'Set up'!$A$2:$C$55,3,FALSE)</f>
        <v>Cash</v>
      </c>
      <c r="J3012" s="5">
        <f>VLOOKUP(F3012,'Set up'!$A$2:$D$55,4,FALSE)</f>
        <v>0</v>
      </c>
      <c r="K3012" s="4">
        <f t="shared" si="861"/>
        <v>45475</v>
      </c>
      <c r="L3012" s="5">
        <f t="shared" si="862"/>
        <v>7</v>
      </c>
      <c r="M3012" s="5">
        <f t="shared" si="863"/>
        <v>2024</v>
      </c>
      <c r="N3012" s="12">
        <v>1684.8</v>
      </c>
      <c r="O3012" s="12"/>
      <c r="P3012" s="12">
        <f t="shared" si="858"/>
        <v>1684.8</v>
      </c>
      <c r="Q3012" s="7">
        <v>4925174.3500000006</v>
      </c>
      <c r="R3012" s="44" t="str">
        <f>VLOOKUP(F3012,'Set up'!$A$2:$E$55,5,FALSE)</f>
        <v>Trsf</v>
      </c>
    </row>
    <row r="3013" spans="1:19" ht="15" customHeight="1" x14ac:dyDescent="0.35">
      <c r="A3013" s="4">
        <v>45475</v>
      </c>
      <c r="B3013" s="5">
        <f t="shared" si="859"/>
        <v>7</v>
      </c>
      <c r="C3013" s="5">
        <f t="shared" si="860"/>
        <v>2024</v>
      </c>
      <c r="D3013" s="5" t="s">
        <v>2825</v>
      </c>
      <c r="E3013" s="5" t="str">
        <f>VLOOKUP(F3013,'Set up'!$A$2:$C$55,2,FALSE)</f>
        <v>C00000003</v>
      </c>
      <c r="F3013" s="1" t="s">
        <v>20</v>
      </c>
      <c r="G3013" s="99" t="s">
        <v>2718</v>
      </c>
      <c r="H3013" s="5">
        <v>2</v>
      </c>
      <c r="I3013" s="5">
        <f>VLOOKUP(F3013,'Set up'!$A$2:$C$55,3,FALSE)</f>
        <v>45</v>
      </c>
      <c r="J3013" s="5">
        <f>VLOOKUP(F3013,'Set up'!$A$2:$D$55,4,FALSE)</f>
        <v>45</v>
      </c>
      <c r="K3013" s="4">
        <f t="shared" si="861"/>
        <v>45520</v>
      </c>
      <c r="L3013" s="5">
        <f t="shared" si="862"/>
        <v>8</v>
      </c>
      <c r="M3013" s="5">
        <f t="shared" si="863"/>
        <v>2024</v>
      </c>
      <c r="N3013" s="12">
        <v>130</v>
      </c>
      <c r="O3013" s="6">
        <f>-N3013</f>
        <v>-130</v>
      </c>
      <c r="P3013" s="12">
        <f t="shared" si="858"/>
        <v>0</v>
      </c>
      <c r="Q3013" s="7">
        <v>4925304.3500000006</v>
      </c>
      <c r="R3013" s="44" t="str">
        <f>VLOOKUP(F3013,'Set up'!$A$2:$E$55,5,FALSE)</f>
        <v>PD Chq</v>
      </c>
      <c r="S3013" s="1" t="s">
        <v>2911</v>
      </c>
    </row>
    <row r="3014" spans="1:19" ht="15" customHeight="1" x14ac:dyDescent="0.35">
      <c r="A3014" s="4">
        <v>45476</v>
      </c>
      <c r="B3014" s="5">
        <f t="shared" si="859"/>
        <v>7</v>
      </c>
      <c r="C3014" s="5">
        <f t="shared" si="860"/>
        <v>2024</v>
      </c>
      <c r="D3014" s="5" t="s">
        <v>2826</v>
      </c>
      <c r="E3014" s="5" t="str">
        <f>VLOOKUP(F3014,'Set up'!$A$2:$C$55,2,FALSE)</f>
        <v>C00000049</v>
      </c>
      <c r="F3014" s="1" t="s">
        <v>2802</v>
      </c>
      <c r="G3014" s="99" t="s">
        <v>2813</v>
      </c>
      <c r="H3014" s="5">
        <v>1</v>
      </c>
      <c r="I3014" s="5" t="str">
        <f>VLOOKUP(F3014,'Set up'!$A$2:$C$55,3,FALSE)</f>
        <v>Cash</v>
      </c>
      <c r="J3014" s="5">
        <f>VLOOKUP(F3014,'Set up'!$A$2:$D$55,4,FALSE)</f>
        <v>0</v>
      </c>
      <c r="K3014" s="4">
        <f t="shared" si="861"/>
        <v>45476</v>
      </c>
      <c r="L3014" s="5">
        <f t="shared" si="862"/>
        <v>7</v>
      </c>
      <c r="M3014" s="5">
        <f t="shared" si="863"/>
        <v>2024</v>
      </c>
      <c r="N3014" s="12">
        <v>200</v>
      </c>
      <c r="O3014" s="6">
        <f t="shared" ref="O3014:O3015" si="866">-N3014</f>
        <v>-200</v>
      </c>
      <c r="P3014" s="12">
        <f t="shared" si="858"/>
        <v>0</v>
      </c>
      <c r="Q3014" s="7">
        <v>4925504.3500000006</v>
      </c>
      <c r="R3014" s="44" t="str">
        <f>VLOOKUP(F3014,'Set up'!$A$2:$E$55,5,FALSE)</f>
        <v>Cash</v>
      </c>
      <c r="S3014" s="1" t="s">
        <v>2859</v>
      </c>
    </row>
    <row r="3015" spans="1:19" ht="15" customHeight="1" x14ac:dyDescent="0.35">
      <c r="A3015" s="4">
        <v>45476</v>
      </c>
      <c r="B3015" s="5">
        <f t="shared" si="859"/>
        <v>7</v>
      </c>
      <c r="C3015" s="5">
        <f t="shared" si="860"/>
        <v>2024</v>
      </c>
      <c r="D3015" s="5" t="s">
        <v>2826</v>
      </c>
      <c r="E3015" s="5" t="str">
        <f>VLOOKUP(F3015,'Set up'!$A$2:$C$55,2,FALSE)</f>
        <v>C00000049</v>
      </c>
      <c r="F3015" s="1" t="s">
        <v>2802</v>
      </c>
      <c r="G3015" s="99" t="s">
        <v>1909</v>
      </c>
      <c r="H3015" s="5">
        <v>1</v>
      </c>
      <c r="I3015" s="5" t="str">
        <f>VLOOKUP(F3015,'Set up'!$A$2:$C$55,3,FALSE)</f>
        <v>Cash</v>
      </c>
      <c r="J3015" s="5">
        <f>VLOOKUP(F3015,'Set up'!$A$2:$D$55,4,FALSE)</f>
        <v>0</v>
      </c>
      <c r="K3015" s="4">
        <f t="shared" si="861"/>
        <v>45476</v>
      </c>
      <c r="L3015" s="5">
        <f t="shared" si="862"/>
        <v>7</v>
      </c>
      <c r="M3015" s="5">
        <f t="shared" si="863"/>
        <v>2024</v>
      </c>
      <c r="N3015" s="12">
        <v>175</v>
      </c>
      <c r="O3015" s="6">
        <f t="shared" si="866"/>
        <v>-175</v>
      </c>
      <c r="P3015" s="12">
        <f t="shared" si="858"/>
        <v>0</v>
      </c>
      <c r="Q3015" s="7">
        <v>4925679.3500000006</v>
      </c>
      <c r="R3015" s="44" t="str">
        <f>VLOOKUP(F3015,'Set up'!$A$2:$E$55,5,FALSE)</f>
        <v>Cash</v>
      </c>
      <c r="S3015" s="1" t="s">
        <v>2859</v>
      </c>
    </row>
    <row r="3016" spans="1:19" ht="15" customHeight="1" x14ac:dyDescent="0.35">
      <c r="A3016" s="4">
        <v>45477</v>
      </c>
      <c r="B3016" s="5">
        <f t="shared" si="859"/>
        <v>7</v>
      </c>
      <c r="C3016" s="5">
        <f t="shared" si="860"/>
        <v>2024</v>
      </c>
      <c r="D3016" s="5" t="s">
        <v>2827</v>
      </c>
      <c r="E3016" s="5" t="str">
        <f>VLOOKUP(F3016,'Set up'!$A$2:$C$55,2,FALSE)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up'!$A$2:$C$55,3,FALSE)</f>
        <v>Cash</v>
      </c>
      <c r="J3016" s="5">
        <f>VLOOKUP(F3016,'Set up'!$A$2:$D$55,4,FALSE)</f>
        <v>0</v>
      </c>
      <c r="K3016" s="4">
        <f t="shared" si="861"/>
        <v>45477</v>
      </c>
      <c r="L3016" s="5">
        <f t="shared" si="862"/>
        <v>7</v>
      </c>
      <c r="M3016" s="5">
        <f t="shared" si="863"/>
        <v>2024</v>
      </c>
      <c r="N3016" s="12">
        <v>1738</v>
      </c>
      <c r="O3016" s="12"/>
      <c r="P3016" s="12">
        <f t="shared" si="858"/>
        <v>1738</v>
      </c>
      <c r="Q3016" s="7">
        <v>4927417.3500000006</v>
      </c>
      <c r="R3016" s="44" t="str">
        <f>VLOOKUP(F3016,'Set up'!$A$2:$E$55,5,FALSE)</f>
        <v>Chq</v>
      </c>
    </row>
    <row r="3017" spans="1:19" ht="15" customHeight="1" x14ac:dyDescent="0.35">
      <c r="A3017" s="4">
        <v>45477</v>
      </c>
      <c r="B3017" s="5">
        <f t="shared" si="859"/>
        <v>7</v>
      </c>
      <c r="C3017" s="5">
        <f t="shared" si="860"/>
        <v>2024</v>
      </c>
      <c r="D3017" s="5" t="s">
        <v>2827</v>
      </c>
      <c r="E3017" s="5" t="str">
        <f>VLOOKUP(F3017,'Set up'!$A$2:$C$55,2,FALSE)</f>
        <v>C00000006</v>
      </c>
      <c r="F3017" s="1" t="s">
        <v>43</v>
      </c>
      <c r="G3017" s="99" t="s">
        <v>2442</v>
      </c>
      <c r="H3017" s="5">
        <v>2</v>
      </c>
      <c r="I3017" s="5" t="str">
        <f>VLOOKUP(F3017,'Set up'!$A$2:$C$55,3,FALSE)</f>
        <v>Cash</v>
      </c>
      <c r="J3017" s="5">
        <f>VLOOKUP(F3017,'Set up'!$A$2:$D$55,4,FALSE)</f>
        <v>0</v>
      </c>
      <c r="K3017" s="4">
        <f t="shared" si="861"/>
        <v>45477</v>
      </c>
      <c r="L3017" s="5">
        <f t="shared" si="862"/>
        <v>7</v>
      </c>
      <c r="M3017" s="5">
        <f t="shared" si="863"/>
        <v>2024</v>
      </c>
      <c r="N3017" s="12">
        <v>555</v>
      </c>
      <c r="O3017" s="12"/>
      <c r="P3017" s="12">
        <f t="shared" si="858"/>
        <v>555</v>
      </c>
      <c r="Q3017" s="7">
        <v>4927972.3500000006</v>
      </c>
      <c r="R3017" s="44" t="str">
        <f>VLOOKUP(F3017,'Set up'!$A$2:$E$55,5,FALSE)</f>
        <v>Chq</v>
      </c>
    </row>
    <row r="3018" spans="1:19" ht="15" customHeight="1" x14ac:dyDescent="0.35">
      <c r="A3018" s="4">
        <v>45477</v>
      </c>
      <c r="B3018" s="5">
        <f t="shared" si="859"/>
        <v>7</v>
      </c>
      <c r="C3018" s="5">
        <f t="shared" si="860"/>
        <v>2024</v>
      </c>
      <c r="D3018" s="5" t="s">
        <v>2827</v>
      </c>
      <c r="E3018" s="5" t="str">
        <f>VLOOKUP(F3018,'Set up'!$A$2:$C$55,2,FALSE)</f>
        <v>C00000006</v>
      </c>
      <c r="F3018" s="1" t="s">
        <v>43</v>
      </c>
      <c r="G3018" s="99" t="s">
        <v>640</v>
      </c>
      <c r="H3018" s="5">
        <v>1</v>
      </c>
      <c r="I3018" s="5" t="str">
        <f>VLOOKUP(F3018,'Set up'!$A$2:$C$55,3,FALSE)</f>
        <v>Cash</v>
      </c>
      <c r="J3018" s="5">
        <f>VLOOKUP(F3018,'Set up'!$A$2:$D$55,4,FALSE)</f>
        <v>0</v>
      </c>
      <c r="K3018" s="4">
        <f t="shared" si="861"/>
        <v>45477</v>
      </c>
      <c r="L3018" s="5">
        <f t="shared" si="862"/>
        <v>7</v>
      </c>
      <c r="M3018" s="5">
        <f t="shared" si="863"/>
        <v>2024</v>
      </c>
      <c r="N3018" s="12">
        <v>322.5</v>
      </c>
      <c r="O3018" s="12"/>
      <c r="P3018" s="12">
        <f t="shared" si="858"/>
        <v>322.5</v>
      </c>
      <c r="Q3018" s="7">
        <v>4928294.8500000006</v>
      </c>
      <c r="R3018" s="44" t="str">
        <f>VLOOKUP(F3018,'Set up'!$A$2:$E$55,5,FALSE)</f>
        <v>Chq</v>
      </c>
    </row>
    <row r="3019" spans="1:19" ht="15" customHeight="1" x14ac:dyDescent="0.35">
      <c r="A3019" s="4">
        <v>45477</v>
      </c>
      <c r="B3019" s="5">
        <f t="shared" si="859"/>
        <v>7</v>
      </c>
      <c r="C3019" s="5">
        <f t="shared" si="860"/>
        <v>2024</v>
      </c>
      <c r="D3019" s="5" t="s">
        <v>2827</v>
      </c>
      <c r="E3019" s="5" t="str">
        <f>VLOOKUP(F3019,'Set up'!$A$2:$C$55,2,FALSE)</f>
        <v>C00000006</v>
      </c>
      <c r="F3019" s="1" t="s">
        <v>43</v>
      </c>
      <c r="G3019" s="99" t="s">
        <v>950</v>
      </c>
      <c r="H3019" s="5">
        <v>2</v>
      </c>
      <c r="I3019" s="5" t="str">
        <f>VLOOKUP(F3019,'Set up'!$A$2:$C$55,3,FALSE)</f>
        <v>Cash</v>
      </c>
      <c r="J3019" s="5">
        <f>VLOOKUP(F3019,'Set up'!$A$2:$D$55,4,FALSE)</f>
        <v>0</v>
      </c>
      <c r="K3019" s="4">
        <f t="shared" si="861"/>
        <v>45477</v>
      </c>
      <c r="L3019" s="5">
        <f t="shared" si="862"/>
        <v>7</v>
      </c>
      <c r="M3019" s="5">
        <f t="shared" si="863"/>
        <v>2024</v>
      </c>
      <c r="N3019" s="12">
        <v>120</v>
      </c>
      <c r="O3019" s="12"/>
      <c r="P3019" s="12">
        <f t="shared" si="858"/>
        <v>120</v>
      </c>
      <c r="Q3019" s="7">
        <v>4928414.8500000006</v>
      </c>
      <c r="R3019" s="44" t="str">
        <f>VLOOKUP(F3019,'Set up'!$A$2:$E$55,5,FALSE)</f>
        <v>Chq</v>
      </c>
    </row>
    <row r="3020" spans="1:19" ht="15" customHeight="1" x14ac:dyDescent="0.35">
      <c r="A3020" s="4">
        <v>45477</v>
      </c>
      <c r="B3020" s="5">
        <f t="shared" si="859"/>
        <v>7</v>
      </c>
      <c r="C3020" s="5">
        <f t="shared" si="860"/>
        <v>2024</v>
      </c>
      <c r="D3020" s="5" t="s">
        <v>2827</v>
      </c>
      <c r="E3020" s="5" t="str">
        <f>VLOOKUP(F3020,'Set up'!$A$2:$C$55,2,FALSE)</f>
        <v>C00000006</v>
      </c>
      <c r="F3020" s="1" t="s">
        <v>43</v>
      </c>
      <c r="G3020" s="99" t="s">
        <v>1794</v>
      </c>
      <c r="H3020" s="5">
        <v>1</v>
      </c>
      <c r="I3020" s="5" t="str">
        <f>VLOOKUP(F3020,'Set up'!$A$2:$C$55,3,FALSE)</f>
        <v>Cash</v>
      </c>
      <c r="J3020" s="5">
        <f>VLOOKUP(F3020,'Set up'!$A$2:$D$55,4,FALSE)</f>
        <v>0</v>
      </c>
      <c r="K3020" s="4">
        <f t="shared" si="861"/>
        <v>45477</v>
      </c>
      <c r="L3020" s="5">
        <f t="shared" si="862"/>
        <v>7</v>
      </c>
      <c r="M3020" s="5">
        <f t="shared" si="863"/>
        <v>2024</v>
      </c>
      <c r="N3020" s="12">
        <v>175</v>
      </c>
      <c r="O3020" s="12"/>
      <c r="P3020" s="12">
        <f t="shared" si="858"/>
        <v>175</v>
      </c>
      <c r="Q3020" s="7">
        <v>4928589.8500000006</v>
      </c>
      <c r="R3020" s="44" t="str">
        <f>VLOOKUP(F3020,'Set up'!$A$2:$E$55,5,FALSE)</f>
        <v>Chq</v>
      </c>
    </row>
    <row r="3021" spans="1:19" ht="15" customHeight="1" x14ac:dyDescent="0.35">
      <c r="A3021" s="4">
        <v>45477</v>
      </c>
      <c r="B3021" s="5">
        <f t="shared" si="859"/>
        <v>7</v>
      </c>
      <c r="C3021" s="5">
        <f t="shared" si="860"/>
        <v>2024</v>
      </c>
      <c r="D3021" s="5" t="s">
        <v>2827</v>
      </c>
      <c r="E3021" s="5" t="str">
        <f>VLOOKUP(F3021,'Set up'!$A$2:$C$55,2,FALSE)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up'!$A$2:$C$55,3,FALSE)</f>
        <v>Cash</v>
      </c>
      <c r="J3021" s="5">
        <f>VLOOKUP(F3021,'Set up'!$A$2:$D$55,4,FALSE)</f>
        <v>0</v>
      </c>
      <c r="K3021" s="4">
        <f t="shared" si="861"/>
        <v>45477</v>
      </c>
      <c r="L3021" s="5">
        <f t="shared" si="862"/>
        <v>7</v>
      </c>
      <c r="M3021" s="5">
        <f t="shared" si="863"/>
        <v>2024</v>
      </c>
      <c r="N3021" s="12">
        <v>210</v>
      </c>
      <c r="O3021" s="12"/>
      <c r="P3021" s="12">
        <f t="shared" si="858"/>
        <v>210</v>
      </c>
      <c r="Q3021" s="7">
        <v>4928799.8500000006</v>
      </c>
      <c r="R3021" s="44" t="str">
        <f>VLOOKUP(F3021,'Set up'!$A$2:$E$55,5,FALSE)</f>
        <v>Chq</v>
      </c>
    </row>
    <row r="3022" spans="1:19" ht="15" customHeight="1" x14ac:dyDescent="0.35">
      <c r="A3022" s="4">
        <v>45477</v>
      </c>
      <c r="B3022" s="5">
        <f t="shared" si="859"/>
        <v>7</v>
      </c>
      <c r="C3022" s="5">
        <f t="shared" si="860"/>
        <v>2024</v>
      </c>
      <c r="D3022" s="5" t="s">
        <v>2828</v>
      </c>
      <c r="E3022" s="5" t="str">
        <f>VLOOKUP(F3022,'Set up'!$A$2:$C$55,2,FALSE)</f>
        <v>C00000019</v>
      </c>
      <c r="F3022" s="1" t="s">
        <v>401</v>
      </c>
      <c r="G3022" s="99" t="s">
        <v>95</v>
      </c>
      <c r="H3022" s="5">
        <v>1</v>
      </c>
      <c r="I3022" s="5" t="str">
        <f>VLOOKUP(F3022,'Set up'!$A$2:$C$55,3,FALSE)</f>
        <v>Cash</v>
      </c>
      <c r="J3022" s="5">
        <f>VLOOKUP(F3022,'Set up'!$A$2:$D$55,4,FALSE)</f>
        <v>0</v>
      </c>
      <c r="K3022" s="4">
        <f t="shared" si="861"/>
        <v>45477</v>
      </c>
      <c r="L3022" s="5">
        <f t="shared" si="862"/>
        <v>7</v>
      </c>
      <c r="M3022" s="5">
        <f t="shared" si="863"/>
        <v>2024</v>
      </c>
      <c r="N3022" s="12">
        <v>1760</v>
      </c>
      <c r="O3022" s="12"/>
      <c r="P3022" s="12">
        <f t="shared" si="858"/>
        <v>1760</v>
      </c>
      <c r="Q3022" s="7">
        <v>4930559.8500000006</v>
      </c>
      <c r="R3022" s="44" t="str">
        <f>VLOOKUP(F3022,'Set up'!$A$2:$E$55,5,FALSE)</f>
        <v>Trsf</v>
      </c>
    </row>
    <row r="3023" spans="1:19" ht="15" customHeight="1" x14ac:dyDescent="0.35">
      <c r="A3023" s="4">
        <v>45477</v>
      </c>
      <c r="B3023" s="5">
        <f t="shared" si="859"/>
        <v>7</v>
      </c>
      <c r="C3023" s="5">
        <f t="shared" si="860"/>
        <v>2024</v>
      </c>
      <c r="D3023" s="5" t="s">
        <v>2828</v>
      </c>
      <c r="E3023" s="5" t="str">
        <f>VLOOKUP(F3023,'Set up'!$A$2:$C$55,2,FALSE)</f>
        <v>C00000019</v>
      </c>
      <c r="F3023" s="1" t="s">
        <v>401</v>
      </c>
      <c r="G3023" s="99" t="s">
        <v>1412</v>
      </c>
      <c r="H3023" s="5">
        <v>1</v>
      </c>
      <c r="I3023" s="5" t="str">
        <f>VLOOKUP(F3023,'Set up'!$A$2:$C$55,3,FALSE)</f>
        <v>Cash</v>
      </c>
      <c r="J3023" s="5">
        <f>VLOOKUP(F3023,'Set up'!$A$2:$D$55,4,FALSE)</f>
        <v>0</v>
      </c>
      <c r="K3023" s="4">
        <f t="shared" si="861"/>
        <v>45477</v>
      </c>
      <c r="L3023" s="5">
        <f t="shared" si="862"/>
        <v>7</v>
      </c>
      <c r="M3023" s="5">
        <f t="shared" si="863"/>
        <v>2024</v>
      </c>
      <c r="N3023" s="12">
        <v>405</v>
      </c>
      <c r="O3023" s="12"/>
      <c r="P3023" s="12">
        <f t="shared" si="858"/>
        <v>405</v>
      </c>
      <c r="Q3023" s="7">
        <v>4930964.8500000006</v>
      </c>
      <c r="R3023" s="44" t="str">
        <f>VLOOKUP(F3023,'Set up'!$A$2:$E$55,5,FALSE)</f>
        <v>Trsf</v>
      </c>
    </row>
    <row r="3024" spans="1:19" ht="15" customHeight="1" x14ac:dyDescent="0.35">
      <c r="A3024" s="4">
        <v>45477</v>
      </c>
      <c r="B3024" s="5">
        <f t="shared" si="859"/>
        <v>7</v>
      </c>
      <c r="C3024" s="5">
        <f t="shared" si="860"/>
        <v>2024</v>
      </c>
      <c r="D3024" s="5" t="s">
        <v>2828</v>
      </c>
      <c r="E3024" s="5" t="str">
        <f>VLOOKUP(F3024,'Set up'!$A$2:$C$55,2,FALSE)</f>
        <v>C00000019</v>
      </c>
      <c r="F3024" s="1" t="s">
        <v>401</v>
      </c>
      <c r="G3024" s="99" t="s">
        <v>2707</v>
      </c>
      <c r="H3024" s="5">
        <v>2</v>
      </c>
      <c r="I3024" s="5" t="str">
        <f>VLOOKUP(F3024,'Set up'!$A$2:$C$55,3,FALSE)</f>
        <v>Cash</v>
      </c>
      <c r="J3024" s="5">
        <f>VLOOKUP(F3024,'Set up'!$A$2:$D$55,4,FALSE)</f>
        <v>0</v>
      </c>
      <c r="K3024" s="4">
        <f t="shared" si="861"/>
        <v>45477</v>
      </c>
      <c r="L3024" s="5">
        <f t="shared" si="862"/>
        <v>7</v>
      </c>
      <c r="M3024" s="5">
        <f t="shared" si="863"/>
        <v>2024</v>
      </c>
      <c r="N3024" s="12">
        <v>125</v>
      </c>
      <c r="O3024" s="12"/>
      <c r="P3024" s="12">
        <f t="shared" si="858"/>
        <v>125</v>
      </c>
      <c r="Q3024" s="7">
        <v>4931089.8500000006</v>
      </c>
      <c r="R3024" s="44" t="str">
        <f>VLOOKUP(F3024,'Set up'!$A$2:$E$55,5,FALSE)</f>
        <v>Trsf</v>
      </c>
    </row>
    <row r="3025" spans="1:19" ht="15" customHeight="1" x14ac:dyDescent="0.35">
      <c r="A3025" s="4">
        <v>45477</v>
      </c>
      <c r="B3025" s="5">
        <f t="shared" si="859"/>
        <v>7</v>
      </c>
      <c r="C3025" s="5">
        <f t="shared" si="860"/>
        <v>2024</v>
      </c>
      <c r="D3025" s="5" t="s">
        <v>2828</v>
      </c>
      <c r="E3025" s="5" t="str">
        <f>VLOOKUP(F3025,'Set up'!$A$2:$C$55,2,FALSE)</f>
        <v>C00000019</v>
      </c>
      <c r="F3025" s="1" t="s">
        <v>401</v>
      </c>
      <c r="G3025" s="99" t="s">
        <v>2521</v>
      </c>
      <c r="H3025" s="5">
        <v>1</v>
      </c>
      <c r="I3025" s="5" t="str">
        <f>VLOOKUP(F3025,'Set up'!$A$2:$C$55,3,FALSE)</f>
        <v>Cash</v>
      </c>
      <c r="J3025" s="5">
        <f>VLOOKUP(F3025,'Set up'!$A$2:$D$55,4,FALSE)</f>
        <v>0</v>
      </c>
      <c r="K3025" s="4">
        <f t="shared" si="861"/>
        <v>45477</v>
      </c>
      <c r="L3025" s="5">
        <f t="shared" si="862"/>
        <v>7</v>
      </c>
      <c r="M3025" s="5">
        <f t="shared" si="863"/>
        <v>2024</v>
      </c>
      <c r="N3025" s="12">
        <v>420</v>
      </c>
      <c r="O3025" s="12"/>
      <c r="P3025" s="12">
        <f t="shared" si="858"/>
        <v>420</v>
      </c>
      <c r="Q3025" s="7">
        <v>4931509.8500000006</v>
      </c>
      <c r="R3025" s="44" t="str">
        <f>VLOOKUP(F3025,'Set up'!$A$2:$E$55,5,FALSE)</f>
        <v>Trsf</v>
      </c>
    </row>
    <row r="3026" spans="1:19" ht="15" customHeight="1" x14ac:dyDescent="0.35">
      <c r="A3026" s="4">
        <v>45477</v>
      </c>
      <c r="B3026" s="5">
        <f t="shared" si="859"/>
        <v>7</v>
      </c>
      <c r="C3026" s="5">
        <f t="shared" si="860"/>
        <v>2024</v>
      </c>
      <c r="D3026" s="5" t="s">
        <v>2828</v>
      </c>
      <c r="E3026" s="5" t="str">
        <f>VLOOKUP(F3026,'Set up'!$A$2:$C$55,2,FALSE)</f>
        <v>C00000019</v>
      </c>
      <c r="F3026" s="1" t="s">
        <v>401</v>
      </c>
      <c r="G3026" s="99" t="s">
        <v>1470</v>
      </c>
      <c r="H3026" s="5">
        <v>1</v>
      </c>
      <c r="I3026" s="5" t="str">
        <f>VLOOKUP(F3026,'Set up'!$A$2:$C$55,3,FALSE)</f>
        <v>Cash</v>
      </c>
      <c r="J3026" s="5">
        <f>VLOOKUP(F3026,'Set up'!$A$2:$D$55,4,FALSE)</f>
        <v>0</v>
      </c>
      <c r="K3026" s="4">
        <f t="shared" si="861"/>
        <v>45477</v>
      </c>
      <c r="L3026" s="5">
        <f t="shared" si="862"/>
        <v>7</v>
      </c>
      <c r="M3026" s="5">
        <f t="shared" si="863"/>
        <v>2024</v>
      </c>
      <c r="N3026" s="12">
        <v>395</v>
      </c>
      <c r="O3026" s="12"/>
      <c r="P3026" s="12">
        <f t="shared" si="858"/>
        <v>395</v>
      </c>
      <c r="Q3026" s="7">
        <v>4931904.8500000006</v>
      </c>
      <c r="R3026" s="44" t="str">
        <f>VLOOKUP(F3026,'Set up'!$A$2:$E$55,5,FALSE)</f>
        <v>Trsf</v>
      </c>
    </row>
    <row r="3027" spans="1:19" ht="15" customHeight="1" x14ac:dyDescent="0.35">
      <c r="A3027" s="4">
        <v>45479</v>
      </c>
      <c r="B3027" s="5">
        <f t="shared" si="859"/>
        <v>7</v>
      </c>
      <c r="C3027" s="5">
        <f t="shared" si="860"/>
        <v>2024</v>
      </c>
      <c r="D3027" s="5" t="s">
        <v>2829</v>
      </c>
      <c r="E3027" s="5" t="str">
        <f>VLOOKUP(F3027,'Set up'!$A$2:$C$55,2,FALSE)</f>
        <v>C00000044</v>
      </c>
      <c r="F3027" s="1" t="s">
        <v>2209</v>
      </c>
      <c r="G3027" s="99" t="s">
        <v>1179</v>
      </c>
      <c r="H3027" s="5">
        <v>1</v>
      </c>
      <c r="I3027" s="5" t="str">
        <f>VLOOKUP(F3027,'Set up'!$A$2:$C$55,3,FALSE)</f>
        <v>Cash</v>
      </c>
      <c r="J3027" s="5">
        <f>VLOOKUP(F3027,'Set up'!$A$2:$D$55,4,FALSE)</f>
        <v>0</v>
      </c>
      <c r="K3027" s="4">
        <f t="shared" si="861"/>
        <v>45479</v>
      </c>
      <c r="L3027" s="5">
        <f t="shared" si="862"/>
        <v>7</v>
      </c>
      <c r="M3027" s="5">
        <f t="shared" si="863"/>
        <v>2024</v>
      </c>
      <c r="N3027" s="12">
        <v>1694</v>
      </c>
      <c r="O3027" s="6">
        <f t="shared" ref="O3027:O3028" si="867">-N3027</f>
        <v>-1694</v>
      </c>
      <c r="P3027" s="12">
        <f t="shared" si="858"/>
        <v>0</v>
      </c>
      <c r="Q3027" s="7">
        <v>4933598.8500000006</v>
      </c>
      <c r="R3027" s="44" t="str">
        <f>VLOOKUP(F3027,'Set up'!$A$2:$E$55,5,FALSE)</f>
        <v>Cash</v>
      </c>
      <c r="S3027" s="1" t="s">
        <v>2903</v>
      </c>
    </row>
    <row r="3028" spans="1:19" ht="15" customHeight="1" x14ac:dyDescent="0.35">
      <c r="A3028" s="4">
        <v>45479</v>
      </c>
      <c r="B3028" s="5">
        <f t="shared" si="859"/>
        <v>7</v>
      </c>
      <c r="C3028" s="5">
        <f t="shared" si="860"/>
        <v>2024</v>
      </c>
      <c r="D3028" s="5" t="s">
        <v>2829</v>
      </c>
      <c r="E3028" s="5" t="str">
        <f>VLOOKUP(F3028,'Set up'!$A$2:$C$55,2,FALSE)</f>
        <v>C00000044</v>
      </c>
      <c r="F3028" s="1" t="s">
        <v>2209</v>
      </c>
      <c r="G3028" s="99" t="s">
        <v>2642</v>
      </c>
      <c r="H3028" s="5">
        <v>2</v>
      </c>
      <c r="I3028" s="5" t="str">
        <f>VLOOKUP(F3028,'Set up'!$A$2:$C$55,3,FALSE)</f>
        <v>Cash</v>
      </c>
      <c r="J3028" s="5">
        <f>VLOOKUP(F3028,'Set up'!$A$2:$D$55,4,FALSE)</f>
        <v>0</v>
      </c>
      <c r="K3028" s="4">
        <f t="shared" si="861"/>
        <v>45479</v>
      </c>
      <c r="L3028" s="5">
        <f t="shared" si="862"/>
        <v>7</v>
      </c>
      <c r="M3028" s="5">
        <f t="shared" si="863"/>
        <v>2024</v>
      </c>
      <c r="N3028" s="12">
        <v>438</v>
      </c>
      <c r="O3028" s="6">
        <f t="shared" si="867"/>
        <v>-438</v>
      </c>
      <c r="P3028" s="12">
        <f t="shared" si="858"/>
        <v>0</v>
      </c>
      <c r="Q3028" s="7">
        <v>4934036.8500000006</v>
      </c>
      <c r="R3028" s="44" t="str">
        <f>VLOOKUP(F3028,'Set up'!$A$2:$E$55,5,FALSE)</f>
        <v>Cash</v>
      </c>
      <c r="S3028" s="1" t="s">
        <v>2903</v>
      </c>
    </row>
    <row r="3029" spans="1:19" ht="15" customHeight="1" x14ac:dyDescent="0.35">
      <c r="A3029" s="4">
        <v>45479</v>
      </c>
      <c r="B3029" s="5">
        <f t="shared" si="859"/>
        <v>7</v>
      </c>
      <c r="C3029" s="5">
        <f t="shared" si="860"/>
        <v>2024</v>
      </c>
      <c r="D3029" s="5" t="s">
        <v>2830</v>
      </c>
      <c r="E3029" s="5" t="str">
        <f>VLOOKUP(F3029,'Set up'!$A$2:$C$55,2,FALSE)</f>
        <v>C00000049</v>
      </c>
      <c r="F3029" s="1" t="s">
        <v>2802</v>
      </c>
      <c r="G3029" s="99" t="s">
        <v>95</v>
      </c>
      <c r="H3029" s="5">
        <v>1</v>
      </c>
      <c r="I3029" s="5" t="str">
        <f>VLOOKUP(F3029,'Set up'!$A$2:$C$55,3,FALSE)</f>
        <v>Cash</v>
      </c>
      <c r="J3029" s="5">
        <f>VLOOKUP(F3029,'Set up'!$A$2:$D$55,4,FALSE)</f>
        <v>0</v>
      </c>
      <c r="K3029" s="4">
        <f t="shared" si="861"/>
        <v>45479</v>
      </c>
      <c r="L3029" s="5">
        <f t="shared" si="862"/>
        <v>7</v>
      </c>
      <c r="M3029" s="5">
        <f t="shared" si="863"/>
        <v>2024</v>
      </c>
      <c r="N3029" s="12">
        <v>1760</v>
      </c>
      <c r="O3029" s="12">
        <f>-1500-260</f>
        <v>-1760</v>
      </c>
      <c r="P3029" s="12">
        <f t="shared" si="858"/>
        <v>0</v>
      </c>
      <c r="Q3029" s="7">
        <v>4935796.8500000006</v>
      </c>
      <c r="R3029" s="44" t="str">
        <f>VLOOKUP(F3029,'Set up'!$A$2:$E$55,5,FALSE)</f>
        <v>Cash</v>
      </c>
      <c r="S3029" s="1" t="s">
        <v>2860</v>
      </c>
    </row>
    <row r="3030" spans="1:19" ht="15" customHeight="1" x14ac:dyDescent="0.35">
      <c r="A3030" s="4">
        <v>45482</v>
      </c>
      <c r="B3030" s="5">
        <f t="shared" si="859"/>
        <v>7</v>
      </c>
      <c r="C3030" s="5">
        <f t="shared" si="860"/>
        <v>2024</v>
      </c>
      <c r="D3030" s="5" t="s">
        <v>2831</v>
      </c>
      <c r="E3030" s="5" t="str">
        <f>VLOOKUP(F3030,'Set up'!$A$2:$C$55,2,FALSE)</f>
        <v>C00000042</v>
      </c>
      <c r="F3030" s="1" t="s">
        <v>2013</v>
      </c>
      <c r="G3030" s="99" t="s">
        <v>2718</v>
      </c>
      <c r="H3030" s="5">
        <v>15</v>
      </c>
      <c r="I3030" s="5" t="str">
        <f>VLOOKUP(F3030,'Set up'!$A$2:$C$55,3,FALSE)</f>
        <v>Cash</v>
      </c>
      <c r="J3030" s="5">
        <f>VLOOKUP(F3030,'Set up'!$A$2:$D$55,4,FALSE)</f>
        <v>0</v>
      </c>
      <c r="K3030" s="4">
        <f t="shared" si="861"/>
        <v>45482</v>
      </c>
      <c r="L3030" s="5">
        <f t="shared" si="862"/>
        <v>7</v>
      </c>
      <c r="M3030" s="5">
        <f t="shared" si="863"/>
        <v>2024</v>
      </c>
      <c r="N3030" s="12">
        <v>937.5</v>
      </c>
      <c r="O3030" s="12"/>
      <c r="P3030" s="12">
        <f t="shared" si="858"/>
        <v>937.5</v>
      </c>
      <c r="Q3030" s="7">
        <v>4936734.3500000006</v>
      </c>
      <c r="R3030" s="44" t="str">
        <f>VLOOKUP(F3030,'Set up'!$A$2:$E$55,5,FALSE)</f>
        <v>Trsf</v>
      </c>
    </row>
    <row r="3031" spans="1:19" ht="15" customHeight="1" x14ac:dyDescent="0.35">
      <c r="A3031" s="4">
        <v>45482</v>
      </c>
      <c r="B3031" s="5">
        <f t="shared" si="859"/>
        <v>7</v>
      </c>
      <c r="C3031" s="5">
        <f t="shared" si="860"/>
        <v>2024</v>
      </c>
      <c r="D3031" s="5" t="s">
        <v>2832</v>
      </c>
      <c r="E3031" s="5" t="str">
        <f>VLOOKUP(F3031,'Set up'!$A$2:$C$55,2,FALSE)</f>
        <v>C00000042</v>
      </c>
      <c r="F3031" s="1" t="s">
        <v>2013</v>
      </c>
      <c r="G3031" s="99" t="s">
        <v>2624</v>
      </c>
      <c r="H3031" s="5">
        <v>15</v>
      </c>
      <c r="I3031" s="5" t="str">
        <f>VLOOKUP(F3031,'Set up'!$A$2:$C$55,3,FALSE)</f>
        <v>Cash</v>
      </c>
      <c r="J3031" s="5">
        <f>VLOOKUP(F3031,'Set up'!$A$2:$D$55,4,FALSE)</f>
        <v>0</v>
      </c>
      <c r="K3031" s="4">
        <f t="shared" si="861"/>
        <v>45482</v>
      </c>
      <c r="L3031" s="5">
        <f t="shared" si="862"/>
        <v>7</v>
      </c>
      <c r="M3031" s="5">
        <f t="shared" si="863"/>
        <v>2024</v>
      </c>
      <c r="N3031" s="12">
        <v>24420</v>
      </c>
      <c r="O3031" s="12"/>
      <c r="P3031" s="12">
        <f t="shared" si="858"/>
        <v>24420</v>
      </c>
      <c r="Q3031" s="7">
        <v>4961154.3500000006</v>
      </c>
      <c r="R3031" s="44" t="str">
        <f>VLOOKUP(F3031,'Set up'!$A$2:$E$55,5,FALSE)</f>
        <v>Trsf</v>
      </c>
    </row>
    <row r="3032" spans="1:19" ht="15" customHeight="1" x14ac:dyDescent="0.35">
      <c r="A3032" s="4">
        <v>45482</v>
      </c>
      <c r="B3032" s="5">
        <f t="shared" si="859"/>
        <v>7</v>
      </c>
      <c r="C3032" s="5">
        <f t="shared" si="860"/>
        <v>2024</v>
      </c>
      <c r="D3032" s="5" t="s">
        <v>2832</v>
      </c>
      <c r="E3032" s="5" t="str">
        <f>VLOOKUP(F3032,'Set up'!$A$2:$C$55,2,FALSE)</f>
        <v>C00000042</v>
      </c>
      <c r="F3032" s="1" t="s">
        <v>2013</v>
      </c>
      <c r="G3032" s="99" t="s">
        <v>2442</v>
      </c>
      <c r="H3032" s="5">
        <v>40</v>
      </c>
      <c r="I3032" s="5" t="str">
        <f>VLOOKUP(F3032,'Set up'!$A$2:$C$55,3,FALSE)</f>
        <v>Cash</v>
      </c>
      <c r="J3032" s="5">
        <f>VLOOKUP(F3032,'Set up'!$A$2:$D$55,4,FALSE)</f>
        <v>0</v>
      </c>
      <c r="K3032" s="4">
        <f t="shared" si="861"/>
        <v>45482</v>
      </c>
      <c r="L3032" s="5">
        <f t="shared" si="862"/>
        <v>7</v>
      </c>
      <c r="M3032" s="5">
        <f t="shared" si="863"/>
        <v>2024</v>
      </c>
      <c r="N3032" s="12">
        <v>9028</v>
      </c>
      <c r="O3032" s="12"/>
      <c r="P3032" s="12">
        <f t="shared" si="858"/>
        <v>9028</v>
      </c>
      <c r="Q3032" s="7">
        <v>4970182.3500000006</v>
      </c>
      <c r="R3032" s="44" t="str">
        <f>VLOOKUP(F3032,'Set up'!$A$2:$E$55,5,FALSE)</f>
        <v>Trsf</v>
      </c>
    </row>
    <row r="3033" spans="1:19" ht="15" customHeight="1" x14ac:dyDescent="0.35">
      <c r="A3033" s="4">
        <v>45482</v>
      </c>
      <c r="B3033" s="5">
        <f t="shared" si="859"/>
        <v>7</v>
      </c>
      <c r="C3033" s="5">
        <f t="shared" si="860"/>
        <v>2024</v>
      </c>
      <c r="D3033" s="5" t="s">
        <v>2832</v>
      </c>
      <c r="E3033" s="5" t="str">
        <f>VLOOKUP(F3033,'Set up'!$A$2:$C$55,2,FALSE)</f>
        <v>C00000042</v>
      </c>
      <c r="F3033" s="1" t="s">
        <v>2013</v>
      </c>
      <c r="G3033" s="99" t="s">
        <v>656</v>
      </c>
      <c r="H3033" s="5">
        <v>12</v>
      </c>
      <c r="I3033" s="5" t="str">
        <f>VLOOKUP(F3033,'Set up'!$A$2:$C$55,3,FALSE)</f>
        <v>Cash</v>
      </c>
      <c r="J3033" s="5">
        <f>VLOOKUP(F3033,'Set up'!$A$2:$D$55,4,FALSE)</f>
        <v>0</v>
      </c>
      <c r="K3033" s="4">
        <f t="shared" si="861"/>
        <v>45482</v>
      </c>
      <c r="L3033" s="5">
        <f t="shared" si="862"/>
        <v>7</v>
      </c>
      <c r="M3033" s="5">
        <f t="shared" si="863"/>
        <v>2024</v>
      </c>
      <c r="N3033" s="12">
        <v>2640</v>
      </c>
      <c r="O3033" s="12"/>
      <c r="P3033" s="12">
        <f t="shared" si="858"/>
        <v>2640</v>
      </c>
      <c r="Q3033" s="7">
        <v>4972822.3500000006</v>
      </c>
      <c r="R3033" s="44" t="str">
        <f>VLOOKUP(F3033,'Set up'!$A$2:$E$55,5,FALSE)</f>
        <v>Trsf</v>
      </c>
    </row>
    <row r="3034" spans="1:19" ht="15" customHeight="1" x14ac:dyDescent="0.35">
      <c r="A3034" s="4">
        <v>45482</v>
      </c>
      <c r="B3034" s="5">
        <f t="shared" si="859"/>
        <v>7</v>
      </c>
      <c r="C3034" s="5">
        <f t="shared" si="860"/>
        <v>2024</v>
      </c>
      <c r="D3034" s="5" t="s">
        <v>2832</v>
      </c>
      <c r="E3034" s="5" t="str">
        <f>VLOOKUP(F3034,'Set up'!$A$2:$C$55,2,FALSE)</f>
        <v>C00000042</v>
      </c>
      <c r="F3034" s="1" t="s">
        <v>2013</v>
      </c>
      <c r="G3034" s="99" t="s">
        <v>656</v>
      </c>
      <c r="H3034" s="5">
        <v>15</v>
      </c>
      <c r="I3034" s="5" t="str">
        <f>VLOOKUP(F3034,'Set up'!$A$2:$C$55,3,FALSE)</f>
        <v>Cash</v>
      </c>
      <c r="J3034" s="5">
        <f>VLOOKUP(F3034,'Set up'!$A$2:$D$55,4,FALSE)</f>
        <v>0</v>
      </c>
      <c r="K3034" s="4">
        <f t="shared" si="861"/>
        <v>45482</v>
      </c>
      <c r="L3034" s="5">
        <f t="shared" si="862"/>
        <v>7</v>
      </c>
      <c r="M3034" s="5">
        <f t="shared" si="863"/>
        <v>2024</v>
      </c>
      <c r="N3034" s="12">
        <v>3600</v>
      </c>
      <c r="O3034" s="12"/>
      <c r="P3034" s="12">
        <f t="shared" si="858"/>
        <v>3600</v>
      </c>
      <c r="Q3034" s="7">
        <v>4976422.3500000006</v>
      </c>
      <c r="R3034" s="44" t="str">
        <f>VLOOKUP(F3034,'Set up'!$A$2:$E$55,5,FALSE)</f>
        <v>Trsf</v>
      </c>
    </row>
    <row r="3035" spans="1:19" ht="15" customHeight="1" x14ac:dyDescent="0.35">
      <c r="A3035" s="4">
        <v>45482</v>
      </c>
      <c r="B3035" s="5">
        <f t="shared" si="859"/>
        <v>7</v>
      </c>
      <c r="C3035" s="5">
        <f t="shared" si="860"/>
        <v>2024</v>
      </c>
      <c r="D3035" s="5" t="s">
        <v>2832</v>
      </c>
      <c r="E3035" s="5" t="str">
        <f>VLOOKUP(F3035,'Set up'!$A$2:$C$55,2,FALSE)</f>
        <v>C00000042</v>
      </c>
      <c r="F3035" s="1" t="s">
        <v>2013</v>
      </c>
      <c r="G3035" s="99" t="s">
        <v>1062</v>
      </c>
      <c r="H3035" s="5">
        <v>4</v>
      </c>
      <c r="I3035" s="5" t="str">
        <f>VLOOKUP(F3035,'Set up'!$A$2:$C$55,3,FALSE)</f>
        <v>Cash</v>
      </c>
      <c r="J3035" s="5">
        <f>VLOOKUP(F3035,'Set up'!$A$2:$D$55,4,FALSE)</f>
        <v>0</v>
      </c>
      <c r="K3035" s="4">
        <f t="shared" si="861"/>
        <v>45482</v>
      </c>
      <c r="L3035" s="5">
        <f t="shared" si="862"/>
        <v>7</v>
      </c>
      <c r="M3035" s="5">
        <f t="shared" si="863"/>
        <v>2024</v>
      </c>
      <c r="N3035" s="12">
        <v>380</v>
      </c>
      <c r="O3035" s="12"/>
      <c r="P3035" s="12">
        <f t="shared" si="858"/>
        <v>380</v>
      </c>
      <c r="Q3035" s="7">
        <v>4976802.3500000006</v>
      </c>
      <c r="R3035" s="44" t="str">
        <f>VLOOKUP(F3035,'Set up'!$A$2:$E$55,5,FALSE)</f>
        <v>Trsf</v>
      </c>
    </row>
    <row r="3036" spans="1:19" ht="15" customHeight="1" x14ac:dyDescent="0.35">
      <c r="A3036" s="4">
        <v>45482</v>
      </c>
      <c r="B3036" s="5">
        <f t="shared" si="859"/>
        <v>7</v>
      </c>
      <c r="C3036" s="5">
        <f t="shared" si="860"/>
        <v>2024</v>
      </c>
      <c r="D3036" s="5" t="s">
        <v>2832</v>
      </c>
      <c r="E3036" s="5" t="str">
        <f>VLOOKUP(F3036,'Set up'!$A$2:$C$55,2,FALSE)</f>
        <v>C00000042</v>
      </c>
      <c r="F3036" s="1" t="s">
        <v>2013</v>
      </c>
      <c r="G3036" s="99" t="s">
        <v>1074</v>
      </c>
      <c r="H3036" s="5">
        <v>1</v>
      </c>
      <c r="I3036" s="5" t="str">
        <f>VLOOKUP(F3036,'Set up'!$A$2:$C$55,3,FALSE)</f>
        <v>Cash</v>
      </c>
      <c r="J3036" s="5">
        <f>VLOOKUP(F3036,'Set up'!$A$2:$D$55,4,FALSE)</f>
        <v>0</v>
      </c>
      <c r="K3036" s="4">
        <f t="shared" si="861"/>
        <v>45482</v>
      </c>
      <c r="L3036" s="5">
        <f t="shared" si="862"/>
        <v>7</v>
      </c>
      <c r="M3036" s="5">
        <f t="shared" si="863"/>
        <v>2024</v>
      </c>
      <c r="N3036" s="12">
        <v>1000</v>
      </c>
      <c r="O3036" s="12"/>
      <c r="P3036" s="12">
        <f t="shared" si="858"/>
        <v>1000</v>
      </c>
      <c r="Q3036" s="7">
        <v>4977802.3500000006</v>
      </c>
      <c r="R3036" s="44" t="str">
        <f>VLOOKUP(F3036,'Set up'!$A$2:$E$55,5,FALSE)</f>
        <v>Trsf</v>
      </c>
    </row>
    <row r="3037" spans="1:19" ht="15" customHeight="1" x14ac:dyDescent="0.35">
      <c r="A3037" s="4">
        <v>45485</v>
      </c>
      <c r="B3037" s="5">
        <f t="shared" si="859"/>
        <v>7</v>
      </c>
      <c r="C3037" s="5">
        <f t="shared" si="860"/>
        <v>2024</v>
      </c>
      <c r="D3037" s="5" t="s">
        <v>2833</v>
      </c>
      <c r="E3037" s="5" t="str">
        <f>VLOOKUP(F3037,'Set up'!$A$2:$C$55,2,FALSE)</f>
        <v>C00000009</v>
      </c>
      <c r="F3037" s="1" t="s">
        <v>58</v>
      </c>
      <c r="G3037" s="99" t="s">
        <v>1412</v>
      </c>
      <c r="H3037" s="5">
        <v>2</v>
      </c>
      <c r="I3037" s="5">
        <f>VLOOKUP(F3037,'Set up'!$A$2:$C$55,3,FALSE)</f>
        <v>60</v>
      </c>
      <c r="J3037" s="5">
        <f>VLOOKUP(F3037,'Set up'!$A$2:$D$55,4,FALSE)</f>
        <v>60</v>
      </c>
      <c r="K3037" s="4">
        <f t="shared" si="861"/>
        <v>45545</v>
      </c>
      <c r="L3037" s="5">
        <f t="shared" si="862"/>
        <v>9</v>
      </c>
      <c r="M3037" s="5">
        <f t="shared" si="863"/>
        <v>2024</v>
      </c>
      <c r="N3037" s="12">
        <v>658.8</v>
      </c>
      <c r="O3037" s="12"/>
      <c r="P3037" s="12">
        <f t="shared" si="858"/>
        <v>658.8</v>
      </c>
      <c r="Q3037" s="7">
        <v>4978461.1500000004</v>
      </c>
      <c r="R3037" s="44" t="str">
        <f>VLOOKUP(F3037,'Set up'!$A$2:$E$55,5,FALSE)</f>
        <v>Chq</v>
      </c>
    </row>
    <row r="3038" spans="1:19" ht="15" customHeight="1" x14ac:dyDescent="0.35">
      <c r="A3038" s="4">
        <v>45485</v>
      </c>
      <c r="B3038" s="5">
        <f t="shared" si="859"/>
        <v>7</v>
      </c>
      <c r="C3038" s="5">
        <f t="shared" si="860"/>
        <v>2024</v>
      </c>
      <c r="D3038" s="5" t="s">
        <v>2833</v>
      </c>
      <c r="E3038" s="5" t="str">
        <f>VLOOKUP(F3038,'Set up'!$A$2:$C$55,2,FALSE)</f>
        <v>C00000009</v>
      </c>
      <c r="F3038" s="1" t="s">
        <v>58</v>
      </c>
      <c r="G3038" s="99" t="s">
        <v>769</v>
      </c>
      <c r="H3038" s="5">
        <v>1</v>
      </c>
      <c r="I3038" s="5">
        <f>VLOOKUP(F3038,'Set up'!$A$2:$C$55,3,FALSE)</f>
        <v>60</v>
      </c>
      <c r="J3038" s="5">
        <f>VLOOKUP(F3038,'Set up'!$A$2:$D$55,4,FALSE)</f>
        <v>60</v>
      </c>
      <c r="K3038" s="4">
        <f t="shared" si="861"/>
        <v>45545</v>
      </c>
      <c r="L3038" s="5">
        <f t="shared" si="862"/>
        <v>9</v>
      </c>
      <c r="M3038" s="5">
        <f t="shared" si="863"/>
        <v>2024</v>
      </c>
      <c r="N3038" s="12">
        <v>160</v>
      </c>
      <c r="O3038" s="12"/>
      <c r="P3038" s="12">
        <f t="shared" si="858"/>
        <v>160</v>
      </c>
      <c r="Q3038" s="7">
        <v>4978621.1500000004</v>
      </c>
      <c r="R3038" s="44" t="str">
        <f>VLOOKUP(F3038,'Set up'!$A$2:$E$55,5,FALSE)</f>
        <v>Chq</v>
      </c>
    </row>
    <row r="3039" spans="1:19" ht="15" customHeight="1" x14ac:dyDescent="0.35">
      <c r="A3039" s="4">
        <v>45485</v>
      </c>
      <c r="B3039" s="5">
        <f t="shared" si="859"/>
        <v>7</v>
      </c>
      <c r="C3039" s="5">
        <f t="shared" si="860"/>
        <v>2024</v>
      </c>
      <c r="D3039" s="5" t="s">
        <v>2834</v>
      </c>
      <c r="E3039" s="5" t="str">
        <f>VLOOKUP(F3039,'Set up'!$A$2:$C$55,2,FALSE)</f>
        <v>C00000050</v>
      </c>
      <c r="F3039" s="1" t="s">
        <v>2728</v>
      </c>
      <c r="G3039" s="99" t="s">
        <v>1895</v>
      </c>
      <c r="H3039" s="5">
        <v>1</v>
      </c>
      <c r="I3039" s="5" t="str">
        <f>VLOOKUP(F3039,'Set up'!$A$2:$C$55,3,FALSE)</f>
        <v>Cash</v>
      </c>
      <c r="J3039" s="5">
        <f>VLOOKUP(F3039,'Set up'!$A$2:$D$55,4,FALSE)</f>
        <v>0</v>
      </c>
      <c r="K3039" s="4">
        <f t="shared" si="861"/>
        <v>45485</v>
      </c>
      <c r="L3039" s="5">
        <f t="shared" si="862"/>
        <v>7</v>
      </c>
      <c r="M3039" s="5">
        <f t="shared" si="863"/>
        <v>2024</v>
      </c>
      <c r="N3039" s="12">
        <v>1760</v>
      </c>
      <c r="O3039" s="6">
        <f t="shared" ref="O3039:O3042" si="868">-N3039</f>
        <v>-1760</v>
      </c>
      <c r="P3039" s="12">
        <f t="shared" si="858"/>
        <v>0</v>
      </c>
      <c r="Q3039" s="7">
        <v>4980381.1500000004</v>
      </c>
      <c r="R3039" s="44" t="str">
        <f>VLOOKUP(F3039,'Set up'!$A$2:$E$55,5,FALSE)</f>
        <v>Cash</v>
      </c>
      <c r="S3039" s="1" t="s">
        <v>2912</v>
      </c>
    </row>
    <row r="3040" spans="1:19" ht="15" customHeight="1" x14ac:dyDescent="0.35">
      <c r="A3040" s="4">
        <v>45485</v>
      </c>
      <c r="B3040" s="5">
        <f t="shared" si="859"/>
        <v>7</v>
      </c>
      <c r="C3040" s="5">
        <f t="shared" si="860"/>
        <v>2024</v>
      </c>
      <c r="D3040" s="5" t="s">
        <v>2834</v>
      </c>
      <c r="E3040" s="5" t="str">
        <f>VLOOKUP(F3040,'Set up'!$A$2:$C$55,2,FALSE)</f>
        <v>C00000050</v>
      </c>
      <c r="F3040" s="1" t="s">
        <v>2728</v>
      </c>
      <c r="G3040" s="99" t="s">
        <v>2198</v>
      </c>
      <c r="H3040" s="5">
        <v>2</v>
      </c>
      <c r="I3040" s="5" t="str">
        <f>VLOOKUP(F3040,'Set up'!$A$2:$C$55,3,FALSE)</f>
        <v>Cash</v>
      </c>
      <c r="J3040" s="5">
        <f>VLOOKUP(F3040,'Set up'!$A$2:$D$55,4,FALSE)</f>
        <v>0</v>
      </c>
      <c r="K3040" s="4">
        <f t="shared" si="861"/>
        <v>45485</v>
      </c>
      <c r="L3040" s="5">
        <f t="shared" si="862"/>
        <v>7</v>
      </c>
      <c r="M3040" s="5">
        <f t="shared" si="863"/>
        <v>2024</v>
      </c>
      <c r="N3040" s="12">
        <v>555</v>
      </c>
      <c r="O3040" s="6">
        <f t="shared" si="868"/>
        <v>-555</v>
      </c>
      <c r="P3040" s="12">
        <f t="shared" si="858"/>
        <v>0</v>
      </c>
      <c r="Q3040" s="7">
        <v>4980936.1500000004</v>
      </c>
      <c r="R3040" s="44" t="str">
        <f>VLOOKUP(F3040,'Set up'!$A$2:$E$55,5,FALSE)</f>
        <v>Cash</v>
      </c>
      <c r="S3040" s="1" t="s">
        <v>2912</v>
      </c>
    </row>
    <row r="3041" spans="1:19" ht="15" customHeight="1" x14ac:dyDescent="0.35">
      <c r="A3041" s="4">
        <v>45485</v>
      </c>
      <c r="B3041" s="5">
        <f t="shared" si="859"/>
        <v>7</v>
      </c>
      <c r="C3041" s="5">
        <f t="shared" si="860"/>
        <v>2024</v>
      </c>
      <c r="D3041" s="5" t="s">
        <v>2834</v>
      </c>
      <c r="E3041" s="5" t="str">
        <f>VLOOKUP(F3041,'Set up'!$A$2:$C$55,2,FALSE)</f>
        <v>C00000050</v>
      </c>
      <c r="F3041" s="1" t="s">
        <v>2728</v>
      </c>
      <c r="G3041" s="99" t="s">
        <v>1062</v>
      </c>
      <c r="H3041" s="5">
        <v>1</v>
      </c>
      <c r="I3041" s="5" t="str">
        <f>VLOOKUP(F3041,'Set up'!$A$2:$C$55,3,FALSE)</f>
        <v>Cash</v>
      </c>
      <c r="J3041" s="5">
        <f>VLOOKUP(F3041,'Set up'!$A$2:$D$55,4,FALSE)</f>
        <v>0</v>
      </c>
      <c r="K3041" s="4">
        <f t="shared" si="861"/>
        <v>45485</v>
      </c>
      <c r="L3041" s="5">
        <f t="shared" si="862"/>
        <v>7</v>
      </c>
      <c r="M3041" s="5">
        <f t="shared" si="863"/>
        <v>2024</v>
      </c>
      <c r="N3041" s="12">
        <v>95</v>
      </c>
      <c r="O3041" s="6">
        <f t="shared" si="868"/>
        <v>-95</v>
      </c>
      <c r="P3041" s="12">
        <f t="shared" si="858"/>
        <v>0</v>
      </c>
      <c r="Q3041" s="7">
        <v>4981031.1500000004</v>
      </c>
      <c r="R3041" s="44" t="str">
        <f>VLOOKUP(F3041,'Set up'!$A$2:$E$55,5,FALSE)</f>
        <v>Cash</v>
      </c>
      <c r="S3041" s="1" t="s">
        <v>2912</v>
      </c>
    </row>
    <row r="3042" spans="1:19" ht="15" customHeight="1" x14ac:dyDescent="0.35">
      <c r="A3042" s="4">
        <v>45485</v>
      </c>
      <c r="B3042" s="5">
        <f t="shared" si="859"/>
        <v>7</v>
      </c>
      <c r="C3042" s="5">
        <f t="shared" si="860"/>
        <v>2024</v>
      </c>
      <c r="D3042" s="5" t="s">
        <v>2834</v>
      </c>
      <c r="E3042" s="5" t="str">
        <f>VLOOKUP(F3042,'Set up'!$A$2:$C$55,2,FALSE)</f>
        <v>C00000050</v>
      </c>
      <c r="F3042" s="1" t="s">
        <v>2728</v>
      </c>
      <c r="G3042" s="99" t="s">
        <v>2718</v>
      </c>
      <c r="H3042" s="5">
        <v>5</v>
      </c>
      <c r="I3042" s="5" t="str">
        <f>VLOOKUP(F3042,'Set up'!$A$2:$C$55,3,FALSE)</f>
        <v>Cash</v>
      </c>
      <c r="J3042" s="5">
        <f>VLOOKUP(F3042,'Set up'!$A$2:$D$55,4,FALSE)</f>
        <v>0</v>
      </c>
      <c r="K3042" s="4">
        <f t="shared" si="861"/>
        <v>45485</v>
      </c>
      <c r="L3042" s="5">
        <f t="shared" si="862"/>
        <v>7</v>
      </c>
      <c r="M3042" s="5">
        <f t="shared" si="863"/>
        <v>2024</v>
      </c>
      <c r="N3042" s="12">
        <v>312.5</v>
      </c>
      <c r="O3042" s="6">
        <f t="shared" si="868"/>
        <v>-312.5</v>
      </c>
      <c r="P3042" s="12">
        <f t="shared" si="858"/>
        <v>0</v>
      </c>
      <c r="Q3042" s="7">
        <v>4981343.6500000004</v>
      </c>
      <c r="R3042" s="44" t="str">
        <f>VLOOKUP(F3042,'Set up'!$A$2:$E$55,5,FALSE)</f>
        <v>Cash</v>
      </c>
      <c r="S3042" s="1" t="s">
        <v>2912</v>
      </c>
    </row>
    <row r="3043" spans="1:19" ht="15" customHeight="1" x14ac:dyDescent="0.35">
      <c r="A3043" s="4">
        <v>45489</v>
      </c>
      <c r="B3043" s="5">
        <f t="shared" si="859"/>
        <v>7</v>
      </c>
      <c r="C3043" s="5">
        <f t="shared" si="860"/>
        <v>2024</v>
      </c>
      <c r="D3043" s="5" t="s">
        <v>2835</v>
      </c>
      <c r="E3043" s="5" t="str">
        <f>VLOOKUP(F3043,'Set up'!$A$2:$C$55,2,FALSE)</f>
        <v>C00000053</v>
      </c>
      <c r="F3043" s="1" t="s">
        <v>2814</v>
      </c>
      <c r="G3043" s="99" t="s">
        <v>2815</v>
      </c>
      <c r="H3043" s="5">
        <v>1</v>
      </c>
      <c r="I3043" s="5" t="str">
        <f>VLOOKUP(F3043,'Set up'!$A$2:$C$55,3,FALSE)</f>
        <v>Cash</v>
      </c>
      <c r="J3043" s="5">
        <f>VLOOKUP(F3043,'Set up'!$A$2:$D$55,4,FALSE)</f>
        <v>0</v>
      </c>
      <c r="K3043" s="4">
        <f t="shared" ref="K3043:K3044" si="869">A3043+J3043</f>
        <v>45489</v>
      </c>
      <c r="L3043" s="5">
        <f t="shared" si="862"/>
        <v>7</v>
      </c>
      <c r="M3043" s="5">
        <f t="shared" si="863"/>
        <v>2024</v>
      </c>
      <c r="N3043" s="12">
        <v>625</v>
      </c>
      <c r="O3043" s="6">
        <f t="shared" ref="O3043" si="870">-N3043</f>
        <v>-625</v>
      </c>
      <c r="P3043" s="12">
        <f t="shared" si="858"/>
        <v>0</v>
      </c>
      <c r="Q3043" s="7">
        <v>4981968.6500000004</v>
      </c>
      <c r="R3043" s="44" t="str">
        <f>VLOOKUP(F3043,'Set up'!$A$2:$E$55,5,FALSE)</f>
        <v>Cash</v>
      </c>
      <c r="S3043" s="1" t="s">
        <v>2906</v>
      </c>
    </row>
    <row r="3044" spans="1:19" ht="15" customHeight="1" x14ac:dyDescent="0.35">
      <c r="A3044" s="4">
        <v>45490</v>
      </c>
      <c r="B3044" s="5">
        <f t="shared" si="859"/>
        <v>7</v>
      </c>
      <c r="C3044" s="5">
        <f t="shared" si="860"/>
        <v>2024</v>
      </c>
      <c r="D3044" s="5" t="s">
        <v>2836</v>
      </c>
      <c r="E3044" s="5" t="str">
        <f>VLOOKUP(F3044,'Set up'!$A$2:$C$55,2,FALSE)</f>
        <v>C00000019</v>
      </c>
      <c r="F3044" s="1" t="s">
        <v>401</v>
      </c>
      <c r="G3044" s="99" t="s">
        <v>95</v>
      </c>
      <c r="H3044" s="5">
        <v>1</v>
      </c>
      <c r="I3044" s="5" t="str">
        <f>VLOOKUP(F3044,'Set up'!$A$2:$C$55,3,FALSE)</f>
        <v>Cash</v>
      </c>
      <c r="J3044" s="5">
        <f>VLOOKUP(F3044,'Set up'!$A$2:$D$55,4,FALSE)</f>
        <v>0</v>
      </c>
      <c r="K3044" s="4">
        <f t="shared" si="869"/>
        <v>45490</v>
      </c>
      <c r="L3044" s="5">
        <f t="shared" si="862"/>
        <v>7</v>
      </c>
      <c r="M3044" s="5">
        <f t="shared" si="863"/>
        <v>2024</v>
      </c>
      <c r="N3044" s="12">
        <v>1760</v>
      </c>
      <c r="O3044" s="12"/>
      <c r="P3044" s="12">
        <f t="shared" si="858"/>
        <v>1760</v>
      </c>
      <c r="Q3044" s="7">
        <v>4983728.6500000004</v>
      </c>
      <c r="R3044" s="44" t="str">
        <f>VLOOKUP(F3044,'Set up'!$A$2:$E$55,5,FALSE)</f>
        <v>Trsf</v>
      </c>
    </row>
    <row r="3045" spans="1:19" ht="15" customHeight="1" x14ac:dyDescent="0.35">
      <c r="A3045" s="4">
        <v>45490</v>
      </c>
      <c r="B3045" s="5">
        <f t="shared" si="859"/>
        <v>7</v>
      </c>
      <c r="C3045" s="5">
        <f t="shared" si="860"/>
        <v>2024</v>
      </c>
      <c r="D3045" s="5" t="s">
        <v>2836</v>
      </c>
      <c r="E3045" s="5" t="str">
        <f>VLOOKUP(F3045,'Set up'!$A$2:$C$55,2,FALSE)</f>
        <v>C00000019</v>
      </c>
      <c r="F3045" s="1" t="s">
        <v>401</v>
      </c>
      <c r="G3045" s="99" t="s">
        <v>1412</v>
      </c>
      <c r="H3045" s="5">
        <v>1</v>
      </c>
      <c r="I3045" s="5" t="str">
        <f>VLOOKUP(F3045,'Set up'!$A$2:$C$55,3,FALSE)</f>
        <v>Cash</v>
      </c>
      <c r="J3045" s="5">
        <f>VLOOKUP(F3045,'Set up'!$A$2:$D$55,4,FALSE)</f>
        <v>0</v>
      </c>
      <c r="K3045" s="4">
        <f t="shared" si="861"/>
        <v>45490</v>
      </c>
      <c r="L3045" s="5">
        <f t="shared" si="862"/>
        <v>7</v>
      </c>
      <c r="M3045" s="5">
        <f t="shared" si="863"/>
        <v>2024</v>
      </c>
      <c r="N3045" s="12">
        <v>405</v>
      </c>
      <c r="O3045" s="12"/>
      <c r="P3045" s="12">
        <f t="shared" si="858"/>
        <v>405</v>
      </c>
      <c r="Q3045" s="7">
        <v>4984133.6500000004</v>
      </c>
      <c r="R3045" s="44" t="str">
        <f>VLOOKUP(F3045,'Set up'!$A$2:$E$55,5,FALSE)</f>
        <v>Trsf</v>
      </c>
    </row>
    <row r="3046" spans="1:19" ht="15" customHeight="1" x14ac:dyDescent="0.35">
      <c r="A3046" s="4">
        <v>45491</v>
      </c>
      <c r="B3046" s="5">
        <f t="shared" si="859"/>
        <v>7</v>
      </c>
      <c r="C3046" s="5">
        <f t="shared" si="860"/>
        <v>2024</v>
      </c>
      <c r="D3046" s="5" t="s">
        <v>2837</v>
      </c>
      <c r="E3046" s="5" t="str">
        <f>VLOOKUP(F3046,'Set up'!$A$2:$C$55,2,FALSE)</f>
        <v>C00000010</v>
      </c>
      <c r="F3046" s="1" t="s">
        <v>62</v>
      </c>
      <c r="G3046" s="99" t="s">
        <v>1403</v>
      </c>
      <c r="H3046" s="5">
        <v>8</v>
      </c>
      <c r="I3046" s="5">
        <f>VLOOKUP(F3046,'Set up'!$A$2:$C$55,3,FALSE)</f>
        <v>120</v>
      </c>
      <c r="J3046" s="5">
        <f>VLOOKUP(F3046,'Set up'!$A$2:$D$55,4,FALSE)</f>
        <v>120</v>
      </c>
      <c r="K3046" s="4">
        <f t="shared" si="861"/>
        <v>45611</v>
      </c>
      <c r="L3046" s="5">
        <f t="shared" si="862"/>
        <v>11</v>
      </c>
      <c r="M3046" s="5">
        <f t="shared" si="863"/>
        <v>2024</v>
      </c>
      <c r="N3046" s="12">
        <v>13024</v>
      </c>
      <c r="O3046" s="12"/>
      <c r="P3046" s="12">
        <f t="shared" si="858"/>
        <v>13024</v>
      </c>
      <c r="Q3046" s="7">
        <v>4997157.6500000004</v>
      </c>
      <c r="R3046" s="44" t="str">
        <f>VLOOKUP(F3046,'Set up'!$A$2:$E$55,5,FALSE)</f>
        <v>Trsf</v>
      </c>
    </row>
    <row r="3047" spans="1:19" ht="15" customHeight="1" x14ac:dyDescent="0.35">
      <c r="A3047" s="4">
        <v>45491</v>
      </c>
      <c r="B3047" s="5">
        <f t="shared" si="859"/>
        <v>7</v>
      </c>
      <c r="C3047" s="5">
        <f t="shared" si="860"/>
        <v>2024</v>
      </c>
      <c r="D3047" s="5" t="s">
        <v>2837</v>
      </c>
      <c r="E3047" s="5" t="str">
        <f>VLOOKUP(F3047,'Set up'!$A$2:$C$55,2,FALSE)</f>
        <v>C00000010</v>
      </c>
      <c r="F3047" s="1" t="s">
        <v>62</v>
      </c>
      <c r="G3047" s="99" t="s">
        <v>1544</v>
      </c>
      <c r="H3047" s="5">
        <v>5</v>
      </c>
      <c r="I3047" s="5">
        <f>VLOOKUP(F3047,'Set up'!$A$2:$C$55,3,FALSE)</f>
        <v>120</v>
      </c>
      <c r="J3047" s="5">
        <f>VLOOKUP(F3047,'Set up'!$A$2:$D$55,4,FALSE)</f>
        <v>120</v>
      </c>
      <c r="K3047" s="4">
        <f t="shared" si="861"/>
        <v>45611</v>
      </c>
      <c r="L3047" s="5">
        <f t="shared" si="862"/>
        <v>11</v>
      </c>
      <c r="M3047" s="5">
        <f t="shared" si="863"/>
        <v>2024</v>
      </c>
      <c r="N3047" s="12">
        <v>900</v>
      </c>
      <c r="O3047" s="12"/>
      <c r="P3047" s="12">
        <f t="shared" si="858"/>
        <v>900</v>
      </c>
      <c r="Q3047" s="7">
        <v>4998057.6500000004</v>
      </c>
      <c r="R3047" s="44" t="str">
        <f>VLOOKUP(F3047,'Set up'!$A$2:$E$55,5,FALSE)</f>
        <v>Trsf</v>
      </c>
    </row>
    <row r="3048" spans="1:19" ht="15" customHeight="1" x14ac:dyDescent="0.35">
      <c r="A3048" s="4">
        <v>45491</v>
      </c>
      <c r="B3048" s="5">
        <f t="shared" si="859"/>
        <v>7</v>
      </c>
      <c r="C3048" s="5">
        <f t="shared" si="860"/>
        <v>2024</v>
      </c>
      <c r="D3048" s="5" t="s">
        <v>2837</v>
      </c>
      <c r="E3048" s="5" t="str">
        <f>VLOOKUP(F3048,'Set up'!$A$2:$C$55,2,FALSE)</f>
        <v>C00000010</v>
      </c>
      <c r="F3048" s="1" t="s">
        <v>62</v>
      </c>
      <c r="G3048" s="99" t="s">
        <v>2707</v>
      </c>
      <c r="H3048" s="5">
        <v>5</v>
      </c>
      <c r="I3048" s="5">
        <f>VLOOKUP(F3048,'Set up'!$A$2:$C$55,3,FALSE)</f>
        <v>120</v>
      </c>
      <c r="J3048" s="5">
        <f>VLOOKUP(F3048,'Set up'!$A$2:$D$55,4,FALSE)</f>
        <v>120</v>
      </c>
      <c r="K3048" s="4">
        <f t="shared" si="861"/>
        <v>45611</v>
      </c>
      <c r="L3048" s="5">
        <f t="shared" si="862"/>
        <v>11</v>
      </c>
      <c r="M3048" s="5">
        <f t="shared" si="863"/>
        <v>2024</v>
      </c>
      <c r="N3048" s="12">
        <v>287.5</v>
      </c>
      <c r="O3048" s="12"/>
      <c r="P3048" s="12">
        <f t="shared" si="858"/>
        <v>287.5</v>
      </c>
      <c r="Q3048" s="7">
        <v>4998345.1500000004</v>
      </c>
      <c r="R3048" s="44" t="str">
        <f>VLOOKUP(F3048,'Set up'!$A$2:$E$55,5,FALSE)</f>
        <v>Trsf</v>
      </c>
    </row>
    <row r="3049" spans="1:19" ht="15" customHeight="1" x14ac:dyDescent="0.35">
      <c r="A3049" s="4">
        <v>45491</v>
      </c>
      <c r="B3049" s="5">
        <f t="shared" si="859"/>
        <v>7</v>
      </c>
      <c r="C3049" s="5">
        <f t="shared" si="860"/>
        <v>2024</v>
      </c>
      <c r="D3049" s="5" t="s">
        <v>2837</v>
      </c>
      <c r="E3049" s="5" t="str">
        <f>VLOOKUP(F3049,'Set up'!$A$2:$C$55,2,FALSE)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up'!$A$2:$C$55,3,FALSE)</f>
        <v>120</v>
      </c>
      <c r="J3049" s="5">
        <f>VLOOKUP(F3049,'Set up'!$A$2:$D$55,4,FALSE)</f>
        <v>120</v>
      </c>
      <c r="K3049" s="4">
        <f t="shared" si="861"/>
        <v>45611</v>
      </c>
      <c r="L3049" s="5">
        <f t="shared" si="862"/>
        <v>11</v>
      </c>
      <c r="M3049" s="5">
        <f t="shared" si="863"/>
        <v>2024</v>
      </c>
      <c r="N3049" s="12">
        <v>440</v>
      </c>
      <c r="O3049" s="12"/>
      <c r="P3049" s="12">
        <f t="shared" si="858"/>
        <v>440</v>
      </c>
      <c r="Q3049" s="7">
        <v>4998785.1500000004</v>
      </c>
      <c r="R3049" s="44" t="str">
        <f>VLOOKUP(F3049,'Set up'!$A$2:$E$55,5,FALSE)</f>
        <v>Trsf</v>
      </c>
    </row>
    <row r="3050" spans="1:19" ht="15" customHeight="1" x14ac:dyDescent="0.35">
      <c r="A3050" s="4">
        <v>45491</v>
      </c>
      <c r="B3050" s="5">
        <f t="shared" si="859"/>
        <v>7</v>
      </c>
      <c r="C3050" s="5">
        <f t="shared" si="860"/>
        <v>2024</v>
      </c>
      <c r="D3050" s="5" t="s">
        <v>2837</v>
      </c>
      <c r="E3050" s="5" t="str">
        <f>VLOOKUP(F3050,'Set up'!$A$2:$C$55,2,FALSE)</f>
        <v>C00000010</v>
      </c>
      <c r="F3050" s="1" t="s">
        <v>62</v>
      </c>
      <c r="G3050" s="99" t="s">
        <v>2816</v>
      </c>
      <c r="H3050" s="5">
        <v>1</v>
      </c>
      <c r="I3050" s="5">
        <f>VLOOKUP(F3050,'Set up'!$A$2:$C$55,3,FALSE)</f>
        <v>120</v>
      </c>
      <c r="J3050" s="5">
        <f>VLOOKUP(F3050,'Set up'!$A$2:$D$55,4,FALSE)</f>
        <v>120</v>
      </c>
      <c r="K3050" s="4">
        <f t="shared" si="861"/>
        <v>45611</v>
      </c>
      <c r="L3050" s="5">
        <f t="shared" si="862"/>
        <v>11</v>
      </c>
      <c r="M3050" s="5">
        <f t="shared" si="863"/>
        <v>2024</v>
      </c>
      <c r="N3050" s="12">
        <v>696</v>
      </c>
      <c r="O3050" s="12"/>
      <c r="P3050" s="12">
        <f t="shared" si="858"/>
        <v>696</v>
      </c>
      <c r="Q3050" s="7">
        <v>4999481.1500000004</v>
      </c>
      <c r="R3050" s="44" t="str">
        <f>VLOOKUP(F3050,'Set up'!$A$2:$E$55,5,FALSE)</f>
        <v>Trsf</v>
      </c>
    </row>
    <row r="3051" spans="1:19" ht="15" customHeight="1" x14ac:dyDescent="0.35">
      <c r="A3051" s="4">
        <v>45491</v>
      </c>
      <c r="B3051" s="5">
        <f t="shared" si="859"/>
        <v>7</v>
      </c>
      <c r="C3051" s="5">
        <f t="shared" si="860"/>
        <v>2024</v>
      </c>
      <c r="D3051" s="5" t="s">
        <v>2838</v>
      </c>
      <c r="E3051" s="5" t="str">
        <f>VLOOKUP(F3051,'Set up'!$A$2:$C$55,2,FALSE)</f>
        <v>C00000010</v>
      </c>
      <c r="F3051" s="1" t="s">
        <v>62</v>
      </c>
      <c r="G3051" s="99" t="s">
        <v>556</v>
      </c>
      <c r="H3051" s="5">
        <v>4</v>
      </c>
      <c r="I3051" s="5">
        <f>VLOOKUP(F3051,'Set up'!$A$2:$C$55,3,FALSE)</f>
        <v>120</v>
      </c>
      <c r="J3051" s="5">
        <f>VLOOKUP(F3051,'Set up'!$A$2:$D$55,4,FALSE)</f>
        <v>120</v>
      </c>
      <c r="K3051" s="4">
        <f t="shared" si="861"/>
        <v>45611</v>
      </c>
      <c r="L3051" s="5">
        <f t="shared" si="862"/>
        <v>11</v>
      </c>
      <c r="M3051" s="5">
        <f t="shared" si="863"/>
        <v>2024</v>
      </c>
      <c r="N3051" s="12">
        <v>1440</v>
      </c>
      <c r="O3051" s="12"/>
      <c r="P3051" s="12">
        <f t="shared" si="858"/>
        <v>1440</v>
      </c>
      <c r="Q3051" s="7">
        <v>5000921.1500000004</v>
      </c>
      <c r="R3051" s="44" t="str">
        <f>VLOOKUP(F3051,'Set up'!$A$2:$E$55,5,FALSE)</f>
        <v>Trsf</v>
      </c>
    </row>
    <row r="3052" spans="1:19" ht="15" customHeight="1" x14ac:dyDescent="0.35">
      <c r="A3052" s="4">
        <v>45491</v>
      </c>
      <c r="B3052" s="5">
        <f t="shared" si="859"/>
        <v>7</v>
      </c>
      <c r="C3052" s="5">
        <f t="shared" si="860"/>
        <v>2024</v>
      </c>
      <c r="D3052" s="5" t="s">
        <v>2838</v>
      </c>
      <c r="E3052" s="5" t="str">
        <f>VLOOKUP(F3052,'Set up'!$A$2:$C$55,2,FALSE)</f>
        <v>C00000010</v>
      </c>
      <c r="F3052" s="1" t="s">
        <v>62</v>
      </c>
      <c r="G3052" s="99" t="s">
        <v>2817</v>
      </c>
      <c r="H3052" s="5">
        <v>1</v>
      </c>
      <c r="I3052" s="5">
        <f>VLOOKUP(F3052,'Set up'!$A$2:$C$55,3,FALSE)</f>
        <v>120</v>
      </c>
      <c r="J3052" s="5">
        <f>VLOOKUP(F3052,'Set up'!$A$2:$D$55,4,FALSE)</f>
        <v>120</v>
      </c>
      <c r="K3052" s="4">
        <f t="shared" si="861"/>
        <v>45611</v>
      </c>
      <c r="L3052" s="5">
        <f t="shared" si="862"/>
        <v>11</v>
      </c>
      <c r="M3052" s="5">
        <f t="shared" si="863"/>
        <v>2024</v>
      </c>
      <c r="N3052" s="12">
        <v>364</v>
      </c>
      <c r="O3052" s="12"/>
      <c r="P3052" s="12">
        <f t="shared" si="858"/>
        <v>364</v>
      </c>
      <c r="Q3052" s="7">
        <v>5001285.1500000004</v>
      </c>
      <c r="R3052" s="44" t="str">
        <f>VLOOKUP(F3052,'Set up'!$A$2:$E$55,5,FALSE)</f>
        <v>Trsf</v>
      </c>
    </row>
    <row r="3053" spans="1:19" ht="15" customHeight="1" x14ac:dyDescent="0.35">
      <c r="A3053" s="4">
        <v>45491</v>
      </c>
      <c r="B3053" s="5">
        <f t="shared" si="859"/>
        <v>7</v>
      </c>
      <c r="C3053" s="5">
        <f t="shared" si="860"/>
        <v>2024</v>
      </c>
      <c r="D3053" s="5" t="s">
        <v>2838</v>
      </c>
      <c r="E3053" s="5" t="str">
        <f>VLOOKUP(F3053,'Set up'!$A$2:$C$55,2,FALSE)</f>
        <v>C00000010</v>
      </c>
      <c r="F3053" s="1" t="s">
        <v>62</v>
      </c>
      <c r="G3053" s="99" t="s">
        <v>2645</v>
      </c>
      <c r="H3053" s="5">
        <v>1</v>
      </c>
      <c r="I3053" s="5">
        <f>VLOOKUP(F3053,'Set up'!$A$2:$C$55,3,FALSE)</f>
        <v>120</v>
      </c>
      <c r="J3053" s="5">
        <f>VLOOKUP(F3053,'Set up'!$A$2:$D$55,4,FALSE)</f>
        <v>120</v>
      </c>
      <c r="K3053" s="4">
        <f t="shared" si="861"/>
        <v>45611</v>
      </c>
      <c r="L3053" s="5">
        <f t="shared" si="862"/>
        <v>11</v>
      </c>
      <c r="M3053" s="5">
        <f t="shared" si="863"/>
        <v>2024</v>
      </c>
      <c r="N3053" s="12">
        <v>250</v>
      </c>
      <c r="O3053" s="12"/>
      <c r="P3053" s="12">
        <f t="shared" si="858"/>
        <v>250</v>
      </c>
      <c r="Q3053" s="7">
        <v>5001535.1500000004</v>
      </c>
      <c r="R3053" s="44" t="str">
        <f>VLOOKUP(F3053,'Set up'!$A$2:$E$55,5,FALSE)</f>
        <v>Trsf</v>
      </c>
    </row>
    <row r="3054" spans="1:19" ht="15" customHeight="1" x14ac:dyDescent="0.35">
      <c r="A3054" s="4">
        <v>45493</v>
      </c>
      <c r="B3054" s="5">
        <f t="shared" si="859"/>
        <v>7</v>
      </c>
      <c r="C3054" s="5">
        <f t="shared" si="860"/>
        <v>2024</v>
      </c>
      <c r="D3054" s="5" t="s">
        <v>2839</v>
      </c>
      <c r="E3054" s="5" t="str">
        <f>VLOOKUP(F3054,'Set up'!$A$2:$C$55,2,FALSE)</f>
        <v>C00000050</v>
      </c>
      <c r="F3054" s="1" t="s">
        <v>2728</v>
      </c>
      <c r="G3054" s="99" t="s">
        <v>1895</v>
      </c>
      <c r="H3054" s="5">
        <v>1</v>
      </c>
      <c r="I3054" s="5" t="str">
        <f>VLOOKUP(F3054,'Set up'!$A$2:$C$55,3,FALSE)</f>
        <v>Cash</v>
      </c>
      <c r="J3054" s="5">
        <f>VLOOKUP(F3054,'Set up'!$A$2:$D$55,4,FALSE)</f>
        <v>0</v>
      </c>
      <c r="K3054" s="4">
        <f t="shared" si="861"/>
        <v>45493</v>
      </c>
      <c r="L3054" s="5">
        <f t="shared" si="862"/>
        <v>7</v>
      </c>
      <c r="M3054" s="5">
        <f t="shared" si="863"/>
        <v>2024</v>
      </c>
      <c r="N3054" s="12">
        <v>1760</v>
      </c>
      <c r="O3054" s="6">
        <f t="shared" ref="O3054:O3058" si="871">-N3054</f>
        <v>-1760</v>
      </c>
      <c r="P3054" s="12">
        <f t="shared" si="858"/>
        <v>0</v>
      </c>
      <c r="Q3054" s="7">
        <v>5003295.1500000004</v>
      </c>
      <c r="R3054" s="44" t="str">
        <f>VLOOKUP(F3054,'Set up'!$A$2:$E$55,5,FALSE)</f>
        <v>Cash</v>
      </c>
      <c r="S3054" s="1" t="s">
        <v>2913</v>
      </c>
    </row>
    <row r="3055" spans="1:19" ht="15" customHeight="1" x14ac:dyDescent="0.35">
      <c r="A3055" s="4">
        <v>45493</v>
      </c>
      <c r="B3055" s="5">
        <f t="shared" si="859"/>
        <v>7</v>
      </c>
      <c r="C3055" s="5">
        <f t="shared" si="860"/>
        <v>2024</v>
      </c>
      <c r="D3055" s="5" t="s">
        <v>2839</v>
      </c>
      <c r="E3055" s="5" t="str">
        <f>VLOOKUP(F3055,'Set up'!$A$2:$C$55,2,FALSE)</f>
        <v>C00000050</v>
      </c>
      <c r="F3055" s="1" t="s">
        <v>2728</v>
      </c>
      <c r="G3055" s="99" t="s">
        <v>2198</v>
      </c>
      <c r="H3055" s="5">
        <v>1</v>
      </c>
      <c r="I3055" s="5" t="str">
        <f>VLOOKUP(F3055,'Set up'!$A$2:$C$55,3,FALSE)</f>
        <v>Cash</v>
      </c>
      <c r="J3055" s="5">
        <f>VLOOKUP(F3055,'Set up'!$A$2:$D$55,4,FALSE)</f>
        <v>0</v>
      </c>
      <c r="K3055" s="4">
        <f t="shared" si="861"/>
        <v>45493</v>
      </c>
      <c r="L3055" s="5">
        <f t="shared" si="862"/>
        <v>7</v>
      </c>
      <c r="M3055" s="5">
        <f t="shared" si="863"/>
        <v>2024</v>
      </c>
      <c r="N3055" s="12">
        <v>277.5</v>
      </c>
      <c r="O3055" s="6">
        <f t="shared" si="871"/>
        <v>-277.5</v>
      </c>
      <c r="P3055" s="12">
        <f t="shared" si="858"/>
        <v>0</v>
      </c>
      <c r="Q3055" s="7">
        <v>5003572.6500000004</v>
      </c>
      <c r="R3055" s="44" t="str">
        <f>VLOOKUP(F3055,'Set up'!$A$2:$E$55,5,FALSE)</f>
        <v>Cash</v>
      </c>
      <c r="S3055" s="1" t="s">
        <v>2913</v>
      </c>
    </row>
    <row r="3056" spans="1:19" ht="15" customHeight="1" x14ac:dyDescent="0.35">
      <c r="A3056" s="4">
        <v>45493</v>
      </c>
      <c r="B3056" s="5">
        <f t="shared" si="859"/>
        <v>7</v>
      </c>
      <c r="C3056" s="5">
        <f t="shared" si="860"/>
        <v>2024</v>
      </c>
      <c r="D3056" s="5" t="s">
        <v>2839</v>
      </c>
      <c r="E3056" s="5" t="str">
        <f>VLOOKUP(F3056,'Set up'!$A$2:$C$55,2,FALSE)</f>
        <v>C00000050</v>
      </c>
      <c r="F3056" s="1" t="s">
        <v>2728</v>
      </c>
      <c r="G3056" s="99" t="s">
        <v>1062</v>
      </c>
      <c r="H3056" s="5">
        <v>1</v>
      </c>
      <c r="I3056" s="5" t="str">
        <f>VLOOKUP(F3056,'Set up'!$A$2:$C$55,3,FALSE)</f>
        <v>Cash</v>
      </c>
      <c r="J3056" s="5">
        <f>VLOOKUP(F3056,'Set up'!$A$2:$D$55,4,FALSE)</f>
        <v>0</v>
      </c>
      <c r="K3056" s="4">
        <f t="shared" si="861"/>
        <v>45493</v>
      </c>
      <c r="L3056" s="5">
        <f t="shared" si="862"/>
        <v>7</v>
      </c>
      <c r="M3056" s="5">
        <f t="shared" si="863"/>
        <v>2024</v>
      </c>
      <c r="N3056" s="12">
        <v>95</v>
      </c>
      <c r="O3056" s="6">
        <f t="shared" si="871"/>
        <v>-95</v>
      </c>
      <c r="P3056" s="12">
        <f t="shared" ref="P3056:P3092" si="872">SUM(N3056+O3056)</f>
        <v>0</v>
      </c>
      <c r="Q3056" s="7">
        <v>5003667.6500000004</v>
      </c>
      <c r="R3056" s="44" t="str">
        <f>VLOOKUP(F3056,'Set up'!$A$2:$E$55,5,FALSE)</f>
        <v>Cash</v>
      </c>
      <c r="S3056" s="1" t="s">
        <v>2913</v>
      </c>
    </row>
    <row r="3057" spans="1:19" ht="15" customHeight="1" x14ac:dyDescent="0.35">
      <c r="A3057" s="4">
        <v>45493</v>
      </c>
      <c r="B3057" s="5">
        <f t="shared" si="859"/>
        <v>7</v>
      </c>
      <c r="C3057" s="5">
        <f t="shared" si="860"/>
        <v>2024</v>
      </c>
      <c r="D3057" s="5" t="s">
        <v>2839</v>
      </c>
      <c r="E3057" s="5" t="str">
        <f>VLOOKUP(F3057,'Set up'!$A$2:$C$55,2,FALSE)</f>
        <v>C00000050</v>
      </c>
      <c r="F3057" s="1" t="s">
        <v>2728</v>
      </c>
      <c r="G3057" s="99" t="s">
        <v>2718</v>
      </c>
      <c r="H3057" s="5">
        <v>5</v>
      </c>
      <c r="I3057" s="5" t="str">
        <f>VLOOKUP(F3057,'Set up'!$A$2:$C$55,3,FALSE)</f>
        <v>Cash</v>
      </c>
      <c r="J3057" s="5">
        <f>VLOOKUP(F3057,'Set up'!$A$2:$D$55,4,FALSE)</f>
        <v>0</v>
      </c>
      <c r="K3057" s="4">
        <f t="shared" si="861"/>
        <v>45493</v>
      </c>
      <c r="L3057" s="5">
        <f t="shared" si="862"/>
        <v>7</v>
      </c>
      <c r="M3057" s="5">
        <f t="shared" si="863"/>
        <v>2024</v>
      </c>
      <c r="N3057" s="12">
        <v>312.5</v>
      </c>
      <c r="O3057" s="6">
        <f t="shared" si="871"/>
        <v>-312.5</v>
      </c>
      <c r="P3057" s="12">
        <f t="shared" si="872"/>
        <v>0</v>
      </c>
      <c r="Q3057" s="7">
        <v>5003980.1500000004</v>
      </c>
      <c r="R3057" s="44" t="str">
        <f>VLOOKUP(F3057,'Set up'!$A$2:$E$55,5,FALSE)</f>
        <v>Cash</v>
      </c>
      <c r="S3057" s="1" t="s">
        <v>2913</v>
      </c>
    </row>
    <row r="3058" spans="1:19" ht="15" customHeight="1" x14ac:dyDescent="0.35">
      <c r="A3058" s="4">
        <v>45493</v>
      </c>
      <c r="B3058" s="5">
        <f t="shared" si="859"/>
        <v>7</v>
      </c>
      <c r="C3058" s="5">
        <f t="shared" si="860"/>
        <v>2024</v>
      </c>
      <c r="D3058" s="5" t="s">
        <v>2839</v>
      </c>
      <c r="E3058" s="5" t="str">
        <f>VLOOKUP(F3058,'Set up'!$A$2:$C$55,2,FALSE)</f>
        <v>C00000050</v>
      </c>
      <c r="F3058" s="1" t="s">
        <v>2728</v>
      </c>
      <c r="G3058" s="99" t="s">
        <v>2591</v>
      </c>
      <c r="H3058" s="5">
        <v>12</v>
      </c>
      <c r="I3058" s="5" t="str">
        <f>VLOOKUP(F3058,'Set up'!$A$2:$C$55,3,FALSE)</f>
        <v>Cash</v>
      </c>
      <c r="J3058" s="5">
        <f>VLOOKUP(F3058,'Set up'!$A$2:$D$55,4,FALSE)</f>
        <v>0</v>
      </c>
      <c r="K3058" s="4">
        <f t="shared" si="861"/>
        <v>45493</v>
      </c>
      <c r="L3058" s="5">
        <f t="shared" si="862"/>
        <v>7</v>
      </c>
      <c r="M3058" s="5">
        <f t="shared" si="863"/>
        <v>2024</v>
      </c>
      <c r="N3058" s="12">
        <v>540</v>
      </c>
      <c r="O3058" s="6">
        <f t="shared" si="871"/>
        <v>-540</v>
      </c>
      <c r="P3058" s="12">
        <f t="shared" si="872"/>
        <v>0</v>
      </c>
      <c r="Q3058" s="7">
        <v>5004520.1500000004</v>
      </c>
      <c r="R3058" s="44" t="str">
        <f>VLOOKUP(F3058,'Set up'!$A$2:$E$55,5,FALSE)</f>
        <v>Cash</v>
      </c>
      <c r="S3058" s="1" t="s">
        <v>2913</v>
      </c>
    </row>
    <row r="3059" spans="1:19" ht="15" customHeight="1" x14ac:dyDescent="0.35">
      <c r="A3059" s="4">
        <v>45496</v>
      </c>
      <c r="B3059" s="5">
        <f t="shared" ref="B3059:B3092" si="873">MONTH(A3059)</f>
        <v>7</v>
      </c>
      <c r="C3059" s="5">
        <f t="shared" ref="C3059:C3092" si="874">YEAR(A3059)</f>
        <v>2024</v>
      </c>
      <c r="D3059" s="5" t="s">
        <v>2840</v>
      </c>
      <c r="E3059" s="5" t="str">
        <f>VLOOKUP(F3059,'Set up'!$A$2:$C$55,2,FALSE)</f>
        <v>C00000009</v>
      </c>
      <c r="F3059" s="1" t="s">
        <v>58</v>
      </c>
      <c r="G3059" s="99" t="s">
        <v>1409</v>
      </c>
      <c r="H3059" s="5">
        <v>2</v>
      </c>
      <c r="I3059" s="5">
        <f>VLOOKUP(F3059,'Set up'!$A$2:$C$55,3,FALSE)</f>
        <v>60</v>
      </c>
      <c r="J3059" s="5">
        <f>VLOOKUP(F3059,'Set up'!$A$2:$D$55,4,FALSE)</f>
        <v>60</v>
      </c>
      <c r="K3059" s="4">
        <f t="shared" ref="K3059:K3092" si="875">A3059+J3059</f>
        <v>45556</v>
      </c>
      <c r="L3059" s="5">
        <f t="shared" ref="L3059:L3092" si="876">MONTH(K3059)</f>
        <v>9</v>
      </c>
      <c r="M3059" s="5">
        <f t="shared" ref="M3059:M3092" si="877">YEAR(K3059)</f>
        <v>2024</v>
      </c>
      <c r="N3059" s="12">
        <v>3256</v>
      </c>
      <c r="O3059" s="12"/>
      <c r="P3059" s="12">
        <f t="shared" si="872"/>
        <v>3256</v>
      </c>
      <c r="Q3059" s="7">
        <v>5007776.1500000004</v>
      </c>
      <c r="R3059" s="44" t="str">
        <f>VLOOKUP(F3059,'Set up'!$A$2:$E$55,5,FALSE)</f>
        <v>Chq</v>
      </c>
    </row>
    <row r="3060" spans="1:19" ht="15" customHeight="1" x14ac:dyDescent="0.35">
      <c r="A3060" s="4">
        <v>45496</v>
      </c>
      <c r="B3060" s="5">
        <f t="shared" si="873"/>
        <v>7</v>
      </c>
      <c r="C3060" s="5">
        <f t="shared" si="874"/>
        <v>2024</v>
      </c>
      <c r="D3060" s="5" t="s">
        <v>2840</v>
      </c>
      <c r="E3060" s="5" t="str">
        <f>VLOOKUP(F3060,'Set up'!$A$2:$C$55,2,FALSE)</f>
        <v>C00000009</v>
      </c>
      <c r="F3060" s="1" t="s">
        <v>58</v>
      </c>
      <c r="G3060" s="99" t="s">
        <v>617</v>
      </c>
      <c r="H3060" s="5">
        <v>1</v>
      </c>
      <c r="I3060" s="5">
        <f>VLOOKUP(F3060,'Set up'!$A$2:$C$55,3,FALSE)</f>
        <v>60</v>
      </c>
      <c r="J3060" s="5">
        <f>VLOOKUP(F3060,'Set up'!$A$2:$D$55,4,FALSE)</f>
        <v>60</v>
      </c>
      <c r="K3060" s="4">
        <f t="shared" si="875"/>
        <v>45556</v>
      </c>
      <c r="L3060" s="5">
        <f t="shared" si="876"/>
        <v>9</v>
      </c>
      <c r="M3060" s="5">
        <f t="shared" si="877"/>
        <v>2024</v>
      </c>
      <c r="N3060" s="12">
        <v>1628</v>
      </c>
      <c r="O3060" s="12"/>
      <c r="P3060" s="12">
        <f t="shared" si="872"/>
        <v>1628</v>
      </c>
      <c r="Q3060" s="7">
        <v>5009404.1500000004</v>
      </c>
      <c r="R3060" s="44" t="str">
        <f>VLOOKUP(F3060,'Set up'!$A$2:$E$55,5,FALSE)</f>
        <v>Chq</v>
      </c>
    </row>
    <row r="3061" spans="1:19" ht="15" customHeight="1" x14ac:dyDescent="0.35">
      <c r="A3061" s="4">
        <v>45497</v>
      </c>
      <c r="B3061" s="5">
        <f t="shared" si="873"/>
        <v>7</v>
      </c>
      <c r="C3061" s="5">
        <f t="shared" si="874"/>
        <v>2024</v>
      </c>
      <c r="D3061" s="5" t="s">
        <v>2841</v>
      </c>
      <c r="E3061" s="5" t="str">
        <f>VLOOKUP(F3061,'Set up'!$A$2:$C$55,2,FALSE)</f>
        <v>C00000019</v>
      </c>
      <c r="F3061" s="1" t="s">
        <v>401</v>
      </c>
      <c r="G3061" s="99" t="s">
        <v>95</v>
      </c>
      <c r="H3061" s="5">
        <v>1</v>
      </c>
      <c r="I3061" s="5" t="str">
        <f>VLOOKUP(F3061,'Set up'!$A$2:$C$55,3,FALSE)</f>
        <v>Cash</v>
      </c>
      <c r="J3061" s="5">
        <f>VLOOKUP(F3061,'Set up'!$A$2:$D$55,4,FALSE)</f>
        <v>0</v>
      </c>
      <c r="K3061" s="4">
        <f t="shared" si="875"/>
        <v>45497</v>
      </c>
      <c r="L3061" s="5">
        <f t="shared" si="876"/>
        <v>7</v>
      </c>
      <c r="M3061" s="5">
        <f t="shared" si="877"/>
        <v>2024</v>
      </c>
      <c r="N3061" s="12">
        <v>1760</v>
      </c>
      <c r="O3061" s="12"/>
      <c r="P3061" s="12">
        <f t="shared" si="872"/>
        <v>1760</v>
      </c>
      <c r="Q3061" s="7">
        <v>5011164.1500000004</v>
      </c>
      <c r="R3061" s="44" t="str">
        <f>VLOOKUP(F3061,'Set up'!$A$2:$E$55,5,FALSE)</f>
        <v>Trsf</v>
      </c>
    </row>
    <row r="3062" spans="1:19" ht="15" customHeight="1" x14ac:dyDescent="0.35">
      <c r="A3062" s="4">
        <v>45497</v>
      </c>
      <c r="B3062" s="5">
        <f t="shared" si="873"/>
        <v>7</v>
      </c>
      <c r="C3062" s="5">
        <f t="shared" si="874"/>
        <v>2024</v>
      </c>
      <c r="D3062" s="5" t="s">
        <v>2841</v>
      </c>
      <c r="E3062" s="5" t="str">
        <f>VLOOKUP(F3062,'Set up'!$A$2:$C$55,2,FALSE)</f>
        <v>C00000019</v>
      </c>
      <c r="F3062" s="1" t="s">
        <v>401</v>
      </c>
      <c r="G3062" s="99" t="s">
        <v>1412</v>
      </c>
      <c r="H3062" s="5">
        <v>1</v>
      </c>
      <c r="I3062" s="5" t="str">
        <f>VLOOKUP(F3062,'Set up'!$A$2:$C$55,3,FALSE)</f>
        <v>Cash</v>
      </c>
      <c r="J3062" s="5">
        <f>VLOOKUP(F3062,'Set up'!$A$2:$D$55,4,FALSE)</f>
        <v>0</v>
      </c>
      <c r="K3062" s="4">
        <f t="shared" si="875"/>
        <v>45497</v>
      </c>
      <c r="L3062" s="5">
        <f t="shared" si="876"/>
        <v>7</v>
      </c>
      <c r="M3062" s="5">
        <f t="shared" si="877"/>
        <v>2024</v>
      </c>
      <c r="N3062" s="12">
        <v>405</v>
      </c>
      <c r="O3062" s="12"/>
      <c r="P3062" s="12">
        <f t="shared" si="872"/>
        <v>405</v>
      </c>
      <c r="Q3062" s="7">
        <v>5011569.1500000004</v>
      </c>
      <c r="R3062" s="44" t="str">
        <f>VLOOKUP(F3062,'Set up'!$A$2:$E$55,5,FALSE)</f>
        <v>Trsf</v>
      </c>
    </row>
    <row r="3063" spans="1:19" ht="15" customHeight="1" x14ac:dyDescent="0.35">
      <c r="A3063" s="4">
        <v>45497</v>
      </c>
      <c r="B3063" s="5">
        <f t="shared" si="873"/>
        <v>7</v>
      </c>
      <c r="C3063" s="5">
        <f t="shared" si="874"/>
        <v>2024</v>
      </c>
      <c r="D3063" s="5" t="s">
        <v>2841</v>
      </c>
      <c r="E3063" s="5" t="str">
        <f>VLOOKUP(F3063,'Set up'!$A$2:$C$55,2,FALSE)</f>
        <v>C00000019</v>
      </c>
      <c r="F3063" s="1" t="s">
        <v>401</v>
      </c>
      <c r="G3063" s="99" t="s">
        <v>2707</v>
      </c>
      <c r="H3063" s="5">
        <v>3</v>
      </c>
      <c r="I3063" s="5" t="str">
        <f>VLOOKUP(F3063,'Set up'!$A$2:$C$55,3,FALSE)</f>
        <v>Cash</v>
      </c>
      <c r="J3063" s="5">
        <f>VLOOKUP(F3063,'Set up'!$A$2:$D$55,4,FALSE)</f>
        <v>0</v>
      </c>
      <c r="K3063" s="4">
        <f t="shared" si="875"/>
        <v>45497</v>
      </c>
      <c r="L3063" s="5">
        <f t="shared" si="876"/>
        <v>7</v>
      </c>
      <c r="M3063" s="5">
        <f t="shared" si="877"/>
        <v>2024</v>
      </c>
      <c r="N3063" s="12">
        <v>187.5</v>
      </c>
      <c r="O3063" s="12"/>
      <c r="P3063" s="12">
        <f t="shared" si="872"/>
        <v>187.5</v>
      </c>
      <c r="Q3063" s="7">
        <v>5011756.6500000004</v>
      </c>
      <c r="R3063" s="44" t="str">
        <f>VLOOKUP(F3063,'Set up'!$A$2:$E$55,5,FALSE)</f>
        <v>Trsf</v>
      </c>
    </row>
    <row r="3064" spans="1:19" ht="15" customHeight="1" x14ac:dyDescent="0.35">
      <c r="A3064" s="4">
        <v>45497</v>
      </c>
      <c r="B3064" s="5">
        <f t="shared" si="873"/>
        <v>7</v>
      </c>
      <c r="C3064" s="5">
        <f t="shared" si="874"/>
        <v>2024</v>
      </c>
      <c r="D3064" s="5" t="s">
        <v>2841</v>
      </c>
      <c r="E3064" s="5" t="str">
        <f>VLOOKUP(F3064,'Set up'!$A$2:$C$55,2,FALSE)</f>
        <v>C00000019</v>
      </c>
      <c r="F3064" s="1" t="s">
        <v>401</v>
      </c>
      <c r="G3064" s="99" t="s">
        <v>46</v>
      </c>
      <c r="H3064" s="5">
        <v>1</v>
      </c>
      <c r="I3064" s="5" t="str">
        <f>VLOOKUP(F3064,'Set up'!$A$2:$C$55,3,FALSE)</f>
        <v>Cash</v>
      </c>
      <c r="J3064" s="5">
        <f>VLOOKUP(F3064,'Set up'!$A$2:$D$55,4,FALSE)</f>
        <v>0</v>
      </c>
      <c r="K3064" s="4">
        <f t="shared" si="875"/>
        <v>45497</v>
      </c>
      <c r="L3064" s="5">
        <f t="shared" si="876"/>
        <v>7</v>
      </c>
      <c r="M3064" s="5">
        <f t="shared" si="877"/>
        <v>2024</v>
      </c>
      <c r="N3064" s="12">
        <v>110</v>
      </c>
      <c r="O3064" s="12"/>
      <c r="P3064" s="12">
        <f t="shared" si="872"/>
        <v>110</v>
      </c>
      <c r="Q3064" s="7">
        <v>5011866.6500000004</v>
      </c>
      <c r="R3064" s="44" t="str">
        <f>VLOOKUP(F3064,'Set up'!$A$2:$E$55,5,FALSE)</f>
        <v>Trsf</v>
      </c>
    </row>
    <row r="3065" spans="1:19" ht="15" customHeight="1" x14ac:dyDescent="0.35">
      <c r="A3065" s="4">
        <v>45497</v>
      </c>
      <c r="B3065" s="5">
        <f t="shared" si="873"/>
        <v>7</v>
      </c>
      <c r="C3065" s="5">
        <f t="shared" si="874"/>
        <v>2024</v>
      </c>
      <c r="D3065" s="5" t="s">
        <v>2841</v>
      </c>
      <c r="E3065" s="5" t="str">
        <f>VLOOKUP(F3065,'Set up'!$A$2:$C$55,2,FALSE)</f>
        <v>C00000019</v>
      </c>
      <c r="F3065" s="1" t="s">
        <v>401</v>
      </c>
      <c r="G3065" s="99" t="s">
        <v>1470</v>
      </c>
      <c r="H3065" s="5">
        <v>1</v>
      </c>
      <c r="I3065" s="5" t="str">
        <f>VLOOKUP(F3065,'Set up'!$A$2:$C$55,3,FALSE)</f>
        <v>Cash</v>
      </c>
      <c r="J3065" s="5">
        <f>VLOOKUP(F3065,'Set up'!$A$2:$D$55,4,FALSE)</f>
        <v>0</v>
      </c>
      <c r="K3065" s="4">
        <f t="shared" si="875"/>
        <v>45497</v>
      </c>
      <c r="L3065" s="5">
        <f t="shared" si="876"/>
        <v>7</v>
      </c>
      <c r="M3065" s="5">
        <f t="shared" si="877"/>
        <v>2024</v>
      </c>
      <c r="N3065" s="12">
        <v>395</v>
      </c>
      <c r="O3065" s="12"/>
      <c r="P3065" s="12">
        <f t="shared" si="872"/>
        <v>395</v>
      </c>
      <c r="Q3065" s="7">
        <v>5012261.6500000004</v>
      </c>
      <c r="R3065" s="44" t="str">
        <f>VLOOKUP(F3065,'Set up'!$A$2:$E$55,5,FALSE)</f>
        <v>Trsf</v>
      </c>
    </row>
    <row r="3066" spans="1:19" ht="15" customHeight="1" x14ac:dyDescent="0.35">
      <c r="A3066" s="4">
        <v>45497</v>
      </c>
      <c r="B3066" s="5">
        <f t="shared" si="873"/>
        <v>7</v>
      </c>
      <c r="C3066" s="5">
        <f t="shared" si="874"/>
        <v>2024</v>
      </c>
      <c r="D3066" s="5" t="s">
        <v>2841</v>
      </c>
      <c r="E3066" s="5" t="str">
        <f>VLOOKUP(F3066,'Set up'!$A$2:$C$55,2,FALSE)</f>
        <v>C00000019</v>
      </c>
      <c r="F3066" s="1" t="s">
        <v>401</v>
      </c>
      <c r="G3066" s="99" t="s">
        <v>1661</v>
      </c>
      <c r="H3066" s="5">
        <v>1</v>
      </c>
      <c r="I3066" s="5" t="str">
        <f>VLOOKUP(F3066,'Set up'!$A$2:$C$55,3,FALSE)</f>
        <v>Cash</v>
      </c>
      <c r="J3066" s="5">
        <f>VLOOKUP(F3066,'Set up'!$A$2:$D$55,4,FALSE)</f>
        <v>0</v>
      </c>
      <c r="K3066" s="4">
        <f t="shared" si="875"/>
        <v>45497</v>
      </c>
      <c r="L3066" s="5">
        <f t="shared" si="876"/>
        <v>7</v>
      </c>
      <c r="M3066" s="5">
        <f t="shared" si="877"/>
        <v>2024</v>
      </c>
      <c r="N3066" s="12">
        <v>160</v>
      </c>
      <c r="O3066" s="12"/>
      <c r="P3066" s="12">
        <f t="shared" si="872"/>
        <v>160</v>
      </c>
      <c r="Q3066" s="7">
        <v>5012421.6500000004</v>
      </c>
      <c r="R3066" s="44" t="str">
        <f>VLOOKUP(F3066,'Set up'!$A$2:$E$55,5,FALSE)</f>
        <v>Trsf</v>
      </c>
    </row>
    <row r="3067" spans="1:19" ht="15" customHeight="1" x14ac:dyDescent="0.35">
      <c r="A3067" s="4">
        <v>45497</v>
      </c>
      <c r="B3067" s="5">
        <f t="shared" si="873"/>
        <v>7</v>
      </c>
      <c r="C3067" s="5">
        <f t="shared" si="874"/>
        <v>2024</v>
      </c>
      <c r="D3067" s="5" t="s">
        <v>2841</v>
      </c>
      <c r="E3067" s="5" t="str">
        <f>VLOOKUP(F3067,'Set up'!$A$2:$C$55,2,FALSE)</f>
        <v>C00000019</v>
      </c>
      <c r="F3067" s="1" t="s">
        <v>401</v>
      </c>
      <c r="G3067" s="99" t="s">
        <v>895</v>
      </c>
      <c r="H3067" s="5">
        <v>1</v>
      </c>
      <c r="I3067" s="5" t="str">
        <f>VLOOKUP(F3067,'Set up'!$A$2:$C$55,3,FALSE)</f>
        <v>Cash</v>
      </c>
      <c r="J3067" s="5">
        <f>VLOOKUP(F3067,'Set up'!$A$2:$D$55,4,FALSE)</f>
        <v>0</v>
      </c>
      <c r="K3067" s="4">
        <f t="shared" si="875"/>
        <v>45497</v>
      </c>
      <c r="L3067" s="5">
        <f t="shared" si="876"/>
        <v>7</v>
      </c>
      <c r="M3067" s="5">
        <f t="shared" si="877"/>
        <v>2024</v>
      </c>
      <c r="N3067" s="12">
        <v>150</v>
      </c>
      <c r="O3067" s="12"/>
      <c r="P3067" s="12">
        <f t="shared" si="872"/>
        <v>150</v>
      </c>
      <c r="Q3067" s="7">
        <v>5012571.6500000004</v>
      </c>
      <c r="R3067" s="44" t="str">
        <f>VLOOKUP(F3067,'Set up'!$A$2:$E$55,5,FALSE)</f>
        <v>Trsf</v>
      </c>
    </row>
    <row r="3068" spans="1:19" ht="15" customHeight="1" x14ac:dyDescent="0.35">
      <c r="A3068" s="4">
        <v>45497</v>
      </c>
      <c r="B3068" s="5">
        <f t="shared" si="873"/>
        <v>7</v>
      </c>
      <c r="C3068" s="5">
        <f t="shared" si="874"/>
        <v>2024</v>
      </c>
      <c r="D3068" s="5" t="s">
        <v>2841</v>
      </c>
      <c r="E3068" s="5" t="str">
        <f>VLOOKUP(F3068,'Set up'!$A$2:$C$55,2,FALSE)</f>
        <v>C00000019</v>
      </c>
      <c r="F3068" s="1" t="s">
        <v>401</v>
      </c>
      <c r="G3068" s="99" t="s">
        <v>2127</v>
      </c>
      <c r="H3068" s="5">
        <v>1</v>
      </c>
      <c r="I3068" s="5" t="str">
        <f>VLOOKUP(F3068,'Set up'!$A$2:$C$55,3,FALSE)</f>
        <v>Cash</v>
      </c>
      <c r="J3068" s="5">
        <f>VLOOKUP(F3068,'Set up'!$A$2:$D$55,4,FALSE)</f>
        <v>0</v>
      </c>
      <c r="K3068" s="4">
        <f t="shared" si="875"/>
        <v>45497</v>
      </c>
      <c r="L3068" s="5">
        <f t="shared" si="876"/>
        <v>7</v>
      </c>
      <c r="M3068" s="5">
        <f t="shared" si="877"/>
        <v>2024</v>
      </c>
      <c r="N3068" s="12">
        <v>283.8</v>
      </c>
      <c r="O3068" s="12"/>
      <c r="P3068" s="12">
        <f t="shared" si="872"/>
        <v>283.8</v>
      </c>
      <c r="Q3068" s="7">
        <v>5012855.45</v>
      </c>
      <c r="R3068" s="44" t="str">
        <f>VLOOKUP(F3068,'Set up'!$A$2:$E$55,5,FALSE)</f>
        <v>Trsf</v>
      </c>
    </row>
    <row r="3069" spans="1:19" ht="15" customHeight="1" x14ac:dyDescent="0.35">
      <c r="A3069" s="4">
        <v>45498</v>
      </c>
      <c r="B3069" s="5">
        <f t="shared" si="873"/>
        <v>7</v>
      </c>
      <c r="C3069" s="5">
        <f t="shared" si="874"/>
        <v>2024</v>
      </c>
      <c r="D3069" s="5" t="s">
        <v>2842</v>
      </c>
      <c r="E3069" s="5" t="str">
        <f>VLOOKUP(F3069,'Set up'!$A$2:$C$55,2,FALSE)</f>
        <v>C00000042</v>
      </c>
      <c r="F3069" s="1" t="s">
        <v>2013</v>
      </c>
      <c r="G3069" s="99" t="s">
        <v>2718</v>
      </c>
      <c r="H3069" s="5">
        <v>15</v>
      </c>
      <c r="I3069" s="5" t="str">
        <f>VLOOKUP(F3069,'Set up'!$A$2:$C$55,3,FALSE)</f>
        <v>Cash</v>
      </c>
      <c r="J3069" s="5">
        <f>VLOOKUP(F3069,'Set up'!$A$2:$D$55,4,FALSE)</f>
        <v>0</v>
      </c>
      <c r="K3069" s="4">
        <f t="shared" si="875"/>
        <v>45498</v>
      </c>
      <c r="L3069" s="5">
        <f t="shared" si="876"/>
        <v>7</v>
      </c>
      <c r="M3069" s="5">
        <f t="shared" si="877"/>
        <v>2024</v>
      </c>
      <c r="N3069" s="12">
        <v>937.5</v>
      </c>
      <c r="O3069" s="12"/>
      <c r="P3069" s="12">
        <f t="shared" si="872"/>
        <v>937.5</v>
      </c>
      <c r="Q3069" s="7">
        <v>5013792.95</v>
      </c>
      <c r="R3069" s="44" t="str">
        <f>VLOOKUP(F3069,'Set up'!$A$2:$E$55,5,FALSE)</f>
        <v>Trsf</v>
      </c>
    </row>
    <row r="3070" spans="1:19" ht="15" customHeight="1" x14ac:dyDescent="0.35">
      <c r="A3070" s="4">
        <v>45498</v>
      </c>
      <c r="B3070" s="5">
        <f t="shared" si="873"/>
        <v>7</v>
      </c>
      <c r="C3070" s="5">
        <f t="shared" si="874"/>
        <v>2024</v>
      </c>
      <c r="D3070" s="5" t="s">
        <v>2843</v>
      </c>
      <c r="E3070" s="5" t="str">
        <f>VLOOKUP(F3070,'Set up'!$A$2:$C$55,2,FALSE)</f>
        <v>C00000042</v>
      </c>
      <c r="F3070" s="1" t="s">
        <v>2013</v>
      </c>
      <c r="G3070" s="99" t="s">
        <v>2624</v>
      </c>
      <c r="H3070" s="5">
        <v>15</v>
      </c>
      <c r="I3070" s="5" t="str">
        <f>VLOOKUP(F3070,'Set up'!$A$2:$C$55,3,FALSE)</f>
        <v>Cash</v>
      </c>
      <c r="J3070" s="5">
        <f>VLOOKUP(F3070,'Set up'!$A$2:$D$55,4,FALSE)</f>
        <v>0</v>
      </c>
      <c r="K3070" s="4">
        <f t="shared" si="875"/>
        <v>45498</v>
      </c>
      <c r="L3070" s="5">
        <f t="shared" si="876"/>
        <v>7</v>
      </c>
      <c r="M3070" s="5">
        <f t="shared" si="877"/>
        <v>2024</v>
      </c>
      <c r="N3070" s="12">
        <v>24420</v>
      </c>
      <c r="O3070" s="12"/>
      <c r="P3070" s="12">
        <f t="shared" si="872"/>
        <v>24420</v>
      </c>
      <c r="Q3070" s="7">
        <v>5038212.95</v>
      </c>
      <c r="R3070" s="44" t="str">
        <f>VLOOKUP(F3070,'Set up'!$A$2:$E$55,5,FALSE)</f>
        <v>Trsf</v>
      </c>
    </row>
    <row r="3071" spans="1:19" ht="15" customHeight="1" x14ac:dyDescent="0.35">
      <c r="A3071" s="4">
        <v>45498</v>
      </c>
      <c r="B3071" s="5">
        <f t="shared" si="873"/>
        <v>7</v>
      </c>
      <c r="C3071" s="5">
        <f t="shared" si="874"/>
        <v>2024</v>
      </c>
      <c r="D3071" s="5" t="s">
        <v>2843</v>
      </c>
      <c r="E3071" s="5" t="str">
        <f>VLOOKUP(F3071,'Set up'!$A$2:$C$55,2,FALSE)</f>
        <v>C00000042</v>
      </c>
      <c r="F3071" s="1" t="s">
        <v>2013</v>
      </c>
      <c r="G3071" s="99" t="s">
        <v>1544</v>
      </c>
      <c r="H3071" s="5">
        <v>40</v>
      </c>
      <c r="I3071" s="5" t="str">
        <f>VLOOKUP(F3071,'Set up'!$A$2:$C$55,3,FALSE)</f>
        <v>Cash</v>
      </c>
      <c r="J3071" s="5">
        <f>VLOOKUP(F3071,'Set up'!$A$2:$D$55,4,FALSE)</f>
        <v>0</v>
      </c>
      <c r="K3071" s="4">
        <f t="shared" si="875"/>
        <v>45498</v>
      </c>
      <c r="L3071" s="5">
        <f t="shared" si="876"/>
        <v>7</v>
      </c>
      <c r="M3071" s="5">
        <f t="shared" si="877"/>
        <v>2024</v>
      </c>
      <c r="N3071" s="12">
        <v>7320</v>
      </c>
      <c r="O3071" s="12"/>
      <c r="P3071" s="12">
        <f t="shared" si="872"/>
        <v>7320</v>
      </c>
      <c r="Q3071" s="7">
        <v>5045532.95</v>
      </c>
      <c r="R3071" s="44" t="str">
        <f>VLOOKUP(F3071,'Set up'!$A$2:$E$55,5,FALSE)</f>
        <v>Trsf</v>
      </c>
    </row>
    <row r="3072" spans="1:19" ht="15" customHeight="1" x14ac:dyDescent="0.35">
      <c r="A3072" s="4">
        <v>45498</v>
      </c>
      <c r="B3072" s="5">
        <f t="shared" si="873"/>
        <v>7</v>
      </c>
      <c r="C3072" s="5">
        <f t="shared" si="874"/>
        <v>2024</v>
      </c>
      <c r="D3072" s="5" t="s">
        <v>2843</v>
      </c>
      <c r="E3072" s="5" t="str">
        <f>VLOOKUP(F3072,'Set up'!$A$2:$C$55,2,FALSE)</f>
        <v>C00000042</v>
      </c>
      <c r="F3072" s="1" t="s">
        <v>2013</v>
      </c>
      <c r="G3072" s="99" t="s">
        <v>656</v>
      </c>
      <c r="H3072" s="5">
        <v>20</v>
      </c>
      <c r="I3072" s="5" t="str">
        <f>VLOOKUP(F3072,'Set up'!$A$2:$C$55,3,FALSE)</f>
        <v>Cash</v>
      </c>
      <c r="J3072" s="5">
        <f>VLOOKUP(F3072,'Set up'!$A$2:$D$55,4,FALSE)</f>
        <v>0</v>
      </c>
      <c r="K3072" s="4">
        <f t="shared" si="875"/>
        <v>45498</v>
      </c>
      <c r="L3072" s="5">
        <f t="shared" si="876"/>
        <v>7</v>
      </c>
      <c r="M3072" s="5">
        <f t="shared" si="877"/>
        <v>2024</v>
      </c>
      <c r="N3072" s="12">
        <v>4800</v>
      </c>
      <c r="O3072" s="12"/>
      <c r="P3072" s="12">
        <f t="shared" si="872"/>
        <v>4800</v>
      </c>
      <c r="Q3072" s="7">
        <v>5050332.95</v>
      </c>
      <c r="R3072" s="44" t="str">
        <f>VLOOKUP(F3072,'Set up'!$A$2:$E$55,5,FALSE)</f>
        <v>Trsf</v>
      </c>
    </row>
    <row r="3073" spans="1:19" ht="15" customHeight="1" x14ac:dyDescent="0.35">
      <c r="A3073" s="4">
        <v>45498</v>
      </c>
      <c r="B3073" s="5">
        <f t="shared" si="873"/>
        <v>7</v>
      </c>
      <c r="C3073" s="5">
        <f t="shared" si="874"/>
        <v>2024</v>
      </c>
      <c r="D3073" s="5" t="s">
        <v>2843</v>
      </c>
      <c r="E3073" s="5" t="str">
        <f>VLOOKUP(F3073,'Set up'!$A$2:$C$55,2,FALSE)</f>
        <v>C00000042</v>
      </c>
      <c r="F3073" s="1" t="s">
        <v>2013</v>
      </c>
      <c r="G3073" s="99" t="s">
        <v>1062</v>
      </c>
      <c r="H3073" s="5">
        <v>4</v>
      </c>
      <c r="I3073" s="5" t="str">
        <f>VLOOKUP(F3073,'Set up'!$A$2:$C$55,3,FALSE)</f>
        <v>Cash</v>
      </c>
      <c r="J3073" s="5">
        <f>VLOOKUP(F3073,'Set up'!$A$2:$D$55,4,FALSE)</f>
        <v>0</v>
      </c>
      <c r="K3073" s="4">
        <f t="shared" si="875"/>
        <v>45498</v>
      </c>
      <c r="L3073" s="5">
        <f t="shared" si="876"/>
        <v>7</v>
      </c>
      <c r="M3073" s="5">
        <f t="shared" si="877"/>
        <v>2024</v>
      </c>
      <c r="N3073" s="12">
        <v>380</v>
      </c>
      <c r="O3073" s="12"/>
      <c r="P3073" s="12">
        <f t="shared" si="872"/>
        <v>380</v>
      </c>
      <c r="Q3073" s="7">
        <v>5050712.95</v>
      </c>
      <c r="R3073" s="44" t="str">
        <f>VLOOKUP(F3073,'Set up'!$A$2:$E$55,5,FALSE)</f>
        <v>Trsf</v>
      </c>
    </row>
    <row r="3074" spans="1:19" ht="15" customHeight="1" x14ac:dyDescent="0.35">
      <c r="A3074" s="4">
        <v>45498</v>
      </c>
      <c r="B3074" s="5">
        <f t="shared" si="873"/>
        <v>7</v>
      </c>
      <c r="C3074" s="5">
        <f t="shared" si="874"/>
        <v>2024</v>
      </c>
      <c r="D3074" s="5" t="s">
        <v>2843</v>
      </c>
      <c r="E3074" s="5" t="str">
        <f>VLOOKUP(F3074,'Set up'!$A$2:$C$55,2,FALSE)</f>
        <v>C00000042</v>
      </c>
      <c r="F3074" s="1" t="s">
        <v>2013</v>
      </c>
      <c r="G3074" s="99" t="s">
        <v>1074</v>
      </c>
      <c r="H3074" s="5">
        <v>1</v>
      </c>
      <c r="I3074" s="5" t="str">
        <f>VLOOKUP(F3074,'Set up'!$A$2:$C$55,3,FALSE)</f>
        <v>Cash</v>
      </c>
      <c r="J3074" s="5">
        <f>VLOOKUP(F3074,'Set up'!$A$2:$D$55,4,FALSE)</f>
        <v>0</v>
      </c>
      <c r="K3074" s="4">
        <f t="shared" si="875"/>
        <v>45498</v>
      </c>
      <c r="L3074" s="5">
        <f t="shared" si="876"/>
        <v>7</v>
      </c>
      <c r="M3074" s="5">
        <f t="shared" si="877"/>
        <v>2024</v>
      </c>
      <c r="N3074" s="12">
        <v>1000</v>
      </c>
      <c r="O3074" s="12"/>
      <c r="P3074" s="12">
        <f t="shared" si="872"/>
        <v>1000</v>
      </c>
      <c r="Q3074" s="7">
        <v>5051712.95</v>
      </c>
      <c r="R3074" s="44" t="str">
        <f>VLOOKUP(F3074,'Set up'!$A$2:$E$55,5,FALSE)</f>
        <v>Trsf</v>
      </c>
    </row>
    <row r="3075" spans="1:19" ht="15" customHeight="1" x14ac:dyDescent="0.35">
      <c r="A3075" s="4">
        <v>45498</v>
      </c>
      <c r="B3075" s="5">
        <f t="shared" si="873"/>
        <v>7</v>
      </c>
      <c r="C3075" s="5">
        <f t="shared" si="874"/>
        <v>2024</v>
      </c>
      <c r="D3075" s="5" t="s">
        <v>2843</v>
      </c>
      <c r="E3075" s="5" t="str">
        <f>VLOOKUP(F3075,'Set up'!$A$2:$C$55,2,FALSE)</f>
        <v>C00000042</v>
      </c>
      <c r="F3075" s="1" t="s">
        <v>2013</v>
      </c>
      <c r="G3075" s="99" t="s">
        <v>2818</v>
      </c>
      <c r="H3075" s="5">
        <v>1</v>
      </c>
      <c r="I3075" s="5" t="str">
        <f>VLOOKUP(F3075,'Set up'!$A$2:$C$55,3,FALSE)</f>
        <v>Cash</v>
      </c>
      <c r="J3075" s="5">
        <f>VLOOKUP(F3075,'Set up'!$A$2:$D$55,4,FALSE)</f>
        <v>0</v>
      </c>
      <c r="K3075" s="4">
        <f t="shared" si="875"/>
        <v>45498</v>
      </c>
      <c r="L3075" s="5">
        <f t="shared" si="876"/>
        <v>7</v>
      </c>
      <c r="M3075" s="5">
        <f t="shared" si="877"/>
        <v>2024</v>
      </c>
      <c r="N3075" s="12">
        <v>975</v>
      </c>
      <c r="O3075" s="12"/>
      <c r="P3075" s="12">
        <f t="shared" si="872"/>
        <v>975</v>
      </c>
      <c r="Q3075" s="7">
        <v>5052687.95</v>
      </c>
      <c r="R3075" s="44" t="str">
        <f>VLOOKUP(F3075,'Set up'!$A$2:$E$55,5,FALSE)</f>
        <v>Trsf</v>
      </c>
    </row>
    <row r="3076" spans="1:19" ht="15" customHeight="1" x14ac:dyDescent="0.35">
      <c r="A3076" s="4">
        <v>45500</v>
      </c>
      <c r="B3076" s="5">
        <f t="shared" si="873"/>
        <v>7</v>
      </c>
      <c r="C3076" s="5">
        <f t="shared" si="874"/>
        <v>2024</v>
      </c>
      <c r="D3076" s="5" t="s">
        <v>2844</v>
      </c>
      <c r="E3076" s="5" t="str">
        <f>VLOOKUP(F3076,'Set up'!$A$2:$C$55,2,FALSE)</f>
        <v>C00000049</v>
      </c>
      <c r="F3076" s="1" t="s">
        <v>2802</v>
      </c>
      <c r="G3076" s="99" t="s">
        <v>95</v>
      </c>
      <c r="H3076" s="5">
        <v>2</v>
      </c>
      <c r="I3076" s="5" t="str">
        <f>VLOOKUP(F3076,'Set up'!$A$2:$C$55,3,FALSE)</f>
        <v>Cash</v>
      </c>
      <c r="J3076" s="5">
        <f>VLOOKUP(F3076,'Set up'!$A$2:$D$55,4,FALSE)</f>
        <v>0</v>
      </c>
      <c r="K3076" s="4">
        <f t="shared" si="875"/>
        <v>45500</v>
      </c>
      <c r="L3076" s="5">
        <f t="shared" si="876"/>
        <v>7</v>
      </c>
      <c r="M3076" s="5">
        <f t="shared" si="877"/>
        <v>2024</v>
      </c>
      <c r="N3076" s="12">
        <v>3520</v>
      </c>
      <c r="O3076" s="12">
        <f>-1000</f>
        <v>-1000</v>
      </c>
      <c r="P3076" s="12">
        <f t="shared" si="872"/>
        <v>2520</v>
      </c>
      <c r="Q3076" s="7">
        <v>5056207.95</v>
      </c>
      <c r="R3076" s="44" t="str">
        <f>VLOOKUP(F3076,'Set up'!$A$2:$E$55,5,FALSE)</f>
        <v>Cash</v>
      </c>
      <c r="S3076" s="1" t="s">
        <v>2861</v>
      </c>
    </row>
    <row r="3077" spans="1:19" ht="15" customHeight="1" x14ac:dyDescent="0.35">
      <c r="A3077" s="4">
        <v>45500</v>
      </c>
      <c r="B3077" s="5">
        <f t="shared" si="873"/>
        <v>7</v>
      </c>
      <c r="C3077" s="5">
        <f t="shared" si="874"/>
        <v>2024</v>
      </c>
      <c r="D3077" s="5" t="s">
        <v>2844</v>
      </c>
      <c r="E3077" s="5" t="str">
        <f>VLOOKUP(F3077,'Set up'!$A$2:$C$55,2,FALSE)</f>
        <v>C00000049</v>
      </c>
      <c r="F3077" s="1" t="s">
        <v>2802</v>
      </c>
      <c r="G3077" s="99" t="s">
        <v>2595</v>
      </c>
      <c r="H3077" s="5">
        <v>4</v>
      </c>
      <c r="I3077" s="5" t="str">
        <f>VLOOKUP(F3077,'Set up'!$A$2:$C$55,3,FALSE)</f>
        <v>Cash</v>
      </c>
      <c r="J3077" s="5">
        <f>VLOOKUP(F3077,'Set up'!$A$2:$D$55,4,FALSE)</f>
        <v>0</v>
      </c>
      <c r="K3077" s="4">
        <f t="shared" si="875"/>
        <v>45500</v>
      </c>
      <c r="L3077" s="5">
        <f t="shared" si="876"/>
        <v>7</v>
      </c>
      <c r="M3077" s="5">
        <f t="shared" si="877"/>
        <v>2024</v>
      </c>
      <c r="N3077" s="12">
        <v>900</v>
      </c>
      <c r="O3077" s="12"/>
      <c r="P3077" s="12">
        <f t="shared" si="872"/>
        <v>900</v>
      </c>
      <c r="Q3077" s="7">
        <v>5057107.95</v>
      </c>
      <c r="R3077" s="44" t="str">
        <f>VLOOKUP(F3077,'Set up'!$A$2:$E$55,5,FALSE)</f>
        <v>Cash</v>
      </c>
    </row>
    <row r="3078" spans="1:19" ht="15" customHeight="1" x14ac:dyDescent="0.35">
      <c r="A3078" s="4">
        <v>45500</v>
      </c>
      <c r="B3078" s="5">
        <f t="shared" si="873"/>
        <v>7</v>
      </c>
      <c r="C3078" s="5">
        <f t="shared" si="874"/>
        <v>2024</v>
      </c>
      <c r="D3078" s="5" t="s">
        <v>2844</v>
      </c>
      <c r="E3078" s="5" t="str">
        <f>VLOOKUP(F3078,'Set up'!$A$2:$C$55,2,FALSE)</f>
        <v>C00000049</v>
      </c>
      <c r="F3078" s="1" t="s">
        <v>2802</v>
      </c>
      <c r="G3078" s="99" t="s">
        <v>17</v>
      </c>
      <c r="H3078" s="5">
        <v>1</v>
      </c>
      <c r="I3078" s="5" t="str">
        <f>VLOOKUP(F3078,'Set up'!$A$2:$C$55,3,FALSE)</f>
        <v>Cash</v>
      </c>
      <c r="J3078" s="5">
        <f>VLOOKUP(F3078,'Set up'!$A$2:$D$55,4,FALSE)</f>
        <v>0</v>
      </c>
      <c r="K3078" s="4">
        <f t="shared" si="875"/>
        <v>45500</v>
      </c>
      <c r="L3078" s="5">
        <f t="shared" si="876"/>
        <v>7</v>
      </c>
      <c r="M3078" s="5">
        <f t="shared" si="877"/>
        <v>2024</v>
      </c>
      <c r="N3078" s="12">
        <v>110</v>
      </c>
      <c r="O3078" s="12"/>
      <c r="P3078" s="12">
        <f t="shared" si="872"/>
        <v>110</v>
      </c>
      <c r="Q3078" s="7">
        <v>5057217.95</v>
      </c>
      <c r="R3078" s="44" t="str">
        <f>VLOOKUP(F3078,'Set up'!$A$2:$E$55,5,FALSE)</f>
        <v>Cash</v>
      </c>
    </row>
    <row r="3079" spans="1:19" ht="15" customHeight="1" x14ac:dyDescent="0.35">
      <c r="A3079" s="4">
        <v>45500</v>
      </c>
      <c r="B3079" s="5">
        <f t="shared" si="873"/>
        <v>7</v>
      </c>
      <c r="C3079" s="5">
        <f t="shared" si="874"/>
        <v>2024</v>
      </c>
      <c r="D3079" s="5" t="s">
        <v>2844</v>
      </c>
      <c r="E3079" s="5" t="str">
        <f>VLOOKUP(F3079,'Set up'!$A$2:$C$55,2,FALSE)</f>
        <v>C00000049</v>
      </c>
      <c r="F3079" s="1" t="s">
        <v>2802</v>
      </c>
      <c r="G3079" s="99" t="s">
        <v>2819</v>
      </c>
      <c r="H3079" s="5">
        <v>1</v>
      </c>
      <c r="I3079" s="5" t="str">
        <f>VLOOKUP(F3079,'Set up'!$A$2:$C$55,3,FALSE)</f>
        <v>Cash</v>
      </c>
      <c r="J3079" s="5">
        <f>VLOOKUP(F3079,'Set up'!$A$2:$D$55,4,FALSE)</f>
        <v>0</v>
      </c>
      <c r="K3079" s="4">
        <f t="shared" si="875"/>
        <v>45500</v>
      </c>
      <c r="L3079" s="5">
        <f t="shared" si="876"/>
        <v>7</v>
      </c>
      <c r="M3079" s="5">
        <f t="shared" si="877"/>
        <v>2024</v>
      </c>
      <c r="N3079" s="12">
        <v>40</v>
      </c>
      <c r="O3079" s="12"/>
      <c r="P3079" s="12">
        <f t="shared" si="872"/>
        <v>40</v>
      </c>
      <c r="Q3079" s="7">
        <v>5057257.95</v>
      </c>
      <c r="R3079" s="44" t="str">
        <f>VLOOKUP(F3079,'Set up'!$A$2:$E$55,5,FALSE)</f>
        <v>Cash</v>
      </c>
    </row>
    <row r="3080" spans="1:19" ht="15" customHeight="1" x14ac:dyDescent="0.35">
      <c r="A3080" s="4">
        <v>45500</v>
      </c>
      <c r="B3080" s="5">
        <f t="shared" si="873"/>
        <v>7</v>
      </c>
      <c r="C3080" s="5">
        <f t="shared" si="874"/>
        <v>2024</v>
      </c>
      <c r="D3080" s="5" t="s">
        <v>2844</v>
      </c>
      <c r="E3080" s="5" t="str">
        <f>VLOOKUP(F3080,'Set up'!$A$2:$C$55,2,FALSE)</f>
        <v>C00000049</v>
      </c>
      <c r="F3080" s="1" t="s">
        <v>2802</v>
      </c>
      <c r="G3080" s="99" t="s">
        <v>895</v>
      </c>
      <c r="H3080" s="5">
        <v>1</v>
      </c>
      <c r="I3080" s="5" t="str">
        <f>VLOOKUP(F3080,'Set up'!$A$2:$C$55,3,FALSE)</f>
        <v>Cash</v>
      </c>
      <c r="J3080" s="5">
        <f>VLOOKUP(F3080,'Set up'!$A$2:$D$55,4,FALSE)</f>
        <v>0</v>
      </c>
      <c r="K3080" s="4">
        <f t="shared" si="875"/>
        <v>45500</v>
      </c>
      <c r="L3080" s="5">
        <f t="shared" si="876"/>
        <v>7</v>
      </c>
      <c r="M3080" s="5">
        <f t="shared" si="877"/>
        <v>2024</v>
      </c>
      <c r="N3080" s="12">
        <v>175</v>
      </c>
      <c r="O3080" s="12"/>
      <c r="P3080" s="12">
        <f t="shared" si="872"/>
        <v>175</v>
      </c>
      <c r="Q3080" s="7">
        <v>5057432.95</v>
      </c>
      <c r="R3080" s="44" t="str">
        <f>VLOOKUP(F3080,'Set up'!$A$2:$E$55,5,FALSE)</f>
        <v>Cash</v>
      </c>
    </row>
    <row r="3081" spans="1:19" ht="15" customHeight="1" x14ac:dyDescent="0.35">
      <c r="A3081" s="4">
        <v>45502</v>
      </c>
      <c r="B3081" s="5">
        <f t="shared" si="873"/>
        <v>7</v>
      </c>
      <c r="C3081" s="5">
        <f t="shared" si="874"/>
        <v>2024</v>
      </c>
      <c r="D3081" s="5" t="s">
        <v>2845</v>
      </c>
      <c r="E3081" s="5" t="str">
        <f>VLOOKUP(F3081,'Set up'!$A$2:$C$55,2,FALSE)</f>
        <v>C00000027</v>
      </c>
      <c r="F3081" s="1" t="s">
        <v>860</v>
      </c>
      <c r="G3081" s="99" t="s">
        <v>95</v>
      </c>
      <c r="H3081" s="5">
        <v>4</v>
      </c>
      <c r="I3081" s="5" t="str">
        <f>VLOOKUP(F3081,'Set up'!$A$2:$C$55,3,FALSE)</f>
        <v>Cash</v>
      </c>
      <c r="J3081" s="5">
        <f>VLOOKUP(F3081,'Set up'!$A$2:$D$55,4,FALSE)</f>
        <v>0</v>
      </c>
      <c r="K3081" s="4">
        <f t="shared" si="875"/>
        <v>45502</v>
      </c>
      <c r="L3081" s="5">
        <f t="shared" si="876"/>
        <v>7</v>
      </c>
      <c r="M3081" s="5">
        <f t="shared" si="877"/>
        <v>2024</v>
      </c>
      <c r="N3081" s="12">
        <v>7040</v>
      </c>
      <c r="O3081" s="12"/>
      <c r="P3081" s="12">
        <f t="shared" si="872"/>
        <v>7040</v>
      </c>
      <c r="Q3081" s="7">
        <v>5064472.95</v>
      </c>
      <c r="R3081" s="44" t="str">
        <f>VLOOKUP(F3081,'Set up'!$A$2:$E$55,5,FALSE)</f>
        <v>Trsf</v>
      </c>
    </row>
    <row r="3082" spans="1:19" ht="15" customHeight="1" x14ac:dyDescent="0.35">
      <c r="A3082" s="4">
        <v>45502</v>
      </c>
      <c r="B3082" s="5">
        <f t="shared" si="873"/>
        <v>7</v>
      </c>
      <c r="C3082" s="5">
        <f t="shared" si="874"/>
        <v>2024</v>
      </c>
      <c r="D3082" s="5" t="s">
        <v>2845</v>
      </c>
      <c r="E3082" s="5" t="str">
        <f>VLOOKUP(F3082,'Set up'!$A$2:$C$55,2,FALSE)</f>
        <v>C00000027</v>
      </c>
      <c r="F3082" s="1" t="s">
        <v>860</v>
      </c>
      <c r="G3082" s="99" t="s">
        <v>894</v>
      </c>
      <c r="H3082" s="5">
        <v>4</v>
      </c>
      <c r="I3082" s="5" t="str">
        <f>VLOOKUP(F3082,'Set up'!$A$2:$C$55,3,FALSE)</f>
        <v>Cash</v>
      </c>
      <c r="J3082" s="5">
        <f>VLOOKUP(F3082,'Set up'!$A$2:$D$55,4,FALSE)</f>
        <v>0</v>
      </c>
      <c r="K3082" s="4">
        <f t="shared" si="875"/>
        <v>45502</v>
      </c>
      <c r="L3082" s="5">
        <f t="shared" si="876"/>
        <v>7</v>
      </c>
      <c r="M3082" s="5">
        <f t="shared" si="877"/>
        <v>2024</v>
      </c>
      <c r="N3082" s="12">
        <v>1684.8</v>
      </c>
      <c r="O3082" s="12"/>
      <c r="P3082" s="12">
        <f t="shared" si="872"/>
        <v>1684.8</v>
      </c>
      <c r="Q3082" s="7">
        <v>5066157.75</v>
      </c>
      <c r="R3082" s="44" t="str">
        <f>VLOOKUP(F3082,'Set up'!$A$2:$E$55,5,FALSE)</f>
        <v>Trsf</v>
      </c>
    </row>
    <row r="3083" spans="1:19" ht="15" customHeight="1" x14ac:dyDescent="0.35">
      <c r="A3083" s="4">
        <v>45502</v>
      </c>
      <c r="B3083" s="5">
        <f t="shared" si="873"/>
        <v>7</v>
      </c>
      <c r="C3083" s="5">
        <f t="shared" si="874"/>
        <v>2024</v>
      </c>
      <c r="D3083" s="5" t="s">
        <v>2845</v>
      </c>
      <c r="E3083" s="5" t="str">
        <f>VLOOKUP(F3083,'Set up'!$A$2:$C$55,2,FALSE)</f>
        <v>C00000027</v>
      </c>
      <c r="F3083" s="1" t="s">
        <v>860</v>
      </c>
      <c r="G3083" s="99" t="s">
        <v>656</v>
      </c>
      <c r="H3083" s="5">
        <v>1</v>
      </c>
      <c r="I3083" s="5" t="str">
        <f>VLOOKUP(F3083,'Set up'!$A$2:$C$55,3,FALSE)</f>
        <v>Cash</v>
      </c>
      <c r="J3083" s="5">
        <f>VLOOKUP(F3083,'Set up'!$A$2:$D$55,4,FALSE)</f>
        <v>0</v>
      </c>
      <c r="K3083" s="4">
        <f t="shared" si="875"/>
        <v>45502</v>
      </c>
      <c r="L3083" s="5">
        <f t="shared" si="876"/>
        <v>7</v>
      </c>
      <c r="M3083" s="5">
        <f t="shared" si="877"/>
        <v>2024</v>
      </c>
      <c r="N3083" s="12">
        <v>280</v>
      </c>
      <c r="O3083" s="12"/>
      <c r="P3083" s="12">
        <f t="shared" si="872"/>
        <v>280</v>
      </c>
      <c r="Q3083" s="7">
        <v>5066437.75</v>
      </c>
      <c r="R3083" s="44" t="str">
        <f>VLOOKUP(F3083,'Set up'!$A$2:$E$55,5,FALSE)</f>
        <v>Trsf</v>
      </c>
    </row>
    <row r="3084" spans="1:19" ht="15" customHeight="1" x14ac:dyDescent="0.35">
      <c r="A3084" s="4">
        <v>45502</v>
      </c>
      <c r="B3084" s="5">
        <f t="shared" si="873"/>
        <v>7</v>
      </c>
      <c r="C3084" s="5">
        <f t="shared" si="874"/>
        <v>2024</v>
      </c>
      <c r="D3084" s="5" t="s">
        <v>2845</v>
      </c>
      <c r="E3084" s="5" t="str">
        <f>VLOOKUP(F3084,'Set up'!$A$2:$C$55,2,FALSE)</f>
        <v>C00000027</v>
      </c>
      <c r="F3084" s="1" t="s">
        <v>860</v>
      </c>
      <c r="G3084" s="99" t="s">
        <v>2214</v>
      </c>
      <c r="H3084" s="5">
        <v>2</v>
      </c>
      <c r="I3084" s="5" t="str">
        <f>VLOOKUP(F3084,'Set up'!$A$2:$C$55,3,FALSE)</f>
        <v>Cash</v>
      </c>
      <c r="J3084" s="5">
        <f>VLOOKUP(F3084,'Set up'!$A$2:$D$55,4,FALSE)</f>
        <v>0</v>
      </c>
      <c r="K3084" s="4">
        <f t="shared" si="875"/>
        <v>45502</v>
      </c>
      <c r="L3084" s="5">
        <f t="shared" si="876"/>
        <v>7</v>
      </c>
      <c r="M3084" s="5">
        <f t="shared" si="877"/>
        <v>2024</v>
      </c>
      <c r="N3084" s="12">
        <v>563.20000000000005</v>
      </c>
      <c r="O3084" s="12"/>
      <c r="P3084" s="12">
        <f t="shared" si="872"/>
        <v>563.20000000000005</v>
      </c>
      <c r="Q3084" s="7">
        <v>5067000.95</v>
      </c>
      <c r="R3084" s="44" t="str">
        <f>VLOOKUP(F3084,'Set up'!$A$2:$E$55,5,FALSE)</f>
        <v>Trsf</v>
      </c>
    </row>
    <row r="3085" spans="1:19" ht="15" customHeight="1" x14ac:dyDescent="0.35">
      <c r="A3085" s="4">
        <v>45502</v>
      </c>
      <c r="B3085" s="5">
        <f t="shared" si="873"/>
        <v>7</v>
      </c>
      <c r="C3085" s="5">
        <f t="shared" si="874"/>
        <v>2024</v>
      </c>
      <c r="D3085" s="5" t="s">
        <v>2845</v>
      </c>
      <c r="E3085" s="5" t="str">
        <f>VLOOKUP(F3085,'Set up'!$A$2:$C$55,2,FALSE)</f>
        <v>C00000027</v>
      </c>
      <c r="F3085" s="1" t="s">
        <v>860</v>
      </c>
      <c r="G3085" s="99" t="s">
        <v>1062</v>
      </c>
      <c r="H3085" s="5">
        <v>4</v>
      </c>
      <c r="I3085" s="5" t="str">
        <f>VLOOKUP(F3085,'Set up'!$A$2:$C$55,3,FALSE)</f>
        <v>Cash</v>
      </c>
      <c r="J3085" s="5">
        <f>VLOOKUP(F3085,'Set up'!$A$2:$D$55,4,FALSE)</f>
        <v>0</v>
      </c>
      <c r="K3085" s="4">
        <f t="shared" si="875"/>
        <v>45502</v>
      </c>
      <c r="L3085" s="5">
        <f t="shared" si="876"/>
        <v>7</v>
      </c>
      <c r="M3085" s="5">
        <f t="shared" si="877"/>
        <v>2024</v>
      </c>
      <c r="N3085" s="12">
        <v>380</v>
      </c>
      <c r="O3085" s="12"/>
      <c r="P3085" s="12">
        <f t="shared" si="872"/>
        <v>380</v>
      </c>
      <c r="Q3085" s="7">
        <v>5067380.95</v>
      </c>
      <c r="R3085" s="44" t="str">
        <f>VLOOKUP(F3085,'Set up'!$A$2:$E$55,5,FALSE)</f>
        <v>Trsf</v>
      </c>
    </row>
    <row r="3086" spans="1:19" ht="15" customHeight="1" x14ac:dyDescent="0.35">
      <c r="A3086" s="4">
        <v>45502</v>
      </c>
      <c r="B3086" s="5">
        <f t="shared" si="873"/>
        <v>7</v>
      </c>
      <c r="C3086" s="5">
        <f t="shared" si="874"/>
        <v>2024</v>
      </c>
      <c r="D3086" s="5" t="s">
        <v>2845</v>
      </c>
      <c r="E3086" s="5" t="str">
        <f>VLOOKUP(F3086,'Set up'!$A$2:$C$55,2,FALSE)</f>
        <v>C00000027</v>
      </c>
      <c r="F3086" s="1" t="s">
        <v>860</v>
      </c>
      <c r="G3086" s="99" t="s">
        <v>1887</v>
      </c>
      <c r="H3086" s="5">
        <v>2</v>
      </c>
      <c r="I3086" s="5" t="str">
        <f>VLOOKUP(F3086,'Set up'!$A$2:$C$55,3,FALSE)</f>
        <v>Cash</v>
      </c>
      <c r="J3086" s="5">
        <f>VLOOKUP(F3086,'Set up'!$A$2:$D$55,4,FALSE)</f>
        <v>0</v>
      </c>
      <c r="K3086" s="4">
        <f t="shared" si="875"/>
        <v>45502</v>
      </c>
      <c r="L3086" s="5">
        <f t="shared" si="876"/>
        <v>7</v>
      </c>
      <c r="M3086" s="5">
        <f t="shared" si="877"/>
        <v>2024</v>
      </c>
      <c r="N3086" s="12">
        <v>320</v>
      </c>
      <c r="O3086" s="12"/>
      <c r="P3086" s="12">
        <f t="shared" si="872"/>
        <v>320</v>
      </c>
      <c r="Q3086" s="7">
        <v>5067700.95</v>
      </c>
      <c r="R3086" s="44" t="str">
        <f>VLOOKUP(F3086,'Set up'!$A$2:$E$55,5,FALSE)</f>
        <v>Trsf</v>
      </c>
    </row>
    <row r="3087" spans="1:19" ht="15" customHeight="1" x14ac:dyDescent="0.35">
      <c r="A3087" s="4">
        <v>45500</v>
      </c>
      <c r="B3087" s="5">
        <f t="shared" si="873"/>
        <v>7</v>
      </c>
      <c r="C3087" s="5">
        <f t="shared" si="874"/>
        <v>2024</v>
      </c>
      <c r="D3087" s="5" t="s">
        <v>2846</v>
      </c>
      <c r="E3087" s="5" t="str">
        <f>VLOOKUP(F3087,'Set up'!$A$2:$C$55,2,FALSE)</f>
        <v>C00000042</v>
      </c>
      <c r="F3087" s="1" t="s">
        <v>2013</v>
      </c>
      <c r="G3087" s="99" t="s">
        <v>1074</v>
      </c>
      <c r="H3087" s="5">
        <v>1</v>
      </c>
      <c r="I3087" s="5" t="str">
        <f>VLOOKUP(F3087,'Set up'!$A$2:$C$55,3,FALSE)</f>
        <v>Cash</v>
      </c>
      <c r="J3087" s="5">
        <f>VLOOKUP(F3087,'Set up'!$A$2:$D$55,4,FALSE)</f>
        <v>0</v>
      </c>
      <c r="K3087" s="4">
        <f t="shared" si="875"/>
        <v>45500</v>
      </c>
      <c r="L3087" s="5">
        <f t="shared" si="876"/>
        <v>7</v>
      </c>
      <c r="M3087" s="5">
        <f t="shared" si="877"/>
        <v>2024</v>
      </c>
      <c r="N3087" s="12">
        <v>1000</v>
      </c>
      <c r="O3087" s="12"/>
      <c r="P3087" s="12">
        <f t="shared" si="872"/>
        <v>1000</v>
      </c>
      <c r="Q3087" s="7">
        <v>5013261.6500000004</v>
      </c>
      <c r="R3087" s="44" t="str">
        <f>VLOOKUP(F3087,'Set up'!$A$2:$E$55,5,FALSE)</f>
        <v>Trsf</v>
      </c>
    </row>
    <row r="3088" spans="1:19" ht="15" customHeight="1" x14ac:dyDescent="0.35">
      <c r="A3088" s="4">
        <v>45502</v>
      </c>
      <c r="B3088" s="5">
        <f t="shared" si="873"/>
        <v>7</v>
      </c>
      <c r="C3088" s="5">
        <f t="shared" si="874"/>
        <v>2024</v>
      </c>
      <c r="D3088" s="5" t="s">
        <v>2847</v>
      </c>
      <c r="E3088" s="5" t="str">
        <f>VLOOKUP(F3088,'Set up'!$A$2:$C$55,2,FALSE)</f>
        <v>C00000049</v>
      </c>
      <c r="F3088" s="1" t="s">
        <v>2802</v>
      </c>
      <c r="G3088" s="99" t="s">
        <v>2595</v>
      </c>
      <c r="H3088" s="5">
        <v>1</v>
      </c>
      <c r="I3088" s="5" t="str">
        <f>VLOOKUP(F3088,'Set up'!$A$2:$C$55,3,FALSE)</f>
        <v>Cash</v>
      </c>
      <c r="J3088" s="5">
        <f>VLOOKUP(F3088,'Set up'!$A$2:$D$55,4,FALSE)</f>
        <v>0</v>
      </c>
      <c r="K3088" s="4">
        <f t="shared" si="875"/>
        <v>45502</v>
      </c>
      <c r="L3088" s="5">
        <f t="shared" si="876"/>
        <v>7</v>
      </c>
      <c r="M3088" s="5">
        <f t="shared" si="877"/>
        <v>2024</v>
      </c>
      <c r="N3088" s="12">
        <v>225</v>
      </c>
      <c r="O3088" s="12"/>
      <c r="P3088" s="12">
        <f t="shared" si="872"/>
        <v>225</v>
      </c>
      <c r="Q3088" s="7">
        <v>5012646.6500000004</v>
      </c>
      <c r="R3088" s="44" t="str">
        <f>VLOOKUP(F3088,'Set up'!$A$2:$E$55,5,FALSE)</f>
        <v>Cash</v>
      </c>
    </row>
    <row r="3089" spans="1:18" ht="15" customHeight="1" x14ac:dyDescent="0.35">
      <c r="A3089" s="4">
        <v>45503</v>
      </c>
      <c r="B3089" s="5">
        <f t="shared" si="873"/>
        <v>7</v>
      </c>
      <c r="C3089" s="5">
        <f t="shared" si="874"/>
        <v>2024</v>
      </c>
      <c r="D3089" s="5" t="s">
        <v>2848</v>
      </c>
      <c r="E3089" s="5" t="str">
        <f>VLOOKUP(F3089,'Set up'!$A$2:$C$55,2,FALSE)</f>
        <v>C00000050</v>
      </c>
      <c r="F3089" s="1" t="s">
        <v>2728</v>
      </c>
      <c r="G3089" s="99" t="s">
        <v>1895</v>
      </c>
      <c r="H3089" s="5">
        <v>1</v>
      </c>
      <c r="I3089" s="5" t="str">
        <f>VLOOKUP(F3089,'Set up'!$A$2:$C$55,3,FALSE)</f>
        <v>Cash</v>
      </c>
      <c r="J3089" s="5">
        <f>VLOOKUP(F3089,'Set up'!$A$2:$D$55,4,FALSE)</f>
        <v>0</v>
      </c>
      <c r="K3089" s="4">
        <f t="shared" si="875"/>
        <v>45503</v>
      </c>
      <c r="L3089" s="5">
        <f t="shared" si="876"/>
        <v>7</v>
      </c>
      <c r="M3089" s="5">
        <f t="shared" si="877"/>
        <v>2024</v>
      </c>
      <c r="N3089" s="12">
        <v>1760</v>
      </c>
      <c r="O3089" s="12"/>
      <c r="P3089" s="12">
        <f t="shared" si="872"/>
        <v>1760</v>
      </c>
      <c r="Q3089" s="7">
        <v>5014331.6500000004</v>
      </c>
      <c r="R3089" s="44" t="str">
        <f>VLOOKUP(F3089,'Set up'!$A$2:$E$55,5,FALSE)</f>
        <v>Cash</v>
      </c>
    </row>
    <row r="3090" spans="1:18" ht="15" customHeight="1" x14ac:dyDescent="0.35">
      <c r="A3090" s="4">
        <v>45503</v>
      </c>
      <c r="B3090" s="5">
        <f t="shared" si="873"/>
        <v>7</v>
      </c>
      <c r="C3090" s="5">
        <f t="shared" si="874"/>
        <v>2024</v>
      </c>
      <c r="D3090" s="5" t="s">
        <v>2848</v>
      </c>
      <c r="E3090" s="5" t="str">
        <f>VLOOKUP(F3090,'Set up'!$A$2:$C$55,2,FALSE)</f>
        <v>C00000050</v>
      </c>
      <c r="F3090" s="1" t="s">
        <v>2728</v>
      </c>
      <c r="G3090" s="99" t="s">
        <v>2198</v>
      </c>
      <c r="H3090" s="5">
        <v>2</v>
      </c>
      <c r="I3090" s="5" t="str">
        <f>VLOOKUP(F3090,'Set up'!$A$2:$C$55,3,FALSE)</f>
        <v>Cash</v>
      </c>
      <c r="J3090" s="5">
        <f>VLOOKUP(F3090,'Set up'!$A$2:$D$55,4,FALSE)</f>
        <v>0</v>
      </c>
      <c r="K3090" s="4">
        <f t="shared" si="875"/>
        <v>45503</v>
      </c>
      <c r="L3090" s="5">
        <f t="shared" si="876"/>
        <v>7</v>
      </c>
      <c r="M3090" s="5">
        <f t="shared" si="877"/>
        <v>2024</v>
      </c>
      <c r="N3090" s="12">
        <v>555</v>
      </c>
      <c r="O3090" s="12"/>
      <c r="P3090" s="12">
        <f t="shared" si="872"/>
        <v>555</v>
      </c>
      <c r="Q3090" s="7">
        <v>5013410.45</v>
      </c>
      <c r="R3090" s="44" t="str">
        <f>VLOOKUP(F3090,'Set up'!$A$2:$E$55,5,FALSE)</f>
        <v>Cash</v>
      </c>
    </row>
    <row r="3091" spans="1:18" ht="15" customHeight="1" x14ac:dyDescent="0.35">
      <c r="A3091" s="4">
        <v>45503</v>
      </c>
      <c r="B3091" s="5">
        <f t="shared" si="873"/>
        <v>7</v>
      </c>
      <c r="C3091" s="5">
        <f t="shared" si="874"/>
        <v>2024</v>
      </c>
      <c r="D3091" s="5" t="s">
        <v>2848</v>
      </c>
      <c r="E3091" s="5" t="str">
        <f>VLOOKUP(F3091,'Set up'!$A$2:$C$55,2,FALSE)</f>
        <v>C00000050</v>
      </c>
      <c r="F3091" s="1" t="s">
        <v>2728</v>
      </c>
      <c r="G3091" s="99" t="s">
        <v>1062</v>
      </c>
      <c r="H3091" s="5">
        <v>1</v>
      </c>
      <c r="I3091" s="5" t="str">
        <f>VLOOKUP(F3091,'Set up'!$A$2:$C$55,3,FALSE)</f>
        <v>Cash</v>
      </c>
      <c r="J3091" s="5">
        <f>VLOOKUP(F3091,'Set up'!$A$2:$D$55,4,FALSE)</f>
        <v>0</v>
      </c>
      <c r="K3091" s="4">
        <f t="shared" si="875"/>
        <v>45503</v>
      </c>
      <c r="L3091" s="5">
        <f t="shared" si="876"/>
        <v>7</v>
      </c>
      <c r="M3091" s="5">
        <f t="shared" si="877"/>
        <v>2024</v>
      </c>
      <c r="N3091" s="12">
        <v>95</v>
      </c>
      <c r="O3091" s="12"/>
      <c r="P3091" s="12">
        <f t="shared" si="872"/>
        <v>95</v>
      </c>
      <c r="Q3091" s="7">
        <v>5013887.95</v>
      </c>
      <c r="R3091" s="44" t="str">
        <f>VLOOKUP(F3091,'Set up'!$A$2:$E$55,5,FALSE)</f>
        <v>Cash</v>
      </c>
    </row>
    <row r="3092" spans="1:18" ht="15" customHeight="1" x14ac:dyDescent="0.35">
      <c r="A3092" s="4">
        <v>45503</v>
      </c>
      <c r="B3092" s="5">
        <f t="shared" si="873"/>
        <v>7</v>
      </c>
      <c r="C3092" s="5">
        <f t="shared" si="874"/>
        <v>2024</v>
      </c>
      <c r="D3092" s="5" t="s">
        <v>2848</v>
      </c>
      <c r="E3092" s="5" t="str">
        <f>VLOOKUP(F3092,'Set up'!$A$2:$C$55,2,FALSE)</f>
        <v>C00000050</v>
      </c>
      <c r="F3092" s="1" t="s">
        <v>2728</v>
      </c>
      <c r="G3092" s="99" t="s">
        <v>2718</v>
      </c>
      <c r="H3092" s="5">
        <v>5</v>
      </c>
      <c r="I3092" s="5" t="str">
        <f>VLOOKUP(F3092,'Set up'!$A$2:$C$55,3,FALSE)</f>
        <v>Cash</v>
      </c>
      <c r="J3092" s="5">
        <f>VLOOKUP(F3092,'Set up'!$A$2:$D$55,4,FALSE)</f>
        <v>0</v>
      </c>
      <c r="K3092" s="4">
        <f t="shared" si="875"/>
        <v>45503</v>
      </c>
      <c r="L3092" s="5">
        <f t="shared" si="876"/>
        <v>7</v>
      </c>
      <c r="M3092" s="5">
        <f t="shared" si="877"/>
        <v>2024</v>
      </c>
      <c r="N3092" s="12">
        <v>312.5</v>
      </c>
      <c r="O3092" s="12"/>
      <c r="P3092" s="12">
        <f t="shared" si="872"/>
        <v>312.5</v>
      </c>
      <c r="Q3092" s="7">
        <v>5038525.45</v>
      </c>
      <c r="R3092" s="44" t="str">
        <f>VLOOKUP(F3092,'Set up'!$A$2:$E$55,5,FALSE)</f>
        <v>Cash</v>
      </c>
    </row>
    <row r="3093" spans="1:18" ht="15" customHeight="1" x14ac:dyDescent="0.35">
      <c r="A3093" s="4"/>
      <c r="G3093" s="99"/>
      <c r="K3093" s="4"/>
      <c r="Q3093" s="7"/>
      <c r="R3093" s="44"/>
    </row>
    <row r="3094" spans="1:18" ht="15" customHeight="1" x14ac:dyDescent="0.35">
      <c r="A3094" s="4"/>
      <c r="G3094" s="99"/>
      <c r="K3094" s="4"/>
      <c r="Q3094" s="7"/>
      <c r="R3094" s="44"/>
    </row>
    <row r="3095" spans="1:18" x14ac:dyDescent="0.35">
      <c r="K3095" s="4"/>
      <c r="Q3095" s="51"/>
    </row>
    <row r="3096" spans="1:18" x14ac:dyDescent="0.35">
      <c r="K3096" s="11" t="s">
        <v>195</v>
      </c>
      <c r="N3096" s="30">
        <f>SUM(N2:N3095)</f>
        <v>5062640.4499999993</v>
      </c>
      <c r="O3096" s="32">
        <f>SUM(O2:O3095)</f>
        <v>-4238648.25</v>
      </c>
      <c r="P3096" s="34">
        <f>SUM(P2:P3095)</f>
        <v>823992.20000000007</v>
      </c>
      <c r="Q3096" s="52">
        <f>SUM(N3096+O3096)</f>
        <v>823992.19999999925</v>
      </c>
    </row>
    <row r="3097" spans="1:18" x14ac:dyDescent="0.35">
      <c r="N3097" s="31" t="s">
        <v>198</v>
      </c>
      <c r="O3097" s="33" t="s">
        <v>196</v>
      </c>
      <c r="P3097" s="35" t="s">
        <v>197</v>
      </c>
      <c r="Q3097" s="53"/>
    </row>
    <row r="3098" spans="1:18" x14ac:dyDescent="0.35">
      <c r="N3098" s="28"/>
      <c r="O3098" s="28"/>
      <c r="P3098" s="28"/>
      <c r="Q3098" s="28"/>
    </row>
    <row r="3099" spans="1:18" x14ac:dyDescent="0.35">
      <c r="Q3099" s="51"/>
    </row>
    <row r="3100" spans="1:18" x14ac:dyDescent="0.35">
      <c r="O3100" s="32">
        <f>SUM(O3096)</f>
        <v>-4238648.25</v>
      </c>
      <c r="P3100" s="27" t="s">
        <v>194</v>
      </c>
      <c r="Q3100" s="54" t="s">
        <v>196</v>
      </c>
    </row>
    <row r="3101" spans="1:18" x14ac:dyDescent="0.35">
      <c r="O3101" s="6">
        <v>0.5</v>
      </c>
      <c r="P3101" s="27" t="s">
        <v>194</v>
      </c>
      <c r="Q3101" s="50" t="s">
        <v>285</v>
      </c>
    </row>
    <row r="3102" spans="1:18" x14ac:dyDescent="0.35">
      <c r="P3102" s="27"/>
      <c r="Q3102" s="50"/>
    </row>
    <row r="3103" spans="1:18" ht="16" thickBot="1" x14ac:dyDescent="0.4">
      <c r="O3103" s="29">
        <f>SUM(O3100:O3102)</f>
        <v>-4238647.75</v>
      </c>
      <c r="P3103" s="27" t="s">
        <v>194</v>
      </c>
      <c r="Q3103" s="49" t="s">
        <v>2916</v>
      </c>
    </row>
    <row r="3104" spans="1:18" ht="16" thickTop="1" x14ac:dyDescent="0.35">
      <c r="Q3104" s="51"/>
    </row>
    <row r="3105" spans="17:17" x14ac:dyDescent="0.35">
      <c r="Q3105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55"/>
  <sheetViews>
    <sheetView topLeftCell="A37" workbookViewId="0">
      <selection activeCell="A55" sqref="A55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174</v>
      </c>
      <c r="B12" s="125" t="s">
        <v>175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2023</v>
      </c>
      <c r="B13" s="125" t="s">
        <v>1697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1454</v>
      </c>
      <c r="B14" s="125" t="s">
        <v>228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263</v>
      </c>
      <c r="B15" s="125" t="s">
        <v>258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281</v>
      </c>
      <c r="B16" s="125" t="s">
        <v>280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290</v>
      </c>
      <c r="B17" s="125" t="s">
        <v>289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1698</v>
      </c>
      <c r="B18" s="125" t="s">
        <v>365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376</v>
      </c>
      <c r="B19" s="125" t="s">
        <v>375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401</v>
      </c>
      <c r="B20" s="125" t="s">
        <v>400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410</v>
      </c>
      <c r="B21" s="125" t="s">
        <v>409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492</v>
      </c>
      <c r="B22" s="125" t="s">
        <v>475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638</v>
      </c>
      <c r="B23" s="125" t="s">
        <v>637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666</v>
      </c>
      <c r="B24" s="125" t="s">
        <v>665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774</v>
      </c>
      <c r="B25" s="125" t="s">
        <v>705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710</v>
      </c>
      <c r="B26" s="125" t="s">
        <v>711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785</v>
      </c>
      <c r="B27" s="125" t="s">
        <v>786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860</v>
      </c>
      <c r="B28" s="125" t="s">
        <v>861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1700</v>
      </c>
      <c r="B29" s="125" t="s">
        <v>1699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959</v>
      </c>
      <c r="B30" s="125" t="s">
        <v>930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1058</v>
      </c>
      <c r="B31" s="125" t="s">
        <v>1701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1052</v>
      </c>
      <c r="B32" s="125" t="s">
        <v>1053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1058</v>
      </c>
      <c r="B33" s="125" t="s">
        <v>1053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1102</v>
      </c>
      <c r="B34" s="125" t="s">
        <v>1099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1100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1197</v>
      </c>
      <c r="B36" s="125" t="s">
        <v>1203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1258</v>
      </c>
      <c r="B37" s="125" t="s">
        <v>1262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1305</v>
      </c>
      <c r="B38" s="125" t="s">
        <v>1306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1310</v>
      </c>
      <c r="B39" s="125" t="s">
        <v>1311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1421</v>
      </c>
      <c r="B40" s="125" t="s">
        <v>1422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1621</v>
      </c>
      <c r="B41" s="125" t="s">
        <v>1620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1703</v>
      </c>
      <c r="B42" s="125" t="s">
        <v>1702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1705</v>
      </c>
      <c r="B43" s="125" t="s">
        <v>1704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2013</v>
      </c>
      <c r="B44" s="125" t="s">
        <v>2016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2203</v>
      </c>
      <c r="B45" s="125" t="s">
        <v>2216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2209</v>
      </c>
      <c r="B46" s="125" t="s">
        <v>2217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2343</v>
      </c>
      <c r="B47" s="125" t="s">
        <v>2374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2356</v>
      </c>
      <c r="B48" s="125" t="s">
        <v>2375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2434</v>
      </c>
      <c r="B49" s="125" t="s">
        <v>2433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2512</v>
      </c>
      <c r="B50" s="125" t="s">
        <v>2619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2802</v>
      </c>
      <c r="B51" s="125" t="s">
        <v>2803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2728</v>
      </c>
      <c r="B52" s="125" t="s">
        <v>2727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2736</v>
      </c>
      <c r="B53" s="125" t="s">
        <v>2735</v>
      </c>
      <c r="C53" s="125" t="s">
        <v>5</v>
      </c>
      <c r="D53" s="125">
        <v>0</v>
      </c>
      <c r="E53" s="125" t="s">
        <v>5</v>
      </c>
    </row>
    <row r="54" spans="1:5" x14ac:dyDescent="0.35">
      <c r="A54" t="s">
        <v>2808</v>
      </c>
      <c r="B54" s="125" t="s">
        <v>2821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2814</v>
      </c>
      <c r="B55" s="125" t="s">
        <v>2849</v>
      </c>
      <c r="C55" s="125" t="s">
        <v>5</v>
      </c>
      <c r="D55" s="125">
        <v>0</v>
      </c>
      <c r="E55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7265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5">
      <c r="B91" t="s">
        <v>2203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5">
      <c r="B92" t="s">
        <v>2209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5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3" width="11.453125" bestFit="1" customWidth="1"/>
  </cols>
  <sheetData>
    <row r="1" spans="1:63" x14ac:dyDescent="0.35">
      <c r="A1" s="14" t="s">
        <v>226</v>
      </c>
      <c r="B1" s="92">
        <v>2022</v>
      </c>
    </row>
    <row r="3" spans="1:63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2172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2119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5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5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5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5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5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5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5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5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5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5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5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5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5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5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5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5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5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5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5">
      <c r="O251" t="s">
        <v>2110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5">
      <c r="O252" t="s">
        <v>2111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5">
      <c r="O253" t="s">
        <v>2158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5">
      <c r="O254" t="s">
        <v>2182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5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5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5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5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5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5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5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5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5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5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5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5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5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5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5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5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5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5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5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5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5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5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5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5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5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5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5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5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5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5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5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5">
      <c r="O286" t="s">
        <v>2102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5">
      <c r="O287" t="s">
        <v>2108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5">
      <c r="O288" t="s">
        <v>2116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5">
      <c r="O289" t="s">
        <v>2162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5">
      <c r="O290" t="s">
        <v>2177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5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5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5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5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5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5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5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5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5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5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5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5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5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5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5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5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5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5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5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5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5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5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5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5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5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5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5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5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5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5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5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5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5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5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5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5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5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5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5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5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5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5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5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5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5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5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5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5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5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5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5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5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5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5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5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5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5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5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5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5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5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5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5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5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5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5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5">
      <c r="O357" t="s">
        <v>2096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5">
      <c r="O358" t="s">
        <v>2113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5">
      <c r="O359" t="s">
        <v>2126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5">
      <c r="O360" t="s">
        <v>2169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5">
      <c r="O361" t="s">
        <v>2183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5">
      <c r="O362" t="s">
        <v>2197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5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5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5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5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5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5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5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5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5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5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5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5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5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5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5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5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5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5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5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5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5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5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5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5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5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5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5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5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5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5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5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5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5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5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5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5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5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5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5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5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5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5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5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5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5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5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5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5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5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5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5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5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5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5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5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5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5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5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5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5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5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5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5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5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5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5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5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5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5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5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5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5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5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5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5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5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5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5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5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5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5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5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5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5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5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5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5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5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5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5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5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5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5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5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5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5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5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5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5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5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5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5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5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5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5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5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5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5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5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5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5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5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5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5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5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5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5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5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5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5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5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5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5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5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5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5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5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5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5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5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5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5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5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5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5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5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5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5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5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5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5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5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5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5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5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5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5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5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5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5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5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5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5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5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5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5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5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5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5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5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5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5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5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5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5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5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5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5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5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5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5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5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5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5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5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5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5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5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5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5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5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5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5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5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5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5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5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5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5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5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5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5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5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5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5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5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5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5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5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5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5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5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5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5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5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5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5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5">
      <c r="O570" t="s">
        <v>2100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5">
      <c r="O571" t="s">
        <v>2122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5">
      <c r="O572" t="s">
        <v>2163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5">
      <c r="O573" t="s">
        <v>2166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5">
      <c r="O574" t="s">
        <v>2175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5">
      <c r="O575" t="s">
        <v>2181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5">
      <c r="O576" t="s">
        <v>2191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5">
      <c r="O577" t="s">
        <v>2196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5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5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5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5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5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5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5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5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5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5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5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5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5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5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5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5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5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5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5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5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5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5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5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5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5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5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5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5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5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5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5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5">
      <c r="O609" t="s">
        <v>2167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5">
      <c r="O610" t="s">
        <v>2168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5">
      <c r="O611" t="s">
        <v>2184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5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5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5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5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5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5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5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5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5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5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5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5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5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5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5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5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5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5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5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5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5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5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5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5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5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5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5">
      <c r="O638" t="s">
        <v>2188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5">
      <c r="O639" t="s">
        <v>2190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5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5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5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5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5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5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5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5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5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5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5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5">
      <c r="O651" t="s">
        <v>2123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5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5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5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5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5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5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5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5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5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5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5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5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5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5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5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5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5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5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5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5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5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5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5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5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5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5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5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5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5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5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5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5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5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5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5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5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5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5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5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5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5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5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5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5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5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5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5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5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5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5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5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5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5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5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5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5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5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5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5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5">
      <c r="O711" t="s">
        <v>2097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5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5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5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5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5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5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5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5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5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5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5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5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5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5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5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5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5">
      <c r="O728" t="s">
        <v>2094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5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5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5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5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5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5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5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5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5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5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5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5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5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5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5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5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5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5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5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5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5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5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5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5">
      <c r="O752" t="s">
        <v>2185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5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5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5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5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5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5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5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5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5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5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5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5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5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5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5">
      <c r="O767" t="s">
        <v>2161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5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5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5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5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5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5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5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5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5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5">
      <c r="O777" t="s">
        <v>2093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5">
      <c r="O778" t="s">
        <v>2098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5">
      <c r="O779" t="s">
        <v>2099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5">
      <c r="O780" t="s">
        <v>2104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5">
      <c r="O781" t="s">
        <v>2105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5">
      <c r="O782" t="s">
        <v>2106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5">
      <c r="O783" t="s">
        <v>2114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5">
      <c r="O784" t="s">
        <v>2115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5">
      <c r="O785" t="s">
        <v>2117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5">
      <c r="O786" t="s">
        <v>2118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5">
      <c r="O787" t="s">
        <v>2120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5">
      <c r="O788" t="s">
        <v>2121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5">
      <c r="O789" t="s">
        <v>2124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5">
      <c r="O790" t="s">
        <v>2125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5">
      <c r="O791" t="s">
        <v>2159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5">
      <c r="O792" t="s">
        <v>2160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5">
      <c r="O793" t="s">
        <v>2164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5">
      <c r="O794" t="s">
        <v>2165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5">
      <c r="O795" t="s">
        <v>2170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5">
      <c r="O796" t="s">
        <v>2171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5">
      <c r="O797" t="s">
        <v>2173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5">
      <c r="O798" t="s">
        <v>2174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5">
      <c r="O799" t="s">
        <v>2179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5">
      <c r="O800" t="s">
        <v>2180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5">
      <c r="O801" t="s">
        <v>2186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5">
      <c r="O802" t="s">
        <v>2187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5">
      <c r="O803" t="s">
        <v>2192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5">
      <c r="O804" t="s">
        <v>2193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5">
      <c r="O805" t="s">
        <v>2194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5">
      <c r="O806" t="s">
        <v>2195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5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5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5">
      <c r="O809" t="s">
        <v>2095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5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5">
      <c r="N811" t="s">
        <v>2203</v>
      </c>
      <c r="O811" t="s">
        <v>2176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5">
      <c r="O812" t="s">
        <v>2189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5">
      <c r="N813" s="17" t="s">
        <v>2218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5">
      <c r="N814" t="s">
        <v>2209</v>
      </c>
      <c r="O814" t="s">
        <v>2178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5">
      <c r="N815" s="17" t="s">
        <v>2219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5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2022</v>
      </c>
    </row>
    <row r="2" spans="1:2" x14ac:dyDescent="0.35">
      <c r="A2" s="26" t="s">
        <v>163</v>
      </c>
      <c r="B2" s="92">
        <v>12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8</v>
      </c>
    </row>
    <row r="8" spans="1:2" x14ac:dyDescent="0.35">
      <c r="A8" t="s">
        <v>54</v>
      </c>
      <c r="B8">
        <v>50</v>
      </c>
    </row>
    <row r="9" spans="1:2" x14ac:dyDescent="0.35">
      <c r="A9" t="s">
        <v>293</v>
      </c>
      <c r="B9">
        <v>1</v>
      </c>
    </row>
    <row r="10" spans="1:2" x14ac:dyDescent="0.35">
      <c r="A10" t="s">
        <v>567</v>
      </c>
      <c r="B10">
        <v>2</v>
      </c>
    </row>
    <row r="11" spans="1:2" x14ac:dyDescent="0.35">
      <c r="A11" t="s">
        <v>617</v>
      </c>
      <c r="B11">
        <v>1</v>
      </c>
    </row>
    <row r="12" spans="1:2" x14ac:dyDescent="0.35">
      <c r="A12" t="s">
        <v>655</v>
      </c>
      <c r="B12">
        <v>9</v>
      </c>
    </row>
    <row r="13" spans="1:2" x14ac:dyDescent="0.35">
      <c r="A13" t="s">
        <v>708</v>
      </c>
      <c r="B13">
        <v>2</v>
      </c>
    </row>
    <row r="14" spans="1:2" x14ac:dyDescent="0.35">
      <c r="A14" t="s">
        <v>717</v>
      </c>
      <c r="B14">
        <v>23</v>
      </c>
    </row>
    <row r="15" spans="1:2" x14ac:dyDescent="0.35">
      <c r="A15" t="s">
        <v>720</v>
      </c>
      <c r="B15">
        <v>21</v>
      </c>
    </row>
    <row r="16" spans="1:2" x14ac:dyDescent="0.35">
      <c r="A16" t="s">
        <v>723</v>
      </c>
      <c r="B16">
        <v>6</v>
      </c>
    </row>
    <row r="17" spans="1:2" x14ac:dyDescent="0.35">
      <c r="A17" t="s">
        <v>769</v>
      </c>
      <c r="B17">
        <v>1</v>
      </c>
    </row>
    <row r="18" spans="1:2" x14ac:dyDescent="0.35">
      <c r="A18" t="s">
        <v>788</v>
      </c>
      <c r="B18">
        <v>1</v>
      </c>
    </row>
    <row r="19" spans="1:2" x14ac:dyDescent="0.35">
      <c r="A19" t="s">
        <v>792</v>
      </c>
      <c r="B19">
        <v>6</v>
      </c>
    </row>
    <row r="20" spans="1:2" x14ac:dyDescent="0.35">
      <c r="A20" t="s">
        <v>801</v>
      </c>
      <c r="B20">
        <v>1</v>
      </c>
    </row>
    <row r="21" spans="1:2" x14ac:dyDescent="0.35">
      <c r="A21" t="s">
        <v>914</v>
      </c>
      <c r="B21">
        <v>10</v>
      </c>
    </row>
    <row r="22" spans="1:2" x14ac:dyDescent="0.35">
      <c r="A22" t="s">
        <v>946</v>
      </c>
      <c r="B22">
        <v>13</v>
      </c>
    </row>
    <row r="23" spans="1:2" x14ac:dyDescent="0.35">
      <c r="A23" t="s">
        <v>950</v>
      </c>
      <c r="B23">
        <v>1</v>
      </c>
    </row>
    <row r="24" spans="1:2" x14ac:dyDescent="0.35">
      <c r="A24" t="s">
        <v>989</v>
      </c>
      <c r="B24">
        <v>110</v>
      </c>
    </row>
    <row r="25" spans="1:2" x14ac:dyDescent="0.35">
      <c r="A25" t="s">
        <v>990</v>
      </c>
      <c r="B25">
        <v>2</v>
      </c>
    </row>
    <row r="26" spans="1:2" x14ac:dyDescent="0.35">
      <c r="A26" t="s">
        <v>991</v>
      </c>
      <c r="B26">
        <v>7</v>
      </c>
    </row>
    <row r="27" spans="1:2" x14ac:dyDescent="0.35">
      <c r="A27" t="s">
        <v>1014</v>
      </c>
      <c r="B27">
        <v>4</v>
      </c>
    </row>
    <row r="28" spans="1:2" x14ac:dyDescent="0.35">
      <c r="A28" t="s">
        <v>1073</v>
      </c>
      <c r="B28">
        <v>49</v>
      </c>
    </row>
    <row r="29" spans="1:2" x14ac:dyDescent="0.35">
      <c r="A29" t="s">
        <v>1075</v>
      </c>
      <c r="B29">
        <v>6</v>
      </c>
    </row>
    <row r="30" spans="1:2" x14ac:dyDescent="0.35">
      <c r="A30" t="s">
        <v>1094</v>
      </c>
      <c r="B30">
        <v>4</v>
      </c>
    </row>
    <row r="31" spans="1:2" x14ac:dyDescent="0.35">
      <c r="A31" t="s">
        <v>1108</v>
      </c>
      <c r="B31">
        <v>3</v>
      </c>
    </row>
    <row r="32" spans="1:2" x14ac:dyDescent="0.35">
      <c r="A32" t="s">
        <v>1113</v>
      </c>
      <c r="B32">
        <v>1</v>
      </c>
    </row>
    <row r="33" spans="1:2" x14ac:dyDescent="0.35">
      <c r="A33" t="s">
        <v>1118</v>
      </c>
      <c r="B33">
        <v>1</v>
      </c>
    </row>
    <row r="34" spans="1:2" x14ac:dyDescent="0.35">
      <c r="A34" t="s">
        <v>1119</v>
      </c>
      <c r="B34">
        <v>1</v>
      </c>
    </row>
    <row r="35" spans="1:2" x14ac:dyDescent="0.35">
      <c r="A35" t="s">
        <v>1127</v>
      </c>
      <c r="B35">
        <v>1</v>
      </c>
    </row>
    <row r="36" spans="1:2" x14ac:dyDescent="0.35">
      <c r="A36" t="s">
        <v>1130</v>
      </c>
      <c r="B36">
        <v>1</v>
      </c>
    </row>
    <row r="37" spans="1:2" x14ac:dyDescent="0.35">
      <c r="A37" t="s">
        <v>1132</v>
      </c>
      <c r="B37">
        <v>2</v>
      </c>
    </row>
    <row r="38" spans="1:2" x14ac:dyDescent="0.35">
      <c r="A38" t="s">
        <v>1133</v>
      </c>
      <c r="B38">
        <v>1</v>
      </c>
    </row>
    <row r="39" spans="1:2" x14ac:dyDescent="0.35">
      <c r="A39" t="s">
        <v>1137</v>
      </c>
      <c r="B39">
        <v>1</v>
      </c>
    </row>
    <row r="40" spans="1:2" x14ac:dyDescent="0.35">
      <c r="A40" t="s">
        <v>1141</v>
      </c>
      <c r="B40">
        <v>20</v>
      </c>
    </row>
    <row r="41" spans="1:2" x14ac:dyDescent="0.35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815"/>
  <sheetViews>
    <sheetView topLeftCell="A798" workbookViewId="0">
      <selection activeCell="G816" sqref="G816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8.36328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5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5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5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5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5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5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5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5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5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5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5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5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5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5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5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5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5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5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5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5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5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5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5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5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5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5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5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5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5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5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5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5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5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5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5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5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5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5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5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5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5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5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5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5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5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5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5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5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5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5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5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5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5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5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5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5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5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5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5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5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5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5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5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5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5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5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5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5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5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5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5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5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5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5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5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5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5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5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5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5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5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5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5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5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5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5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5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5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5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5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5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5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5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5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5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5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5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5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5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5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5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5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5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5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5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5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5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5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5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5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5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5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5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5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5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5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5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5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5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5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5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5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5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5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5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5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5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5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5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5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5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5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5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5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5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5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5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5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5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5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5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5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5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5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5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5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5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5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5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5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5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5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5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5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5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5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5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5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5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5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5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5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5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5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5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5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5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5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5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5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5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5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5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5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5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5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5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5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5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5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5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5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5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5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5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5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5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5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5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5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5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5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5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5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5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5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5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5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5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5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5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5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5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5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5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5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5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5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5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5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5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5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5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5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5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5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5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5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5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5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5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5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5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5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5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5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5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5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5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5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5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5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5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5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5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5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5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5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5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5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5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5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5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5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5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5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5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5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5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5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5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5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5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5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5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5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5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5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5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5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5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5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5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5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5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5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5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5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5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5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5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5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5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5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5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5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5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5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5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5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5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5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5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5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5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5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5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5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5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5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5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5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5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5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5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5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5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5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5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5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5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5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5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5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5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5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5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5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5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5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5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5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5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5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5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5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5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5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5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5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5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5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5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5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5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5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5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5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5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5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5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5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5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5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5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5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5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5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5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5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5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5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5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5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5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5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5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5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5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5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5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5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5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5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5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5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5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5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5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5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5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5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5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5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5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5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5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5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5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5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5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5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5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5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5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5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5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5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5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5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5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5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5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5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5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5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5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5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5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5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5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5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5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5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5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5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5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5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5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5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5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5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5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5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5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5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5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5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5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5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5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5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5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5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5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5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5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5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5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5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5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5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5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5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5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5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5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5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5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5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5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5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5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5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5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5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5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5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5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5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5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5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5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5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5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5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5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5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5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5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5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5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5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5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5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5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5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5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5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5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5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5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5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5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5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5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5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5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5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5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5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5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5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5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5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5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5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5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5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5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5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5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5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5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5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5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5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5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5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5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5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5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5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5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5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5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5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5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5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5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5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5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5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5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5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5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5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5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5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5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5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5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5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5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5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5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5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5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5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5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5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5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5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5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5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5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5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5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5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5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5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5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5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5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5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5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5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5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5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5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5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5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5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5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5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5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5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5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5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5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5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5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5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5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5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5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5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5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5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5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5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5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5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5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5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5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5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5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5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5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5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5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5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5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5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5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5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5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5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5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5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5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5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5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5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5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5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5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5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5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5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5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5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5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5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5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5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5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5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5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5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5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5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5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5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5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5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5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5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5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5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5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5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5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5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5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5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5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5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5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5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5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5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5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5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5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5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5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5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5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5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5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5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5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5">
      <c r="D640" t="s">
        <v>410</v>
      </c>
      <c r="E640" s="18">
        <v>250</v>
      </c>
      <c r="F640" s="38"/>
      <c r="G640" s="18">
        <v>250</v>
      </c>
    </row>
    <row r="641" spans="3:7" x14ac:dyDescent="0.35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5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5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5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5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5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5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5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5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5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5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5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5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5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5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5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5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5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5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5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5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5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5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5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5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5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5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5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5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5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5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5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5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5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5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5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5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5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5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5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5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5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5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5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5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5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5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5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5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5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5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5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5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5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5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5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5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5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5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5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5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5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5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5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5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5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5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5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5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5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5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5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5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5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5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5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5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5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5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5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5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5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5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5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5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5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5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5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5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5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5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5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5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5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5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5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5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5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5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5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5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5">
      <c r="C742" t="s">
        <v>2093</v>
      </c>
      <c r="D742" t="s">
        <v>2013</v>
      </c>
      <c r="E742" s="18">
        <v>1000</v>
      </c>
      <c r="F742" s="38"/>
      <c r="G742" s="18">
        <v>1000</v>
      </c>
    </row>
    <row r="743" spans="2:7" x14ac:dyDescent="0.35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5">
      <c r="B744">
        <v>11</v>
      </c>
      <c r="C744" t="s">
        <v>2094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5">
      <c r="C745" t="s">
        <v>2095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5">
      <c r="C746" t="s">
        <v>2096</v>
      </c>
      <c r="D746" t="s">
        <v>401</v>
      </c>
      <c r="E746" s="18">
        <v>2418</v>
      </c>
      <c r="F746" s="38"/>
      <c r="G746" s="18">
        <v>2418</v>
      </c>
    </row>
    <row r="747" spans="2:7" x14ac:dyDescent="0.35">
      <c r="C747" t="s">
        <v>2097</v>
      </c>
      <c r="D747" t="s">
        <v>1197</v>
      </c>
      <c r="E747" s="18">
        <v>3078</v>
      </c>
      <c r="F747" s="38"/>
      <c r="G747" s="18">
        <v>3078</v>
      </c>
    </row>
    <row r="748" spans="2:7" x14ac:dyDescent="0.35">
      <c r="C748" t="s">
        <v>2098</v>
      </c>
      <c r="D748" t="s">
        <v>2013</v>
      </c>
      <c r="E748" s="18">
        <v>437.5</v>
      </c>
      <c r="F748" s="38"/>
      <c r="G748" s="18">
        <v>437.5</v>
      </c>
    </row>
    <row r="749" spans="2:7" x14ac:dyDescent="0.35">
      <c r="C749" t="s">
        <v>2099</v>
      </c>
      <c r="D749" t="s">
        <v>2013</v>
      </c>
      <c r="E749" s="18">
        <v>19024</v>
      </c>
      <c r="F749" s="38"/>
      <c r="G749" s="18">
        <v>19024</v>
      </c>
    </row>
    <row r="750" spans="2:7" x14ac:dyDescent="0.35">
      <c r="C750" t="s">
        <v>2100</v>
      </c>
      <c r="D750" t="s">
        <v>492</v>
      </c>
      <c r="E750" s="18">
        <v>2818.5</v>
      </c>
      <c r="F750" s="38"/>
      <c r="G750" s="18">
        <v>2818.5</v>
      </c>
    </row>
    <row r="751" spans="2:7" x14ac:dyDescent="0.35">
      <c r="C751" t="s">
        <v>2102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5">
      <c r="C752" t="s">
        <v>2104</v>
      </c>
      <c r="D752" t="s">
        <v>2013</v>
      </c>
      <c r="E752" s="18">
        <v>1000</v>
      </c>
      <c r="F752" s="38"/>
      <c r="G752" s="18">
        <v>1000</v>
      </c>
    </row>
    <row r="753" spans="3:7" x14ac:dyDescent="0.35">
      <c r="C753" t="s">
        <v>2105</v>
      </c>
      <c r="D753" t="s">
        <v>2013</v>
      </c>
      <c r="E753" s="18">
        <v>125</v>
      </c>
      <c r="F753" s="38"/>
      <c r="G753" s="18">
        <v>125</v>
      </c>
    </row>
    <row r="754" spans="3:7" x14ac:dyDescent="0.35">
      <c r="C754" t="s">
        <v>2106</v>
      </c>
      <c r="D754" t="s">
        <v>2013</v>
      </c>
      <c r="E754" s="18">
        <v>6201.6</v>
      </c>
      <c r="F754" s="38"/>
      <c r="G754" s="18">
        <v>6201.6</v>
      </c>
    </row>
    <row r="755" spans="3:7" x14ac:dyDescent="0.35">
      <c r="C755" t="s">
        <v>2108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5">
      <c r="C756" t="s">
        <v>2110</v>
      </c>
      <c r="D756" t="s">
        <v>62</v>
      </c>
      <c r="E756" s="18">
        <v>12406</v>
      </c>
      <c r="F756" s="38"/>
      <c r="G756" s="18">
        <v>12406</v>
      </c>
    </row>
    <row r="757" spans="3:7" x14ac:dyDescent="0.35">
      <c r="C757" t="s">
        <v>2111</v>
      </c>
      <c r="D757" t="s">
        <v>62</v>
      </c>
      <c r="E757" s="18">
        <v>1597.5</v>
      </c>
      <c r="F757" s="38"/>
      <c r="G757" s="18">
        <v>1597.5</v>
      </c>
    </row>
    <row r="758" spans="3:7" x14ac:dyDescent="0.35">
      <c r="C758" t="s">
        <v>2113</v>
      </c>
      <c r="D758" t="s">
        <v>401</v>
      </c>
      <c r="E758" s="18">
        <v>3085.5</v>
      </c>
      <c r="F758" s="38"/>
      <c r="G758" s="18">
        <v>3085.5</v>
      </c>
    </row>
    <row r="759" spans="3:7" x14ac:dyDescent="0.35">
      <c r="C759" t="s">
        <v>2114</v>
      </c>
      <c r="D759" t="s">
        <v>2013</v>
      </c>
      <c r="E759" s="18">
        <v>62.5</v>
      </c>
      <c r="F759" s="38"/>
      <c r="G759" s="18">
        <v>62.5</v>
      </c>
    </row>
    <row r="760" spans="3:7" x14ac:dyDescent="0.35">
      <c r="C760" t="s">
        <v>2115</v>
      </c>
      <c r="D760" t="s">
        <v>2013</v>
      </c>
      <c r="E760" s="18">
        <v>2717.8</v>
      </c>
      <c r="F760" s="38"/>
      <c r="G760" s="18">
        <v>2717.8</v>
      </c>
    </row>
    <row r="761" spans="3:7" x14ac:dyDescent="0.35">
      <c r="C761" t="s">
        <v>2116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5">
      <c r="C762" t="s">
        <v>2117</v>
      </c>
      <c r="D762" t="s">
        <v>2013</v>
      </c>
      <c r="E762" s="18">
        <v>125</v>
      </c>
      <c r="F762" s="38"/>
      <c r="G762" s="18">
        <v>125</v>
      </c>
    </row>
    <row r="763" spans="3:7" x14ac:dyDescent="0.35">
      <c r="C763" t="s">
        <v>2118</v>
      </c>
      <c r="D763" t="s">
        <v>2013</v>
      </c>
      <c r="E763" s="18">
        <v>3212</v>
      </c>
      <c r="F763" s="38"/>
      <c r="G763" s="18">
        <v>3212</v>
      </c>
    </row>
    <row r="764" spans="3:7" x14ac:dyDescent="0.35">
      <c r="C764" t="s">
        <v>2119</v>
      </c>
      <c r="D764" t="s">
        <v>43</v>
      </c>
      <c r="E764" s="18">
        <v>2413</v>
      </c>
      <c r="F764" s="38"/>
      <c r="G764" s="18">
        <v>2413</v>
      </c>
    </row>
    <row r="765" spans="3:7" x14ac:dyDescent="0.35">
      <c r="C765" t="s">
        <v>2120</v>
      </c>
      <c r="D765" t="s">
        <v>2013</v>
      </c>
      <c r="E765" s="18">
        <v>187.5</v>
      </c>
      <c r="F765" s="38"/>
      <c r="G765" s="18">
        <v>187.5</v>
      </c>
    </row>
    <row r="766" spans="3:7" x14ac:dyDescent="0.35">
      <c r="C766" t="s">
        <v>2121</v>
      </c>
      <c r="D766" t="s">
        <v>2013</v>
      </c>
      <c r="E766" s="18">
        <v>8685.4</v>
      </c>
      <c r="F766" s="38"/>
      <c r="G766" s="18">
        <v>8685.4</v>
      </c>
    </row>
    <row r="767" spans="3:7" x14ac:dyDescent="0.35">
      <c r="C767" t="s">
        <v>2122</v>
      </c>
      <c r="D767" t="s">
        <v>492</v>
      </c>
      <c r="E767" s="18">
        <v>2508</v>
      </c>
      <c r="F767" s="38"/>
      <c r="G767" s="18">
        <v>2508</v>
      </c>
    </row>
    <row r="768" spans="3:7" x14ac:dyDescent="0.35">
      <c r="C768" t="s">
        <v>2123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5">
      <c r="C769" t="s">
        <v>2124</v>
      </c>
      <c r="D769" t="s">
        <v>2013</v>
      </c>
      <c r="E769" s="18">
        <v>187.5</v>
      </c>
      <c r="F769" s="38"/>
      <c r="G769" s="18">
        <v>187.5</v>
      </c>
    </row>
    <row r="770" spans="2:7" x14ac:dyDescent="0.35">
      <c r="C770" t="s">
        <v>2125</v>
      </c>
      <c r="D770" t="s">
        <v>2013</v>
      </c>
      <c r="E770" s="18">
        <v>8065.4</v>
      </c>
      <c r="F770" s="38"/>
      <c r="G770" s="18">
        <v>8065.4</v>
      </c>
    </row>
    <row r="771" spans="2:7" x14ac:dyDescent="0.35">
      <c r="C771" t="s">
        <v>2126</v>
      </c>
      <c r="D771" t="s">
        <v>401</v>
      </c>
      <c r="E771" s="18">
        <v>3424.3</v>
      </c>
      <c r="F771" s="38"/>
      <c r="G771" s="18">
        <v>3424.3</v>
      </c>
    </row>
    <row r="772" spans="2:7" x14ac:dyDescent="0.35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5">
      <c r="B773">
        <v>12</v>
      </c>
      <c r="C773" t="s">
        <v>2158</v>
      </c>
      <c r="D773" t="s">
        <v>62</v>
      </c>
      <c r="E773" s="18">
        <v>12996.4</v>
      </c>
      <c r="F773" s="38"/>
      <c r="G773" s="18">
        <v>12996.4</v>
      </c>
    </row>
    <row r="774" spans="2:7" x14ac:dyDescent="0.35">
      <c r="C774" t="s">
        <v>2159</v>
      </c>
      <c r="D774" t="s">
        <v>2013</v>
      </c>
      <c r="E774" s="18">
        <v>125</v>
      </c>
      <c r="F774" s="38"/>
      <c r="G774" s="18">
        <v>125</v>
      </c>
    </row>
    <row r="775" spans="2:7" x14ac:dyDescent="0.35">
      <c r="C775" t="s">
        <v>2160</v>
      </c>
      <c r="D775" t="s">
        <v>2013</v>
      </c>
      <c r="E775" s="18">
        <v>4784</v>
      </c>
      <c r="F775" s="38"/>
      <c r="G775" s="18">
        <v>4784</v>
      </c>
    </row>
    <row r="776" spans="2:7" x14ac:dyDescent="0.35">
      <c r="C776" t="s">
        <v>2161</v>
      </c>
      <c r="D776" t="s">
        <v>1705</v>
      </c>
      <c r="E776" s="18">
        <v>237</v>
      </c>
      <c r="F776" s="38"/>
      <c r="G776" s="18">
        <v>237</v>
      </c>
    </row>
    <row r="777" spans="2:7" x14ac:dyDescent="0.35">
      <c r="C777" t="s">
        <v>2162</v>
      </c>
      <c r="D777" t="s">
        <v>263</v>
      </c>
      <c r="E777" s="18">
        <v>5479.9</v>
      </c>
      <c r="F777" s="38"/>
      <c r="G777" s="18">
        <v>5479.9</v>
      </c>
    </row>
    <row r="778" spans="2:7" x14ac:dyDescent="0.35">
      <c r="C778" t="s">
        <v>2163</v>
      </c>
      <c r="D778" t="s">
        <v>492</v>
      </c>
      <c r="E778" s="18">
        <v>3449</v>
      </c>
      <c r="F778" s="38"/>
      <c r="G778" s="18">
        <v>3449</v>
      </c>
    </row>
    <row r="779" spans="2:7" x14ac:dyDescent="0.35">
      <c r="C779" t="s">
        <v>2164</v>
      </c>
      <c r="D779" t="s">
        <v>2013</v>
      </c>
      <c r="E779" s="18">
        <v>250</v>
      </c>
      <c r="F779" s="38"/>
      <c r="G779" s="18">
        <v>250</v>
      </c>
    </row>
    <row r="780" spans="2:7" x14ac:dyDescent="0.35">
      <c r="C780" t="s">
        <v>2165</v>
      </c>
      <c r="D780" t="s">
        <v>2013</v>
      </c>
      <c r="E780" s="18">
        <v>9682</v>
      </c>
      <c r="F780" s="38"/>
      <c r="G780" s="18">
        <v>9682</v>
      </c>
    </row>
    <row r="781" spans="2:7" x14ac:dyDescent="0.35">
      <c r="C781" t="s">
        <v>2166</v>
      </c>
      <c r="D781" t="s">
        <v>492</v>
      </c>
      <c r="E781" s="18">
        <v>2700.5</v>
      </c>
      <c r="F781" s="38"/>
      <c r="G781" s="18">
        <v>2700.5</v>
      </c>
    </row>
    <row r="782" spans="2:7" x14ac:dyDescent="0.35">
      <c r="C782" t="s">
        <v>2167</v>
      </c>
      <c r="D782" t="s">
        <v>638</v>
      </c>
      <c r="E782" s="18">
        <v>250</v>
      </c>
      <c r="F782" s="38"/>
      <c r="G782" s="18">
        <v>250</v>
      </c>
    </row>
    <row r="783" spans="2:7" x14ac:dyDescent="0.35">
      <c r="C783" t="s">
        <v>2168</v>
      </c>
      <c r="D783" t="s">
        <v>638</v>
      </c>
      <c r="E783" s="18">
        <v>4068</v>
      </c>
      <c r="F783" s="38"/>
      <c r="G783" s="18">
        <v>4068</v>
      </c>
    </row>
    <row r="784" spans="2:7" x14ac:dyDescent="0.35">
      <c r="C784" t="s">
        <v>2169</v>
      </c>
      <c r="D784" t="s">
        <v>401</v>
      </c>
      <c r="E784" s="18">
        <v>2693</v>
      </c>
      <c r="F784" s="38"/>
      <c r="G784" s="18">
        <v>2693</v>
      </c>
    </row>
    <row r="785" spans="3:7" x14ac:dyDescent="0.35">
      <c r="C785" t="s">
        <v>2170</v>
      </c>
      <c r="D785" t="s">
        <v>2013</v>
      </c>
      <c r="E785" s="18">
        <v>250</v>
      </c>
      <c r="F785" s="38"/>
      <c r="G785" s="18">
        <v>250</v>
      </c>
    </row>
    <row r="786" spans="3:7" x14ac:dyDescent="0.35">
      <c r="C786" t="s">
        <v>2171</v>
      </c>
      <c r="D786" t="s">
        <v>2013</v>
      </c>
      <c r="E786" s="18">
        <v>10725</v>
      </c>
      <c r="F786" s="38"/>
      <c r="G786" s="18">
        <v>10725</v>
      </c>
    </row>
    <row r="787" spans="3:7" x14ac:dyDescent="0.35">
      <c r="C787" t="s">
        <v>2172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5">
      <c r="C788" t="s">
        <v>2173</v>
      </c>
      <c r="D788" t="s">
        <v>2013</v>
      </c>
      <c r="E788" s="18">
        <v>125</v>
      </c>
      <c r="F788" s="38"/>
      <c r="G788" s="18">
        <v>125</v>
      </c>
    </row>
    <row r="789" spans="3:7" x14ac:dyDescent="0.35">
      <c r="C789" t="s">
        <v>2174</v>
      </c>
      <c r="D789" t="s">
        <v>2013</v>
      </c>
      <c r="E789" s="18">
        <v>6650.2</v>
      </c>
      <c r="F789" s="38"/>
      <c r="G789" s="18">
        <v>6650.2</v>
      </c>
    </row>
    <row r="790" spans="3:7" x14ac:dyDescent="0.35">
      <c r="C790" t="s">
        <v>2175</v>
      </c>
      <c r="D790" t="s">
        <v>492</v>
      </c>
      <c r="E790" s="18">
        <v>2665.5</v>
      </c>
      <c r="F790" s="38"/>
      <c r="G790" s="18">
        <v>2665.5</v>
      </c>
    </row>
    <row r="791" spans="3:7" x14ac:dyDescent="0.35">
      <c r="C791" t="s">
        <v>2176</v>
      </c>
      <c r="D791" t="s">
        <v>2203</v>
      </c>
      <c r="E791" s="18">
        <v>4925.8</v>
      </c>
      <c r="F791" s="38"/>
      <c r="G791" s="18">
        <v>4925.8</v>
      </c>
    </row>
    <row r="792" spans="3:7" x14ac:dyDescent="0.35">
      <c r="C792" t="s">
        <v>2177</v>
      </c>
      <c r="D792" t="s">
        <v>263</v>
      </c>
      <c r="E792" s="18">
        <v>5955.9</v>
      </c>
      <c r="F792" s="38"/>
      <c r="G792" s="18">
        <v>5955.9</v>
      </c>
    </row>
    <row r="793" spans="3:7" x14ac:dyDescent="0.35">
      <c r="C793" t="s">
        <v>2178</v>
      </c>
      <c r="D793" t="s">
        <v>2209</v>
      </c>
      <c r="E793" s="18">
        <v>2131</v>
      </c>
      <c r="F793" s="38"/>
      <c r="G793" s="18">
        <v>2131</v>
      </c>
    </row>
    <row r="794" spans="3:7" x14ac:dyDescent="0.35">
      <c r="C794" t="s">
        <v>2179</v>
      </c>
      <c r="D794" t="s">
        <v>2013</v>
      </c>
      <c r="E794" s="18">
        <v>250</v>
      </c>
      <c r="F794" s="38"/>
      <c r="G794" s="18">
        <v>250</v>
      </c>
    </row>
    <row r="795" spans="3:7" x14ac:dyDescent="0.35">
      <c r="C795" t="s">
        <v>2180</v>
      </c>
      <c r="D795" t="s">
        <v>2013</v>
      </c>
      <c r="E795" s="18">
        <v>10539.6</v>
      </c>
      <c r="F795" s="38"/>
      <c r="G795" s="18">
        <v>10539.6</v>
      </c>
    </row>
    <row r="796" spans="3:7" x14ac:dyDescent="0.35">
      <c r="C796" t="s">
        <v>2181</v>
      </c>
      <c r="D796" t="s">
        <v>492</v>
      </c>
      <c r="E796" s="18">
        <v>2978</v>
      </c>
      <c r="F796" s="38"/>
      <c r="G796" s="18">
        <v>2978</v>
      </c>
    </row>
    <row r="797" spans="3:7" x14ac:dyDescent="0.35">
      <c r="C797" t="s">
        <v>2182</v>
      </c>
      <c r="D797" t="s">
        <v>62</v>
      </c>
      <c r="E797" s="18">
        <v>696</v>
      </c>
      <c r="F797" s="38"/>
      <c r="G797" s="18">
        <v>696</v>
      </c>
    </row>
    <row r="798" spans="3:7" x14ac:dyDescent="0.35">
      <c r="C798" t="s">
        <v>2183</v>
      </c>
      <c r="D798" t="s">
        <v>401</v>
      </c>
      <c r="E798" s="18">
        <v>2918</v>
      </c>
      <c r="F798" s="38"/>
      <c r="G798" s="18">
        <v>2918</v>
      </c>
    </row>
    <row r="799" spans="3:7" x14ac:dyDescent="0.35">
      <c r="C799" t="s">
        <v>2184</v>
      </c>
      <c r="D799" t="s">
        <v>638</v>
      </c>
      <c r="E799" s="18">
        <v>4700</v>
      </c>
      <c r="F799" s="38"/>
      <c r="G799" s="18">
        <v>4700</v>
      </c>
    </row>
    <row r="800" spans="3:7" x14ac:dyDescent="0.35">
      <c r="C800" t="s">
        <v>2185</v>
      </c>
      <c r="D800" t="s">
        <v>1310</v>
      </c>
      <c r="E800" s="18">
        <v>11904.5</v>
      </c>
      <c r="F800" s="38"/>
      <c r="G800" s="18">
        <v>11904.5</v>
      </c>
    </row>
    <row r="801" spans="1:7" x14ac:dyDescent="0.35">
      <c r="C801" t="s">
        <v>2186</v>
      </c>
      <c r="D801" t="s">
        <v>2013</v>
      </c>
      <c r="E801" s="18">
        <v>250</v>
      </c>
      <c r="F801" s="38"/>
      <c r="G801" s="18">
        <v>250</v>
      </c>
    </row>
    <row r="802" spans="1:7" x14ac:dyDescent="0.35">
      <c r="C802" t="s">
        <v>2187</v>
      </c>
      <c r="D802" t="s">
        <v>2013</v>
      </c>
      <c r="E802" s="18">
        <v>11783.2</v>
      </c>
      <c r="F802" s="38"/>
      <c r="G802" s="18">
        <v>11783.2</v>
      </c>
    </row>
    <row r="803" spans="1:7" x14ac:dyDescent="0.35">
      <c r="C803" t="s">
        <v>2188</v>
      </c>
      <c r="D803" t="s">
        <v>785</v>
      </c>
      <c r="E803" s="18">
        <v>771.3</v>
      </c>
      <c r="F803" s="38"/>
      <c r="G803" s="18">
        <v>771.3</v>
      </c>
    </row>
    <row r="804" spans="1:7" x14ac:dyDescent="0.35">
      <c r="C804" t="s">
        <v>2189</v>
      </c>
      <c r="D804" t="s">
        <v>2203</v>
      </c>
      <c r="E804" s="18">
        <v>4728</v>
      </c>
      <c r="F804" s="38"/>
      <c r="G804" s="18">
        <v>4728</v>
      </c>
    </row>
    <row r="805" spans="1:7" x14ac:dyDescent="0.35">
      <c r="C805" t="s">
        <v>2190</v>
      </c>
      <c r="D805" t="s">
        <v>785</v>
      </c>
      <c r="E805" s="18">
        <v>175</v>
      </c>
      <c r="F805" s="38"/>
      <c r="G805" s="18">
        <v>175</v>
      </c>
    </row>
    <row r="806" spans="1:7" x14ac:dyDescent="0.35">
      <c r="C806" t="s">
        <v>2191</v>
      </c>
      <c r="D806" t="s">
        <v>492</v>
      </c>
      <c r="E806" s="18">
        <v>2145.5</v>
      </c>
      <c r="F806" s="38"/>
      <c r="G806" s="18">
        <v>2145.5</v>
      </c>
    </row>
    <row r="807" spans="1:7" x14ac:dyDescent="0.35">
      <c r="C807" t="s">
        <v>2192</v>
      </c>
      <c r="D807" t="s">
        <v>2013</v>
      </c>
      <c r="E807" s="18">
        <v>312.5</v>
      </c>
      <c r="F807" s="38"/>
      <c r="G807" s="18">
        <v>312.5</v>
      </c>
    </row>
    <row r="808" spans="1:7" x14ac:dyDescent="0.35">
      <c r="C808" t="s">
        <v>2193</v>
      </c>
      <c r="D808" t="s">
        <v>2013</v>
      </c>
      <c r="E808" s="18">
        <v>12348</v>
      </c>
      <c r="F808" s="38"/>
      <c r="G808" s="18">
        <v>12348</v>
      </c>
    </row>
    <row r="809" spans="1:7" x14ac:dyDescent="0.35">
      <c r="C809" t="s">
        <v>2194</v>
      </c>
      <c r="D809" t="s">
        <v>2013</v>
      </c>
      <c r="E809" s="18">
        <v>625</v>
      </c>
      <c r="F809" s="38"/>
      <c r="G809" s="18">
        <v>625</v>
      </c>
    </row>
    <row r="810" spans="1:7" x14ac:dyDescent="0.35">
      <c r="C810" t="s">
        <v>2195</v>
      </c>
      <c r="D810" t="s">
        <v>2013</v>
      </c>
      <c r="E810" s="18">
        <v>14334</v>
      </c>
      <c r="F810" s="38"/>
      <c r="G810" s="18">
        <v>14334</v>
      </c>
    </row>
    <row r="811" spans="1:7" x14ac:dyDescent="0.35">
      <c r="C811" t="s">
        <v>2196</v>
      </c>
      <c r="D811" t="s">
        <v>492</v>
      </c>
      <c r="E811" s="18">
        <v>2423</v>
      </c>
      <c r="F811" s="38"/>
      <c r="G811" s="18">
        <v>2423</v>
      </c>
    </row>
    <row r="812" spans="1:7" x14ac:dyDescent="0.35">
      <c r="C812" t="s">
        <v>2197</v>
      </c>
      <c r="D812" t="s">
        <v>401</v>
      </c>
      <c r="E812" s="18">
        <v>2353</v>
      </c>
      <c r="F812" s="38"/>
      <c r="G812" s="18">
        <v>2353</v>
      </c>
    </row>
    <row r="813" spans="1:7" x14ac:dyDescent="0.35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5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5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2024-09-03T08:48:42Z</cp:lastPrinted>
  <dcterms:created xsi:type="dcterms:W3CDTF">2020-07-09T14:04:13Z</dcterms:created>
  <dcterms:modified xsi:type="dcterms:W3CDTF">2024-09-03T09:03:00Z</dcterms:modified>
</cp:coreProperties>
</file>