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2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66" i="4" l="1"/>
  <c r="C4866" i="4"/>
  <c r="E4866" i="4"/>
  <c r="I4866" i="4"/>
  <c r="J4866" i="4"/>
  <c r="K4866" i="4" s="1"/>
  <c r="Q4866" i="4"/>
  <c r="Q4867" i="4" s="1"/>
  <c r="Q4868" i="4" s="1"/>
  <c r="Q4869" i="4" s="1"/>
  <c r="Q4870" i="4" s="1"/>
  <c r="Q4871" i="4" s="1"/>
  <c r="Q4872" i="4" s="1"/>
  <c r="Q4873" i="4" s="1"/>
  <c r="Q4874" i="4" s="1"/>
  <c r="Q4875" i="4" s="1"/>
  <c r="Q4876" i="4" s="1"/>
  <c r="Q4877" i="4" s="1"/>
  <c r="Q4878" i="4" s="1"/>
  <c r="Q4879" i="4" s="1"/>
  <c r="Q4880" i="4" s="1"/>
  <c r="Q4881" i="4" s="1"/>
  <c r="Q4882" i="4" s="1"/>
  <c r="Q4883" i="4" s="1"/>
  <c r="Q4884" i="4" s="1"/>
  <c r="Q4885" i="4" s="1"/>
  <c r="Q4886" i="4" s="1"/>
  <c r="Q4887" i="4" s="1"/>
  <c r="Q4888" i="4" s="1"/>
  <c r="Q4889" i="4" s="1"/>
  <c r="Q4890" i="4" s="1"/>
  <c r="Q4891" i="4" s="1"/>
  <c r="Q4892" i="4" s="1"/>
  <c r="Q4893" i="4" s="1"/>
  <c r="Q4894" i="4" s="1"/>
  <c r="Q4895" i="4" s="1"/>
  <c r="Q4896" i="4" s="1"/>
  <c r="Q4897" i="4" s="1"/>
  <c r="Q4898" i="4" s="1"/>
  <c r="Q4899" i="4" s="1"/>
  <c r="Q4900" i="4" s="1"/>
  <c r="Q4901" i="4" s="1"/>
  <c r="Q4902" i="4" s="1"/>
  <c r="Q4903" i="4" s="1"/>
  <c r="Q4904" i="4" s="1"/>
  <c r="Q4905" i="4" s="1"/>
  <c r="Q4906" i="4" s="1"/>
  <c r="Q4907" i="4" s="1"/>
  <c r="Q4908" i="4" s="1"/>
  <c r="Q4909" i="4" s="1"/>
  <c r="Q4910" i="4" s="1"/>
  <c r="Q4911" i="4" s="1"/>
  <c r="Q4912" i="4" s="1"/>
  <c r="Q4913" i="4" s="1"/>
  <c r="Q4914" i="4" s="1"/>
  <c r="Q4915" i="4" s="1"/>
  <c r="Q4916" i="4" s="1"/>
  <c r="Q4917" i="4" s="1"/>
  <c r="Q4918" i="4" s="1"/>
  <c r="Q4919" i="4" s="1"/>
  <c r="Q4920" i="4" s="1"/>
  <c r="Q4921" i="4" s="1"/>
  <c r="Q4922" i="4" s="1"/>
  <c r="Q4923" i="4" s="1"/>
  <c r="Q4924" i="4" s="1"/>
  <c r="Q4925" i="4" s="1"/>
  <c r="Q4926" i="4" s="1"/>
  <c r="Q4927" i="4" s="1"/>
  <c r="Q4928" i="4" s="1"/>
  <c r="Q4929" i="4" s="1"/>
  <c r="Q4930" i="4" s="1"/>
  <c r="Q4931" i="4" s="1"/>
  <c r="Q4932" i="4" s="1"/>
  <c r="Q4933" i="4" s="1"/>
  <c r="Q4934" i="4" s="1"/>
  <c r="Q4935" i="4" s="1"/>
  <c r="Q4936" i="4" s="1"/>
  <c r="Q4937" i="4" s="1"/>
  <c r="Q4938" i="4" s="1"/>
  <c r="Q4939" i="4" s="1"/>
  <c r="Q4940" i="4" s="1"/>
  <c r="Q4941" i="4" s="1"/>
  <c r="Q4942" i="4" s="1"/>
  <c r="Q4943" i="4" s="1"/>
  <c r="Q4944" i="4" s="1"/>
  <c r="Q4945" i="4" s="1"/>
  <c r="Q4946" i="4" s="1"/>
  <c r="Q4947" i="4" s="1"/>
  <c r="Q4948" i="4" s="1"/>
  <c r="Q4949" i="4" s="1"/>
  <c r="Q4950" i="4" s="1"/>
  <c r="Q4951" i="4" s="1"/>
  <c r="Q4952" i="4" s="1"/>
  <c r="Q4953" i="4" s="1"/>
  <c r="Q4954" i="4" s="1"/>
  <c r="Q4955" i="4" s="1"/>
  <c r="Q4956" i="4" s="1"/>
  <c r="Q4957" i="4" s="1"/>
  <c r="Q4958" i="4" s="1"/>
  <c r="Q4959" i="4" s="1"/>
  <c r="Q4960" i="4" s="1"/>
  <c r="Q4961" i="4" s="1"/>
  <c r="Q4962" i="4" s="1"/>
  <c r="Q4963" i="4" s="1"/>
  <c r="Q4964" i="4" s="1"/>
  <c r="Q4965" i="4" s="1"/>
  <c r="Q4966" i="4" s="1"/>
  <c r="Q4967" i="4" s="1"/>
  <c r="Q4968" i="4" s="1"/>
  <c r="Q4969" i="4" s="1"/>
  <c r="Q4970" i="4" s="1"/>
  <c r="Q4971" i="4" s="1"/>
  <c r="Q4972" i="4" s="1"/>
  <c r="Q4973" i="4" s="1"/>
  <c r="Q4974" i="4" s="1"/>
  <c r="Q4975" i="4" s="1"/>
  <c r="Q4976" i="4" s="1"/>
  <c r="Q4977" i="4" s="1"/>
  <c r="Q4978" i="4" s="1"/>
  <c r="Q4979" i="4" s="1"/>
  <c r="Q4980" i="4" s="1"/>
  <c r="Q4981" i="4" s="1"/>
  <c r="Q4982" i="4" s="1"/>
  <c r="Q4983" i="4" s="1"/>
  <c r="Q4984" i="4" s="1"/>
  <c r="Q4985" i="4" s="1"/>
  <c r="Q4986" i="4" s="1"/>
  <c r="Q4987" i="4" s="1"/>
  <c r="Q4988" i="4" s="1"/>
  <c r="Q4989" i="4" s="1"/>
  <c r="Q4990" i="4" s="1"/>
  <c r="R4866" i="4"/>
  <c r="B4867" i="4"/>
  <c r="C4867" i="4"/>
  <c r="E4867" i="4"/>
  <c r="I4867" i="4"/>
  <c r="J4867" i="4"/>
  <c r="K4867" i="4" s="1"/>
  <c r="L4867" i="4" s="1"/>
  <c r="R4867" i="4"/>
  <c r="B4868" i="4"/>
  <c r="C4868" i="4"/>
  <c r="E4868" i="4"/>
  <c r="I4868" i="4"/>
  <c r="J4868" i="4"/>
  <c r="K4868" i="4" s="1"/>
  <c r="R4868" i="4"/>
  <c r="B4869" i="4"/>
  <c r="C4869" i="4"/>
  <c r="E4869" i="4"/>
  <c r="I4869" i="4"/>
  <c r="J4869" i="4"/>
  <c r="K4869" i="4"/>
  <c r="L4869" i="4" s="1"/>
  <c r="R4869" i="4"/>
  <c r="B4870" i="4"/>
  <c r="C4870" i="4"/>
  <c r="E4870" i="4"/>
  <c r="I4870" i="4"/>
  <c r="J4870" i="4"/>
  <c r="K4870" i="4" s="1"/>
  <c r="R4870" i="4"/>
  <c r="B4871" i="4"/>
  <c r="C4871" i="4"/>
  <c r="E4871" i="4"/>
  <c r="I4871" i="4"/>
  <c r="J4871" i="4"/>
  <c r="K4871" i="4" s="1"/>
  <c r="L4871" i="4" s="1"/>
  <c r="R4871" i="4"/>
  <c r="B4872" i="4"/>
  <c r="C4872" i="4"/>
  <c r="E4872" i="4"/>
  <c r="I4872" i="4"/>
  <c r="J4872" i="4"/>
  <c r="K4872" i="4" s="1"/>
  <c r="R4872" i="4"/>
  <c r="B4873" i="4"/>
  <c r="C4873" i="4"/>
  <c r="E4873" i="4"/>
  <c r="I4873" i="4"/>
  <c r="J4873" i="4"/>
  <c r="K4873" i="4"/>
  <c r="M4873" i="4" s="1"/>
  <c r="L4873" i="4"/>
  <c r="R4873" i="4"/>
  <c r="B4874" i="4"/>
  <c r="C4874" i="4"/>
  <c r="E4874" i="4"/>
  <c r="I4874" i="4"/>
  <c r="J4874" i="4"/>
  <c r="K4874" i="4" s="1"/>
  <c r="R4874" i="4"/>
  <c r="B4875" i="4"/>
  <c r="C4875" i="4"/>
  <c r="E4875" i="4"/>
  <c r="I4875" i="4"/>
  <c r="J4875" i="4"/>
  <c r="K4875" i="4" s="1"/>
  <c r="L4875" i="4" s="1"/>
  <c r="R4875" i="4"/>
  <c r="B4876" i="4"/>
  <c r="C4876" i="4"/>
  <c r="E4876" i="4"/>
  <c r="I4876" i="4"/>
  <c r="J4876" i="4"/>
  <c r="K4876" i="4" s="1"/>
  <c r="R4876" i="4"/>
  <c r="B4877" i="4"/>
  <c r="C4877" i="4"/>
  <c r="E4877" i="4"/>
  <c r="I4877" i="4"/>
  <c r="J4877" i="4"/>
  <c r="K4877" i="4"/>
  <c r="L4877" i="4" s="1"/>
  <c r="R4877" i="4"/>
  <c r="B4878" i="4"/>
  <c r="C4878" i="4"/>
  <c r="E4878" i="4"/>
  <c r="I4878" i="4"/>
  <c r="J4878" i="4"/>
  <c r="K4878" i="4"/>
  <c r="L4878" i="4" s="1"/>
  <c r="M4878" i="4"/>
  <c r="R4878" i="4"/>
  <c r="B4879" i="4"/>
  <c r="C4879" i="4"/>
  <c r="E4879" i="4"/>
  <c r="I4879" i="4"/>
  <c r="J4879" i="4"/>
  <c r="K4879" i="4" s="1"/>
  <c r="L4879" i="4" s="1"/>
  <c r="R4879" i="4"/>
  <c r="B4880" i="4"/>
  <c r="C4880" i="4"/>
  <c r="E4880" i="4"/>
  <c r="I4880" i="4"/>
  <c r="J4880" i="4"/>
  <c r="K4880" i="4" s="1"/>
  <c r="R4880" i="4"/>
  <c r="B4881" i="4"/>
  <c r="C4881" i="4"/>
  <c r="E4881" i="4"/>
  <c r="I4881" i="4"/>
  <c r="J4881" i="4"/>
  <c r="K4881" i="4"/>
  <c r="M4881" i="4" s="1"/>
  <c r="L4881" i="4"/>
  <c r="R4881" i="4"/>
  <c r="B4882" i="4"/>
  <c r="C4882" i="4"/>
  <c r="E4882" i="4"/>
  <c r="I4882" i="4"/>
  <c r="J4882" i="4"/>
  <c r="K4882" i="4" s="1"/>
  <c r="R4882" i="4"/>
  <c r="B4883" i="4"/>
  <c r="C4883" i="4"/>
  <c r="E4883" i="4"/>
  <c r="I4883" i="4"/>
  <c r="J4883" i="4"/>
  <c r="K4883" i="4" s="1"/>
  <c r="L4883" i="4" s="1"/>
  <c r="R4883" i="4"/>
  <c r="B4884" i="4"/>
  <c r="C4884" i="4"/>
  <c r="E4884" i="4"/>
  <c r="I4884" i="4"/>
  <c r="J4884" i="4"/>
  <c r="K4884" i="4" s="1"/>
  <c r="R4884" i="4"/>
  <c r="B4885" i="4"/>
  <c r="C4885" i="4"/>
  <c r="E4885" i="4"/>
  <c r="I4885" i="4"/>
  <c r="J4885" i="4"/>
  <c r="K4885" i="4"/>
  <c r="L4885" i="4" s="1"/>
  <c r="R4885" i="4"/>
  <c r="B4886" i="4"/>
  <c r="C4886" i="4"/>
  <c r="E4886" i="4"/>
  <c r="I4886" i="4"/>
  <c r="J4886" i="4"/>
  <c r="K4886" i="4" s="1"/>
  <c r="R4886" i="4"/>
  <c r="B4887" i="4"/>
  <c r="C4887" i="4"/>
  <c r="E4887" i="4"/>
  <c r="I4887" i="4"/>
  <c r="J4887" i="4"/>
  <c r="K4887" i="4"/>
  <c r="L4887" i="4" s="1"/>
  <c r="R4887" i="4"/>
  <c r="B4888" i="4"/>
  <c r="C4888" i="4"/>
  <c r="E4888" i="4"/>
  <c r="I4888" i="4"/>
  <c r="J4888" i="4"/>
  <c r="K4888" i="4" s="1"/>
  <c r="R4888" i="4"/>
  <c r="B4889" i="4"/>
  <c r="C4889" i="4"/>
  <c r="E4889" i="4"/>
  <c r="I4889" i="4"/>
  <c r="J4889" i="4"/>
  <c r="K4889" i="4"/>
  <c r="M4889" i="4" s="1"/>
  <c r="L4889" i="4"/>
  <c r="R4889" i="4"/>
  <c r="B4890" i="4"/>
  <c r="C4890" i="4"/>
  <c r="E4890" i="4"/>
  <c r="I4890" i="4"/>
  <c r="J4890" i="4"/>
  <c r="K4890" i="4" s="1"/>
  <c r="R4890" i="4"/>
  <c r="B4891" i="4"/>
  <c r="C4891" i="4"/>
  <c r="E4891" i="4"/>
  <c r="I4891" i="4"/>
  <c r="J4891" i="4"/>
  <c r="K4891" i="4" s="1"/>
  <c r="L4891" i="4" s="1"/>
  <c r="R4891" i="4"/>
  <c r="B4892" i="4"/>
  <c r="C4892" i="4"/>
  <c r="E4892" i="4"/>
  <c r="I4892" i="4"/>
  <c r="J4892" i="4"/>
  <c r="K4892" i="4" s="1"/>
  <c r="R4892" i="4"/>
  <c r="B4893" i="4"/>
  <c r="C4893" i="4"/>
  <c r="E4893" i="4"/>
  <c r="I4893" i="4"/>
  <c r="J4893" i="4"/>
  <c r="K4893" i="4"/>
  <c r="L4893" i="4" s="1"/>
  <c r="R4893" i="4"/>
  <c r="B4894" i="4"/>
  <c r="C4894" i="4"/>
  <c r="E4894" i="4"/>
  <c r="I4894" i="4"/>
  <c r="J4894" i="4"/>
  <c r="K4894" i="4"/>
  <c r="L4894" i="4" s="1"/>
  <c r="M4894" i="4"/>
  <c r="R4894" i="4"/>
  <c r="B4895" i="4"/>
  <c r="C4895" i="4"/>
  <c r="E4895" i="4"/>
  <c r="I4895" i="4"/>
  <c r="J4895" i="4"/>
  <c r="K4895" i="4" s="1"/>
  <c r="L4895" i="4" s="1"/>
  <c r="R4895" i="4"/>
  <c r="B4896" i="4"/>
  <c r="C4896" i="4"/>
  <c r="E4896" i="4"/>
  <c r="I4896" i="4"/>
  <c r="J4896" i="4"/>
  <c r="K4896" i="4" s="1"/>
  <c r="R4896" i="4"/>
  <c r="B4897" i="4"/>
  <c r="C4897" i="4"/>
  <c r="E4897" i="4"/>
  <c r="I4897" i="4"/>
  <c r="J4897" i="4"/>
  <c r="K4897" i="4"/>
  <c r="M4897" i="4" s="1"/>
  <c r="L4897" i="4"/>
  <c r="R4897" i="4"/>
  <c r="B4898" i="4"/>
  <c r="C4898" i="4"/>
  <c r="E4898" i="4"/>
  <c r="I4898" i="4"/>
  <c r="J4898" i="4"/>
  <c r="K4898" i="4" s="1"/>
  <c r="R4898" i="4"/>
  <c r="B4899" i="4"/>
  <c r="C4899" i="4"/>
  <c r="E4899" i="4"/>
  <c r="I4899" i="4"/>
  <c r="J4899" i="4"/>
  <c r="K4899" i="4"/>
  <c r="L4899" i="4" s="1"/>
  <c r="R4899" i="4"/>
  <c r="B4900" i="4"/>
  <c r="C4900" i="4"/>
  <c r="E4900" i="4"/>
  <c r="I4900" i="4"/>
  <c r="J4900" i="4"/>
  <c r="K4900" i="4" s="1"/>
  <c r="R4900" i="4"/>
  <c r="B4901" i="4"/>
  <c r="C4901" i="4"/>
  <c r="E4901" i="4"/>
  <c r="I4901" i="4"/>
  <c r="J4901" i="4"/>
  <c r="K4901" i="4"/>
  <c r="L4901" i="4" s="1"/>
  <c r="R4901" i="4"/>
  <c r="B4902" i="4"/>
  <c r="C4902" i="4"/>
  <c r="E4902" i="4"/>
  <c r="I4902" i="4"/>
  <c r="J4902" i="4"/>
  <c r="K4902" i="4" s="1"/>
  <c r="R4902" i="4"/>
  <c r="B4903" i="4"/>
  <c r="C4903" i="4"/>
  <c r="E4903" i="4"/>
  <c r="I4903" i="4"/>
  <c r="J4903" i="4"/>
  <c r="K4903" i="4"/>
  <c r="L4903" i="4" s="1"/>
  <c r="R4903" i="4"/>
  <c r="B4904" i="4"/>
  <c r="C4904" i="4"/>
  <c r="E4904" i="4"/>
  <c r="I4904" i="4"/>
  <c r="J4904" i="4"/>
  <c r="K4904" i="4" s="1"/>
  <c r="R4904" i="4"/>
  <c r="B4905" i="4"/>
  <c r="C4905" i="4"/>
  <c r="E4905" i="4"/>
  <c r="I4905" i="4"/>
  <c r="J4905" i="4"/>
  <c r="K4905" i="4"/>
  <c r="M4905" i="4" s="1"/>
  <c r="L4905" i="4"/>
  <c r="R4905" i="4"/>
  <c r="B4906" i="4"/>
  <c r="C4906" i="4"/>
  <c r="E4906" i="4"/>
  <c r="I4906" i="4"/>
  <c r="J4906" i="4"/>
  <c r="K4906" i="4" s="1"/>
  <c r="R4906" i="4"/>
  <c r="B4907" i="4"/>
  <c r="C4907" i="4"/>
  <c r="E4907" i="4"/>
  <c r="I4907" i="4"/>
  <c r="J4907" i="4"/>
  <c r="K4907" i="4" s="1"/>
  <c r="L4907" i="4" s="1"/>
  <c r="R4907" i="4"/>
  <c r="B4908" i="4"/>
  <c r="C4908" i="4"/>
  <c r="E4908" i="4"/>
  <c r="I4908" i="4"/>
  <c r="J4908" i="4"/>
  <c r="K4908" i="4" s="1"/>
  <c r="R4908" i="4"/>
  <c r="B4909" i="4"/>
  <c r="C4909" i="4"/>
  <c r="E4909" i="4"/>
  <c r="I4909" i="4"/>
  <c r="J4909" i="4"/>
  <c r="K4909" i="4"/>
  <c r="L4909" i="4" s="1"/>
  <c r="R4909" i="4"/>
  <c r="B4910" i="4"/>
  <c r="C4910" i="4"/>
  <c r="E4910" i="4"/>
  <c r="I4910" i="4"/>
  <c r="J4910" i="4"/>
  <c r="K4910" i="4"/>
  <c r="L4910" i="4" s="1"/>
  <c r="M4910" i="4"/>
  <c r="R4910" i="4"/>
  <c r="B4911" i="4"/>
  <c r="C4911" i="4"/>
  <c r="E4911" i="4"/>
  <c r="I4911" i="4"/>
  <c r="J4911" i="4"/>
  <c r="K4911" i="4" s="1"/>
  <c r="L4911" i="4" s="1"/>
  <c r="R4911" i="4"/>
  <c r="B4912" i="4"/>
  <c r="C4912" i="4"/>
  <c r="E4912" i="4"/>
  <c r="I4912" i="4"/>
  <c r="J4912" i="4"/>
  <c r="K4912" i="4" s="1"/>
  <c r="R4912" i="4"/>
  <c r="B4913" i="4"/>
  <c r="C4913" i="4"/>
  <c r="E4913" i="4"/>
  <c r="I4913" i="4"/>
  <c r="J4913" i="4"/>
  <c r="K4913" i="4" s="1"/>
  <c r="R4913" i="4"/>
  <c r="B4914" i="4"/>
  <c r="C4914" i="4"/>
  <c r="E4914" i="4"/>
  <c r="I4914" i="4"/>
  <c r="J4914" i="4"/>
  <c r="K4914" i="4" s="1"/>
  <c r="R4914" i="4"/>
  <c r="B4915" i="4"/>
  <c r="C4915" i="4"/>
  <c r="E4915" i="4"/>
  <c r="I4915" i="4"/>
  <c r="J4915" i="4"/>
  <c r="K4915" i="4"/>
  <c r="L4915" i="4" s="1"/>
  <c r="R4915" i="4"/>
  <c r="B4916" i="4"/>
  <c r="C4916" i="4"/>
  <c r="E4916" i="4"/>
  <c r="I4916" i="4"/>
  <c r="J4916" i="4"/>
  <c r="K4916" i="4" s="1"/>
  <c r="R4916" i="4"/>
  <c r="B4917" i="4"/>
  <c r="C4917" i="4"/>
  <c r="E4917" i="4"/>
  <c r="I4917" i="4"/>
  <c r="J4917" i="4"/>
  <c r="K4917" i="4"/>
  <c r="L4917" i="4" s="1"/>
  <c r="R4917" i="4"/>
  <c r="B4918" i="4"/>
  <c r="C4918" i="4"/>
  <c r="E4918" i="4"/>
  <c r="I4918" i="4"/>
  <c r="J4918" i="4"/>
  <c r="K4918" i="4" s="1"/>
  <c r="R4918" i="4"/>
  <c r="B4919" i="4"/>
  <c r="C4919" i="4"/>
  <c r="E4919" i="4"/>
  <c r="I4919" i="4"/>
  <c r="J4919" i="4"/>
  <c r="K4919" i="4"/>
  <c r="L4919" i="4" s="1"/>
  <c r="R4919" i="4"/>
  <c r="B4920" i="4"/>
  <c r="C4920" i="4"/>
  <c r="E4920" i="4"/>
  <c r="I4920" i="4"/>
  <c r="J4920" i="4"/>
  <c r="K4920" i="4" s="1"/>
  <c r="R4920" i="4"/>
  <c r="B4921" i="4"/>
  <c r="C4921" i="4"/>
  <c r="E4921" i="4"/>
  <c r="I4921" i="4"/>
  <c r="J4921" i="4"/>
  <c r="K4921" i="4"/>
  <c r="M4921" i="4" s="1"/>
  <c r="L4921" i="4"/>
  <c r="R4921" i="4"/>
  <c r="B4922" i="4"/>
  <c r="C4922" i="4"/>
  <c r="E4922" i="4"/>
  <c r="I4922" i="4"/>
  <c r="J4922" i="4"/>
  <c r="K4922" i="4" s="1"/>
  <c r="R4922" i="4"/>
  <c r="B4923" i="4"/>
  <c r="C4923" i="4"/>
  <c r="E4923" i="4"/>
  <c r="I4923" i="4"/>
  <c r="J4923" i="4"/>
  <c r="K4923" i="4" s="1"/>
  <c r="L4923" i="4" s="1"/>
  <c r="R4923" i="4"/>
  <c r="B4924" i="4"/>
  <c r="C4924" i="4"/>
  <c r="E4924" i="4"/>
  <c r="I4924" i="4"/>
  <c r="J4924" i="4"/>
  <c r="K4924" i="4" s="1"/>
  <c r="R4924" i="4"/>
  <c r="B4925" i="4"/>
  <c r="C4925" i="4"/>
  <c r="E4925" i="4"/>
  <c r="I4925" i="4"/>
  <c r="J4925" i="4"/>
  <c r="K4925" i="4"/>
  <c r="L4925" i="4" s="1"/>
  <c r="R4925" i="4"/>
  <c r="B4926" i="4"/>
  <c r="C4926" i="4"/>
  <c r="E4926" i="4"/>
  <c r="I4926" i="4"/>
  <c r="J4926" i="4"/>
  <c r="K4926" i="4"/>
  <c r="L4926" i="4" s="1"/>
  <c r="M4926" i="4"/>
  <c r="R4926" i="4"/>
  <c r="B4927" i="4"/>
  <c r="C4927" i="4"/>
  <c r="E4927" i="4"/>
  <c r="I4927" i="4"/>
  <c r="J4927" i="4"/>
  <c r="K4927" i="4" s="1"/>
  <c r="L4927" i="4" s="1"/>
  <c r="R4927" i="4"/>
  <c r="B4928" i="4"/>
  <c r="C4928" i="4"/>
  <c r="E4928" i="4"/>
  <c r="I4928" i="4"/>
  <c r="J4928" i="4"/>
  <c r="K4928" i="4" s="1"/>
  <c r="R4928" i="4"/>
  <c r="B4929" i="4"/>
  <c r="C4929" i="4"/>
  <c r="E4929" i="4"/>
  <c r="I4929" i="4"/>
  <c r="J4929" i="4"/>
  <c r="K4929" i="4" s="1"/>
  <c r="R4929" i="4"/>
  <c r="B4930" i="4"/>
  <c r="C4930" i="4"/>
  <c r="E4930" i="4"/>
  <c r="I4930" i="4"/>
  <c r="J4930" i="4"/>
  <c r="K4930" i="4" s="1"/>
  <c r="R4930" i="4"/>
  <c r="B4931" i="4"/>
  <c r="C4931" i="4"/>
  <c r="E4931" i="4"/>
  <c r="I4931" i="4"/>
  <c r="J4931" i="4"/>
  <c r="K4931" i="4"/>
  <c r="L4931" i="4" s="1"/>
  <c r="R4931" i="4"/>
  <c r="B4932" i="4"/>
  <c r="C4932" i="4"/>
  <c r="E4932" i="4"/>
  <c r="I4932" i="4"/>
  <c r="J4932" i="4"/>
  <c r="K4932" i="4" s="1"/>
  <c r="R4932" i="4"/>
  <c r="B4933" i="4"/>
  <c r="C4933" i="4"/>
  <c r="E4933" i="4"/>
  <c r="I4933" i="4"/>
  <c r="J4933" i="4"/>
  <c r="K4933" i="4"/>
  <c r="L4933" i="4" s="1"/>
  <c r="R4933" i="4"/>
  <c r="B4934" i="4"/>
  <c r="C4934" i="4"/>
  <c r="E4934" i="4"/>
  <c r="I4934" i="4"/>
  <c r="J4934" i="4"/>
  <c r="K4934" i="4" s="1"/>
  <c r="R4934" i="4"/>
  <c r="B4935" i="4"/>
  <c r="C4935" i="4"/>
  <c r="E4935" i="4"/>
  <c r="I4935" i="4"/>
  <c r="J4935" i="4"/>
  <c r="K4935" i="4"/>
  <c r="L4935" i="4" s="1"/>
  <c r="R4935" i="4"/>
  <c r="B4936" i="4"/>
  <c r="C4936" i="4"/>
  <c r="E4936" i="4"/>
  <c r="I4936" i="4"/>
  <c r="J4936" i="4"/>
  <c r="K4936" i="4" s="1"/>
  <c r="R4936" i="4"/>
  <c r="B4937" i="4"/>
  <c r="C4937" i="4"/>
  <c r="E4937" i="4"/>
  <c r="I4937" i="4"/>
  <c r="J4937" i="4"/>
  <c r="K4937" i="4"/>
  <c r="M4937" i="4" s="1"/>
  <c r="L4937" i="4"/>
  <c r="R4937" i="4"/>
  <c r="B4938" i="4"/>
  <c r="C4938" i="4"/>
  <c r="E4938" i="4"/>
  <c r="I4938" i="4"/>
  <c r="J4938" i="4"/>
  <c r="K4938" i="4" s="1"/>
  <c r="R4938" i="4"/>
  <c r="B4939" i="4"/>
  <c r="C4939" i="4"/>
  <c r="E4939" i="4"/>
  <c r="I4939" i="4"/>
  <c r="J4939" i="4"/>
  <c r="K4939" i="4" s="1"/>
  <c r="L4939" i="4" s="1"/>
  <c r="R4939" i="4"/>
  <c r="B4940" i="4"/>
  <c r="C4940" i="4"/>
  <c r="E4940" i="4"/>
  <c r="I4940" i="4"/>
  <c r="J4940" i="4"/>
  <c r="K4940" i="4" s="1"/>
  <c r="R4940" i="4"/>
  <c r="B4941" i="4"/>
  <c r="C4941" i="4"/>
  <c r="E4941" i="4"/>
  <c r="I4941" i="4"/>
  <c r="J4941" i="4"/>
  <c r="K4941" i="4"/>
  <c r="L4941" i="4" s="1"/>
  <c r="R4941" i="4"/>
  <c r="B4942" i="4"/>
  <c r="C4942" i="4"/>
  <c r="E4942" i="4"/>
  <c r="I4942" i="4"/>
  <c r="J4942" i="4"/>
  <c r="K4942" i="4"/>
  <c r="L4942" i="4" s="1"/>
  <c r="M4942" i="4"/>
  <c r="R4942" i="4"/>
  <c r="B4943" i="4"/>
  <c r="C4943" i="4"/>
  <c r="E4943" i="4"/>
  <c r="I4943" i="4"/>
  <c r="J4943" i="4"/>
  <c r="K4943" i="4" s="1"/>
  <c r="L4943" i="4" s="1"/>
  <c r="R4943" i="4"/>
  <c r="B4944" i="4"/>
  <c r="C4944" i="4"/>
  <c r="E4944" i="4"/>
  <c r="I4944" i="4"/>
  <c r="J4944" i="4"/>
  <c r="K4944" i="4" s="1"/>
  <c r="R4944" i="4"/>
  <c r="B4945" i="4"/>
  <c r="C4945" i="4"/>
  <c r="E4945" i="4"/>
  <c r="I4945" i="4"/>
  <c r="J4945" i="4"/>
  <c r="K4945" i="4" s="1"/>
  <c r="R4945" i="4"/>
  <c r="B4946" i="4"/>
  <c r="C4946" i="4"/>
  <c r="E4946" i="4"/>
  <c r="I4946" i="4"/>
  <c r="J4946" i="4"/>
  <c r="K4946" i="4" s="1"/>
  <c r="R4946" i="4"/>
  <c r="B4947" i="4"/>
  <c r="C4947" i="4"/>
  <c r="E4947" i="4"/>
  <c r="I4947" i="4"/>
  <c r="J4947" i="4"/>
  <c r="K4947" i="4"/>
  <c r="L4947" i="4" s="1"/>
  <c r="R4947" i="4"/>
  <c r="B4948" i="4"/>
  <c r="C4948" i="4"/>
  <c r="E4948" i="4"/>
  <c r="I4948" i="4"/>
  <c r="J4948" i="4"/>
  <c r="K4948" i="4" s="1"/>
  <c r="R4948" i="4"/>
  <c r="B4949" i="4"/>
  <c r="C4949" i="4"/>
  <c r="E4949" i="4"/>
  <c r="I4949" i="4"/>
  <c r="J4949" i="4"/>
  <c r="K4949" i="4"/>
  <c r="L4949" i="4" s="1"/>
  <c r="R4949" i="4"/>
  <c r="B4950" i="4"/>
  <c r="C4950" i="4"/>
  <c r="E4950" i="4"/>
  <c r="I4950" i="4"/>
  <c r="J4950" i="4"/>
  <c r="K4950" i="4" s="1"/>
  <c r="R4950" i="4"/>
  <c r="B4951" i="4"/>
  <c r="C4951" i="4"/>
  <c r="E4951" i="4"/>
  <c r="I4951" i="4"/>
  <c r="J4951" i="4"/>
  <c r="K4951" i="4"/>
  <c r="L4951" i="4" s="1"/>
  <c r="R4951" i="4"/>
  <c r="B4952" i="4"/>
  <c r="C4952" i="4"/>
  <c r="E4952" i="4"/>
  <c r="I4952" i="4"/>
  <c r="J4952" i="4"/>
  <c r="K4952" i="4" s="1"/>
  <c r="R4952" i="4"/>
  <c r="B4953" i="4"/>
  <c r="C4953" i="4"/>
  <c r="E4953" i="4"/>
  <c r="I4953" i="4"/>
  <c r="J4953" i="4"/>
  <c r="K4953" i="4"/>
  <c r="M4953" i="4" s="1"/>
  <c r="L4953" i="4"/>
  <c r="R4953" i="4"/>
  <c r="B4954" i="4"/>
  <c r="C4954" i="4"/>
  <c r="E4954" i="4"/>
  <c r="I4954" i="4"/>
  <c r="J4954" i="4"/>
  <c r="K4954" i="4" s="1"/>
  <c r="R4954" i="4"/>
  <c r="B4955" i="4"/>
  <c r="C4955" i="4"/>
  <c r="E4955" i="4"/>
  <c r="I4955" i="4"/>
  <c r="J4955" i="4"/>
  <c r="K4955" i="4" s="1"/>
  <c r="L4955" i="4" s="1"/>
  <c r="R4955" i="4"/>
  <c r="B4956" i="4"/>
  <c r="C4956" i="4"/>
  <c r="E4956" i="4"/>
  <c r="I4956" i="4"/>
  <c r="J4956" i="4"/>
  <c r="K4956" i="4" s="1"/>
  <c r="R4956" i="4"/>
  <c r="B4957" i="4"/>
  <c r="C4957" i="4"/>
  <c r="E4957" i="4"/>
  <c r="I4957" i="4"/>
  <c r="J4957" i="4"/>
  <c r="K4957" i="4"/>
  <c r="L4957" i="4" s="1"/>
  <c r="R4957" i="4"/>
  <c r="B4958" i="4"/>
  <c r="C4958" i="4"/>
  <c r="E4958" i="4"/>
  <c r="I4958" i="4"/>
  <c r="J4958" i="4"/>
  <c r="K4958" i="4"/>
  <c r="L4958" i="4" s="1"/>
  <c r="M4958" i="4"/>
  <c r="R4958" i="4"/>
  <c r="B4959" i="4"/>
  <c r="C4959" i="4"/>
  <c r="E4959" i="4"/>
  <c r="I4959" i="4"/>
  <c r="J4959" i="4"/>
  <c r="K4959" i="4" s="1"/>
  <c r="L4959" i="4" s="1"/>
  <c r="R4959" i="4"/>
  <c r="B4960" i="4"/>
  <c r="C4960" i="4"/>
  <c r="E4960" i="4"/>
  <c r="I4960" i="4"/>
  <c r="J4960" i="4"/>
  <c r="K4960" i="4" s="1"/>
  <c r="R4960" i="4"/>
  <c r="B4961" i="4"/>
  <c r="C4961" i="4"/>
  <c r="E4961" i="4"/>
  <c r="I4961" i="4"/>
  <c r="J4961" i="4"/>
  <c r="K4961" i="4" s="1"/>
  <c r="R4961" i="4"/>
  <c r="B4962" i="4"/>
  <c r="C4962" i="4"/>
  <c r="E4962" i="4"/>
  <c r="I4962" i="4"/>
  <c r="J4962" i="4"/>
  <c r="K4962" i="4" s="1"/>
  <c r="R4962" i="4"/>
  <c r="B4963" i="4"/>
  <c r="C4963" i="4"/>
  <c r="E4963" i="4"/>
  <c r="I4963" i="4"/>
  <c r="J4963" i="4"/>
  <c r="K4963" i="4"/>
  <c r="L4963" i="4" s="1"/>
  <c r="R4963" i="4"/>
  <c r="B4964" i="4"/>
  <c r="C4964" i="4"/>
  <c r="E4964" i="4"/>
  <c r="I4964" i="4"/>
  <c r="J4964" i="4"/>
  <c r="K4964" i="4" s="1"/>
  <c r="R4964" i="4"/>
  <c r="B4965" i="4"/>
  <c r="C4965" i="4"/>
  <c r="E4965" i="4"/>
  <c r="I4965" i="4"/>
  <c r="J4965" i="4"/>
  <c r="K4965" i="4"/>
  <c r="L4965" i="4" s="1"/>
  <c r="R4965" i="4"/>
  <c r="B4966" i="4"/>
  <c r="C4966" i="4"/>
  <c r="E4966" i="4"/>
  <c r="I4966" i="4"/>
  <c r="J4966" i="4"/>
  <c r="K4966" i="4" s="1"/>
  <c r="R4966" i="4"/>
  <c r="B4967" i="4"/>
  <c r="C4967" i="4"/>
  <c r="E4967" i="4"/>
  <c r="I4967" i="4"/>
  <c r="J4967" i="4"/>
  <c r="K4967" i="4"/>
  <c r="L4967" i="4" s="1"/>
  <c r="R4967" i="4"/>
  <c r="B4968" i="4"/>
  <c r="C4968" i="4"/>
  <c r="E4968" i="4"/>
  <c r="I4968" i="4"/>
  <c r="J4968" i="4"/>
  <c r="K4968" i="4" s="1"/>
  <c r="R4968" i="4"/>
  <c r="B4969" i="4"/>
  <c r="C4969" i="4"/>
  <c r="E4969" i="4"/>
  <c r="I4969" i="4"/>
  <c r="J4969" i="4"/>
  <c r="K4969" i="4"/>
  <c r="M4969" i="4" s="1"/>
  <c r="L4969" i="4"/>
  <c r="R4969" i="4"/>
  <c r="B4970" i="4"/>
  <c r="C4970" i="4"/>
  <c r="E4970" i="4"/>
  <c r="I4970" i="4"/>
  <c r="J4970" i="4"/>
  <c r="K4970" i="4" s="1"/>
  <c r="R4970" i="4"/>
  <c r="B4971" i="4"/>
  <c r="C4971" i="4"/>
  <c r="E4971" i="4"/>
  <c r="I4971" i="4"/>
  <c r="J4971" i="4"/>
  <c r="K4971" i="4" s="1"/>
  <c r="L4971" i="4" s="1"/>
  <c r="R4971" i="4"/>
  <c r="B4972" i="4"/>
  <c r="C4972" i="4"/>
  <c r="E4972" i="4"/>
  <c r="I4972" i="4"/>
  <c r="J4972" i="4"/>
  <c r="K4972" i="4" s="1"/>
  <c r="R4972" i="4"/>
  <c r="B4973" i="4"/>
  <c r="C4973" i="4"/>
  <c r="E4973" i="4"/>
  <c r="I4973" i="4"/>
  <c r="J4973" i="4"/>
  <c r="K4973" i="4"/>
  <c r="L4973" i="4" s="1"/>
  <c r="R4973" i="4"/>
  <c r="B4974" i="4"/>
  <c r="C4974" i="4"/>
  <c r="E4974" i="4"/>
  <c r="I4974" i="4"/>
  <c r="J4974" i="4"/>
  <c r="K4974" i="4"/>
  <c r="L4974" i="4" s="1"/>
  <c r="M4974" i="4"/>
  <c r="R4974" i="4"/>
  <c r="B4975" i="4"/>
  <c r="C4975" i="4"/>
  <c r="E4975" i="4"/>
  <c r="I4975" i="4"/>
  <c r="J4975" i="4"/>
  <c r="K4975" i="4" s="1"/>
  <c r="L4975" i="4" s="1"/>
  <c r="R4975" i="4"/>
  <c r="B4976" i="4"/>
  <c r="C4976" i="4"/>
  <c r="E4976" i="4"/>
  <c r="I4976" i="4"/>
  <c r="J4976" i="4"/>
  <c r="K4976" i="4" s="1"/>
  <c r="R4976" i="4"/>
  <c r="B4977" i="4"/>
  <c r="C4977" i="4"/>
  <c r="E4977" i="4"/>
  <c r="I4977" i="4"/>
  <c r="J4977" i="4"/>
  <c r="K4977" i="4" s="1"/>
  <c r="R4977" i="4"/>
  <c r="B4978" i="4"/>
  <c r="C4978" i="4"/>
  <c r="E4978" i="4"/>
  <c r="I4978" i="4"/>
  <c r="J4978" i="4"/>
  <c r="K4978" i="4" s="1"/>
  <c r="R4978" i="4"/>
  <c r="B4979" i="4"/>
  <c r="C4979" i="4"/>
  <c r="E4979" i="4"/>
  <c r="I4979" i="4"/>
  <c r="J4979" i="4"/>
  <c r="K4979" i="4"/>
  <c r="L4979" i="4" s="1"/>
  <c r="R4979" i="4"/>
  <c r="B4980" i="4"/>
  <c r="C4980" i="4"/>
  <c r="E4980" i="4"/>
  <c r="I4980" i="4"/>
  <c r="J4980" i="4"/>
  <c r="K4980" i="4" s="1"/>
  <c r="R4980" i="4"/>
  <c r="B4981" i="4"/>
  <c r="C4981" i="4"/>
  <c r="E4981" i="4"/>
  <c r="I4981" i="4"/>
  <c r="J4981" i="4"/>
  <c r="K4981" i="4"/>
  <c r="L4981" i="4" s="1"/>
  <c r="R4981" i="4"/>
  <c r="B4982" i="4"/>
  <c r="C4982" i="4"/>
  <c r="E4982" i="4"/>
  <c r="I4982" i="4"/>
  <c r="J4982" i="4"/>
  <c r="K4982" i="4" s="1"/>
  <c r="R4982" i="4"/>
  <c r="B4983" i="4"/>
  <c r="C4983" i="4"/>
  <c r="E4983" i="4"/>
  <c r="I4983" i="4"/>
  <c r="J4983" i="4"/>
  <c r="K4983" i="4"/>
  <c r="L4983" i="4" s="1"/>
  <c r="R4983" i="4"/>
  <c r="B4984" i="4"/>
  <c r="C4984" i="4"/>
  <c r="E4984" i="4"/>
  <c r="I4984" i="4"/>
  <c r="J4984" i="4"/>
  <c r="K4984" i="4" s="1"/>
  <c r="R4984" i="4"/>
  <c r="B4985" i="4"/>
  <c r="C4985" i="4"/>
  <c r="E4985" i="4"/>
  <c r="I4985" i="4"/>
  <c r="J4985" i="4"/>
  <c r="K4985" i="4"/>
  <c r="L4985" i="4"/>
  <c r="M4985" i="4"/>
  <c r="R4985" i="4"/>
  <c r="B4986" i="4"/>
  <c r="C4986" i="4"/>
  <c r="E4986" i="4"/>
  <c r="I4986" i="4"/>
  <c r="J4986" i="4"/>
  <c r="K4986" i="4" s="1"/>
  <c r="R4986" i="4"/>
  <c r="B4987" i="4"/>
  <c r="C4987" i="4"/>
  <c r="E4987" i="4"/>
  <c r="I4987" i="4"/>
  <c r="J4987" i="4"/>
  <c r="K4987" i="4" s="1"/>
  <c r="L4987" i="4" s="1"/>
  <c r="R4987" i="4"/>
  <c r="B4988" i="4"/>
  <c r="C4988" i="4"/>
  <c r="E4988" i="4"/>
  <c r="I4988" i="4"/>
  <c r="J4988" i="4"/>
  <c r="K4988" i="4" s="1"/>
  <c r="R4988" i="4"/>
  <c r="B4989" i="4"/>
  <c r="C4989" i="4"/>
  <c r="E4989" i="4"/>
  <c r="I4989" i="4"/>
  <c r="J4989" i="4"/>
  <c r="K4989" i="4"/>
  <c r="M4989" i="4" s="1"/>
  <c r="L4989" i="4"/>
  <c r="R4989" i="4"/>
  <c r="B4990" i="4"/>
  <c r="C4990" i="4"/>
  <c r="E4990" i="4"/>
  <c r="I4990" i="4"/>
  <c r="J4990" i="4"/>
  <c r="K4990" i="4"/>
  <c r="L4990" i="4" s="1"/>
  <c r="R4990" i="4"/>
  <c r="Q4865" i="4"/>
  <c r="R4865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I4865" i="4"/>
  <c r="J4865" i="4"/>
  <c r="K4865" i="4" s="1"/>
  <c r="L4865" i="4" s="1"/>
  <c r="E4865" i="4"/>
  <c r="B4865" i="4"/>
  <c r="C4865" i="4"/>
  <c r="L4870" i="4" l="1"/>
  <c r="M4870" i="4"/>
  <c r="L4982" i="4"/>
  <c r="M4982" i="4"/>
  <c r="L4977" i="4"/>
  <c r="M4977" i="4"/>
  <c r="L4950" i="4"/>
  <c r="M4950" i="4"/>
  <c r="L4945" i="4"/>
  <c r="M4945" i="4"/>
  <c r="L4918" i="4"/>
  <c r="M4918" i="4"/>
  <c r="L4913" i="4"/>
  <c r="M4913" i="4"/>
  <c r="L4886" i="4"/>
  <c r="M4886" i="4"/>
  <c r="L4966" i="4"/>
  <c r="M4966" i="4"/>
  <c r="L4961" i="4"/>
  <c r="M4961" i="4"/>
  <c r="L4934" i="4"/>
  <c r="M4934" i="4"/>
  <c r="L4929" i="4"/>
  <c r="M4929" i="4"/>
  <c r="L4902" i="4"/>
  <c r="M4902" i="4"/>
  <c r="M4990" i="4"/>
  <c r="L4984" i="4"/>
  <c r="M4984" i="4"/>
  <c r="M4968" i="4"/>
  <c r="L4968" i="4"/>
  <c r="M4952" i="4"/>
  <c r="L4952" i="4"/>
  <c r="L4936" i="4"/>
  <c r="M4936" i="4"/>
  <c r="L4920" i="4"/>
  <c r="M4920" i="4"/>
  <c r="L4904" i="4"/>
  <c r="M4904" i="4"/>
  <c r="L4888" i="4"/>
  <c r="M4888" i="4"/>
  <c r="L4872" i="4"/>
  <c r="M4872" i="4"/>
  <c r="L4986" i="4"/>
  <c r="M4986" i="4"/>
  <c r="M4970" i="4"/>
  <c r="L4970" i="4"/>
  <c r="L4954" i="4"/>
  <c r="M4954" i="4"/>
  <c r="L4938" i="4"/>
  <c r="M4938" i="4"/>
  <c r="L4922" i="4"/>
  <c r="M4922" i="4"/>
  <c r="L4906" i="4"/>
  <c r="M4906" i="4"/>
  <c r="L4890" i="4"/>
  <c r="M4890" i="4"/>
  <c r="L4874" i="4"/>
  <c r="M4874" i="4"/>
  <c r="M4988" i="4"/>
  <c r="L4988" i="4"/>
  <c r="L4972" i="4"/>
  <c r="M4972" i="4"/>
  <c r="L4956" i="4"/>
  <c r="M4956" i="4"/>
  <c r="L4940" i="4"/>
  <c r="M4940" i="4"/>
  <c r="L4924" i="4"/>
  <c r="M4924" i="4"/>
  <c r="L4908" i="4"/>
  <c r="M4908" i="4"/>
  <c r="L4892" i="4"/>
  <c r="M4892" i="4"/>
  <c r="L4876" i="4"/>
  <c r="M4876" i="4"/>
  <c r="L4976" i="4"/>
  <c r="M4976" i="4"/>
  <c r="L4960" i="4"/>
  <c r="M4960" i="4"/>
  <c r="M4944" i="4"/>
  <c r="L4944" i="4"/>
  <c r="M4928" i="4"/>
  <c r="L4928" i="4"/>
  <c r="L4912" i="4"/>
  <c r="M4912" i="4"/>
  <c r="L4896" i="4"/>
  <c r="M4896" i="4"/>
  <c r="L4880" i="4"/>
  <c r="M4880" i="4"/>
  <c r="L4978" i="4"/>
  <c r="M4978" i="4"/>
  <c r="L4962" i="4"/>
  <c r="M4962" i="4"/>
  <c r="L4946" i="4"/>
  <c r="M4946" i="4"/>
  <c r="L4930" i="4"/>
  <c r="M4930" i="4"/>
  <c r="L4914" i="4"/>
  <c r="M4914" i="4"/>
  <c r="L4898" i="4"/>
  <c r="M4898" i="4"/>
  <c r="L4882" i="4"/>
  <c r="M4882" i="4"/>
  <c r="L4980" i="4"/>
  <c r="M4980" i="4"/>
  <c r="L4964" i="4"/>
  <c r="M4964" i="4"/>
  <c r="L4948" i="4"/>
  <c r="M4948" i="4"/>
  <c r="L4932" i="4"/>
  <c r="M4932" i="4"/>
  <c r="L4916" i="4"/>
  <c r="M4916" i="4"/>
  <c r="L4900" i="4"/>
  <c r="M4900" i="4"/>
  <c r="L4884" i="4"/>
  <c r="M4884" i="4"/>
  <c r="L4868" i="4"/>
  <c r="M4868" i="4"/>
  <c r="L4866" i="4"/>
  <c r="M4866" i="4"/>
  <c r="M4983" i="4"/>
  <c r="M4975" i="4"/>
  <c r="M4967" i="4"/>
  <c r="M4959" i="4"/>
  <c r="M4951" i="4"/>
  <c r="M4943" i="4"/>
  <c r="M4935" i="4"/>
  <c r="M4927" i="4"/>
  <c r="M4919" i="4"/>
  <c r="M4911" i="4"/>
  <c r="M4903" i="4"/>
  <c r="M4895" i="4"/>
  <c r="M4887" i="4"/>
  <c r="M4879" i="4"/>
  <c r="M4871" i="4"/>
  <c r="M4981" i="4"/>
  <c r="M4973" i="4"/>
  <c r="M4965" i="4"/>
  <c r="M4957" i="4"/>
  <c r="M4949" i="4"/>
  <c r="M4941" i="4"/>
  <c r="M4933" i="4"/>
  <c r="M4925" i="4"/>
  <c r="M4917" i="4"/>
  <c r="M4909" i="4"/>
  <c r="M4901" i="4"/>
  <c r="M4893" i="4"/>
  <c r="M4885" i="4"/>
  <c r="M4877" i="4"/>
  <c r="M4869" i="4"/>
  <c r="M4987" i="4"/>
  <c r="M4979" i="4"/>
  <c r="M4971" i="4"/>
  <c r="M4963" i="4"/>
  <c r="M4955" i="4"/>
  <c r="M4947" i="4"/>
  <c r="M4939" i="4"/>
  <c r="M4931" i="4"/>
  <c r="M4923" i="4"/>
  <c r="M4915" i="4"/>
  <c r="M4907" i="4"/>
  <c r="M4899" i="4"/>
  <c r="M4891" i="4"/>
  <c r="M4883" i="4"/>
  <c r="M4875" i="4"/>
  <c r="M4867" i="4"/>
  <c r="B4739" i="4"/>
  <c r="C4739" i="4"/>
  <c r="E4739" i="4"/>
  <c r="I4739" i="4"/>
  <c r="J4739" i="4"/>
  <c r="K4739" i="4" s="1"/>
  <c r="R4739" i="4"/>
  <c r="B4740" i="4"/>
  <c r="C4740" i="4"/>
  <c r="E4740" i="4"/>
  <c r="I4740" i="4"/>
  <c r="J4740" i="4"/>
  <c r="K4740" i="4" s="1"/>
  <c r="R4740" i="4"/>
  <c r="B4741" i="4"/>
  <c r="C4741" i="4"/>
  <c r="E4741" i="4"/>
  <c r="I4741" i="4"/>
  <c r="J4741" i="4"/>
  <c r="K4741" i="4" s="1"/>
  <c r="R4741" i="4"/>
  <c r="B4742" i="4"/>
  <c r="C4742" i="4"/>
  <c r="E4742" i="4"/>
  <c r="I4742" i="4"/>
  <c r="J4742" i="4"/>
  <c r="K4742" i="4" s="1"/>
  <c r="R4742" i="4"/>
  <c r="B4743" i="4"/>
  <c r="C4743" i="4"/>
  <c r="E4743" i="4"/>
  <c r="I4743" i="4"/>
  <c r="J4743" i="4"/>
  <c r="K4743" i="4" s="1"/>
  <c r="R4743" i="4"/>
  <c r="B4744" i="4"/>
  <c r="C4744" i="4"/>
  <c r="E4744" i="4"/>
  <c r="I4744" i="4"/>
  <c r="J4744" i="4"/>
  <c r="K4744" i="4" s="1"/>
  <c r="R4744" i="4"/>
  <c r="B4745" i="4"/>
  <c r="C4745" i="4"/>
  <c r="E4745" i="4"/>
  <c r="I4745" i="4"/>
  <c r="J4745" i="4"/>
  <c r="K4745" i="4" s="1"/>
  <c r="R4745" i="4"/>
  <c r="B4746" i="4"/>
  <c r="C4746" i="4"/>
  <c r="E4746" i="4"/>
  <c r="I4746" i="4"/>
  <c r="J4746" i="4"/>
  <c r="K4746" i="4" s="1"/>
  <c r="R4746" i="4"/>
  <c r="B4747" i="4"/>
  <c r="C4747" i="4"/>
  <c r="E4747" i="4"/>
  <c r="I4747" i="4"/>
  <c r="J4747" i="4"/>
  <c r="K4747" i="4" s="1"/>
  <c r="R4747" i="4"/>
  <c r="B4748" i="4"/>
  <c r="C4748" i="4"/>
  <c r="E4748" i="4"/>
  <c r="I4748" i="4"/>
  <c r="J4748" i="4"/>
  <c r="K4748" i="4" s="1"/>
  <c r="R4748" i="4"/>
  <c r="B4749" i="4"/>
  <c r="C4749" i="4"/>
  <c r="E4749" i="4"/>
  <c r="I4749" i="4"/>
  <c r="J4749" i="4"/>
  <c r="K4749" i="4" s="1"/>
  <c r="R4749" i="4"/>
  <c r="B4750" i="4"/>
  <c r="C4750" i="4"/>
  <c r="E4750" i="4"/>
  <c r="I4750" i="4"/>
  <c r="J4750" i="4"/>
  <c r="K4750" i="4" s="1"/>
  <c r="R4750" i="4"/>
  <c r="B4751" i="4"/>
  <c r="C4751" i="4"/>
  <c r="E4751" i="4"/>
  <c r="I4751" i="4"/>
  <c r="J4751" i="4"/>
  <c r="K4751" i="4" s="1"/>
  <c r="R4751" i="4"/>
  <c r="B4752" i="4"/>
  <c r="C4752" i="4"/>
  <c r="E4752" i="4"/>
  <c r="I4752" i="4"/>
  <c r="J4752" i="4"/>
  <c r="K4752" i="4" s="1"/>
  <c r="R4752" i="4"/>
  <c r="B4753" i="4"/>
  <c r="C4753" i="4"/>
  <c r="E4753" i="4"/>
  <c r="I4753" i="4"/>
  <c r="J4753" i="4"/>
  <c r="K4753" i="4" s="1"/>
  <c r="R4753" i="4"/>
  <c r="B4754" i="4"/>
  <c r="C4754" i="4"/>
  <c r="E4754" i="4"/>
  <c r="I4754" i="4"/>
  <c r="J4754" i="4"/>
  <c r="K4754" i="4" s="1"/>
  <c r="R4754" i="4"/>
  <c r="B4755" i="4"/>
  <c r="C4755" i="4"/>
  <c r="E4755" i="4"/>
  <c r="I4755" i="4"/>
  <c r="J4755" i="4"/>
  <c r="K4755" i="4" s="1"/>
  <c r="R4755" i="4"/>
  <c r="B4756" i="4"/>
  <c r="C4756" i="4"/>
  <c r="E4756" i="4"/>
  <c r="I4756" i="4"/>
  <c r="J4756" i="4"/>
  <c r="K4756" i="4" s="1"/>
  <c r="R4756" i="4"/>
  <c r="B4757" i="4"/>
  <c r="C4757" i="4"/>
  <c r="E4757" i="4"/>
  <c r="I4757" i="4"/>
  <c r="J4757" i="4"/>
  <c r="K4757" i="4" s="1"/>
  <c r="R4757" i="4"/>
  <c r="B4758" i="4"/>
  <c r="C4758" i="4"/>
  <c r="E4758" i="4"/>
  <c r="I4758" i="4"/>
  <c r="J4758" i="4"/>
  <c r="K4758" i="4" s="1"/>
  <c r="R4758" i="4"/>
  <c r="B4759" i="4"/>
  <c r="C4759" i="4"/>
  <c r="E4759" i="4"/>
  <c r="I4759" i="4"/>
  <c r="J4759" i="4"/>
  <c r="K4759" i="4" s="1"/>
  <c r="R4759" i="4"/>
  <c r="B4760" i="4"/>
  <c r="C4760" i="4"/>
  <c r="E4760" i="4"/>
  <c r="I4760" i="4"/>
  <c r="J4760" i="4"/>
  <c r="K4760" i="4" s="1"/>
  <c r="R4760" i="4"/>
  <c r="B4761" i="4"/>
  <c r="C4761" i="4"/>
  <c r="E4761" i="4"/>
  <c r="I4761" i="4"/>
  <c r="J4761" i="4"/>
  <c r="K4761" i="4" s="1"/>
  <c r="R4761" i="4"/>
  <c r="B4762" i="4"/>
  <c r="C4762" i="4"/>
  <c r="E4762" i="4"/>
  <c r="I4762" i="4"/>
  <c r="J4762" i="4"/>
  <c r="K4762" i="4" s="1"/>
  <c r="R4762" i="4"/>
  <c r="B4763" i="4"/>
  <c r="C4763" i="4"/>
  <c r="E4763" i="4"/>
  <c r="I4763" i="4"/>
  <c r="J4763" i="4"/>
  <c r="K4763" i="4" s="1"/>
  <c r="R4763" i="4"/>
  <c r="B4764" i="4"/>
  <c r="C4764" i="4"/>
  <c r="E4764" i="4"/>
  <c r="I4764" i="4"/>
  <c r="J4764" i="4"/>
  <c r="K4764" i="4" s="1"/>
  <c r="R4764" i="4"/>
  <c r="B4765" i="4"/>
  <c r="C4765" i="4"/>
  <c r="E4765" i="4"/>
  <c r="I4765" i="4"/>
  <c r="J4765" i="4"/>
  <c r="K4765" i="4" s="1"/>
  <c r="R4765" i="4"/>
  <c r="B4766" i="4"/>
  <c r="C4766" i="4"/>
  <c r="E4766" i="4"/>
  <c r="I4766" i="4"/>
  <c r="J4766" i="4"/>
  <c r="K4766" i="4" s="1"/>
  <c r="R4766" i="4"/>
  <c r="B4767" i="4"/>
  <c r="C4767" i="4"/>
  <c r="E4767" i="4"/>
  <c r="I4767" i="4"/>
  <c r="J4767" i="4"/>
  <c r="K4767" i="4" s="1"/>
  <c r="R4767" i="4"/>
  <c r="B4768" i="4"/>
  <c r="C4768" i="4"/>
  <c r="E4768" i="4"/>
  <c r="I4768" i="4"/>
  <c r="J4768" i="4"/>
  <c r="K4768" i="4" s="1"/>
  <c r="R4768" i="4"/>
  <c r="B4769" i="4"/>
  <c r="C4769" i="4"/>
  <c r="E4769" i="4"/>
  <c r="I4769" i="4"/>
  <c r="J4769" i="4"/>
  <c r="K4769" i="4" s="1"/>
  <c r="R4769" i="4"/>
  <c r="B4770" i="4"/>
  <c r="C4770" i="4"/>
  <c r="E4770" i="4"/>
  <c r="I4770" i="4"/>
  <c r="J4770" i="4"/>
  <c r="K4770" i="4" s="1"/>
  <c r="R4770" i="4"/>
  <c r="B4771" i="4"/>
  <c r="C4771" i="4"/>
  <c r="E4771" i="4"/>
  <c r="I4771" i="4"/>
  <c r="J4771" i="4"/>
  <c r="K4771" i="4" s="1"/>
  <c r="R4771" i="4"/>
  <c r="B4772" i="4"/>
  <c r="C4772" i="4"/>
  <c r="E4772" i="4"/>
  <c r="I4772" i="4"/>
  <c r="J4772" i="4"/>
  <c r="K4772" i="4" s="1"/>
  <c r="R4772" i="4"/>
  <c r="B4773" i="4"/>
  <c r="C4773" i="4"/>
  <c r="E4773" i="4"/>
  <c r="I4773" i="4"/>
  <c r="J4773" i="4"/>
  <c r="K4773" i="4" s="1"/>
  <c r="R4773" i="4"/>
  <c r="B4774" i="4"/>
  <c r="C4774" i="4"/>
  <c r="E4774" i="4"/>
  <c r="I4774" i="4"/>
  <c r="J4774" i="4"/>
  <c r="K4774" i="4" s="1"/>
  <c r="R4774" i="4"/>
  <c r="B4775" i="4"/>
  <c r="C4775" i="4"/>
  <c r="E4775" i="4"/>
  <c r="I4775" i="4"/>
  <c r="J4775" i="4"/>
  <c r="K4775" i="4" s="1"/>
  <c r="R4775" i="4"/>
  <c r="B4776" i="4"/>
  <c r="C4776" i="4"/>
  <c r="E4776" i="4"/>
  <c r="I4776" i="4"/>
  <c r="J4776" i="4"/>
  <c r="K4776" i="4" s="1"/>
  <c r="R4776" i="4"/>
  <c r="B4777" i="4"/>
  <c r="C4777" i="4"/>
  <c r="E4777" i="4"/>
  <c r="I4777" i="4"/>
  <c r="J4777" i="4"/>
  <c r="K4777" i="4" s="1"/>
  <c r="R4777" i="4"/>
  <c r="B4778" i="4"/>
  <c r="C4778" i="4"/>
  <c r="E4778" i="4"/>
  <c r="I4778" i="4"/>
  <c r="J4778" i="4"/>
  <c r="K4778" i="4" s="1"/>
  <c r="R4778" i="4"/>
  <c r="B4779" i="4"/>
  <c r="C4779" i="4"/>
  <c r="E4779" i="4"/>
  <c r="I4779" i="4"/>
  <c r="J4779" i="4"/>
  <c r="K4779" i="4" s="1"/>
  <c r="R4779" i="4"/>
  <c r="B4780" i="4"/>
  <c r="C4780" i="4"/>
  <c r="E4780" i="4"/>
  <c r="I4780" i="4"/>
  <c r="J4780" i="4"/>
  <c r="K4780" i="4" s="1"/>
  <c r="R4780" i="4"/>
  <c r="B4781" i="4"/>
  <c r="C4781" i="4"/>
  <c r="E4781" i="4"/>
  <c r="I4781" i="4"/>
  <c r="J4781" i="4"/>
  <c r="K4781" i="4" s="1"/>
  <c r="R4781" i="4"/>
  <c r="B4782" i="4"/>
  <c r="C4782" i="4"/>
  <c r="E4782" i="4"/>
  <c r="I4782" i="4"/>
  <c r="J4782" i="4"/>
  <c r="K4782" i="4" s="1"/>
  <c r="R4782" i="4"/>
  <c r="B4783" i="4"/>
  <c r="C4783" i="4"/>
  <c r="E4783" i="4"/>
  <c r="I4783" i="4"/>
  <c r="J4783" i="4"/>
  <c r="K4783" i="4" s="1"/>
  <c r="R4783" i="4"/>
  <c r="B4784" i="4"/>
  <c r="C4784" i="4"/>
  <c r="E4784" i="4"/>
  <c r="I4784" i="4"/>
  <c r="J4784" i="4"/>
  <c r="K4784" i="4" s="1"/>
  <c r="R4784" i="4"/>
  <c r="B4785" i="4"/>
  <c r="C4785" i="4"/>
  <c r="E4785" i="4"/>
  <c r="I4785" i="4"/>
  <c r="J4785" i="4"/>
  <c r="K4785" i="4" s="1"/>
  <c r="R4785" i="4"/>
  <c r="B4786" i="4"/>
  <c r="C4786" i="4"/>
  <c r="E4786" i="4"/>
  <c r="I4786" i="4"/>
  <c r="J4786" i="4"/>
  <c r="K4786" i="4" s="1"/>
  <c r="R4786" i="4"/>
  <c r="B4787" i="4"/>
  <c r="C4787" i="4"/>
  <c r="E4787" i="4"/>
  <c r="I4787" i="4"/>
  <c r="J4787" i="4"/>
  <c r="K4787" i="4" s="1"/>
  <c r="R4787" i="4"/>
  <c r="B4788" i="4"/>
  <c r="C4788" i="4"/>
  <c r="E4788" i="4"/>
  <c r="I4788" i="4"/>
  <c r="J4788" i="4"/>
  <c r="K4788" i="4" s="1"/>
  <c r="R4788" i="4"/>
  <c r="B4789" i="4"/>
  <c r="C4789" i="4"/>
  <c r="E4789" i="4"/>
  <c r="I4789" i="4"/>
  <c r="J4789" i="4"/>
  <c r="K4789" i="4" s="1"/>
  <c r="R4789" i="4"/>
  <c r="B4790" i="4"/>
  <c r="C4790" i="4"/>
  <c r="E4790" i="4"/>
  <c r="I4790" i="4"/>
  <c r="J4790" i="4"/>
  <c r="K4790" i="4" s="1"/>
  <c r="R4790" i="4"/>
  <c r="B4791" i="4"/>
  <c r="C4791" i="4"/>
  <c r="E4791" i="4"/>
  <c r="I4791" i="4"/>
  <c r="J4791" i="4"/>
  <c r="K4791" i="4" s="1"/>
  <c r="R4791" i="4"/>
  <c r="B4792" i="4"/>
  <c r="C4792" i="4"/>
  <c r="E4792" i="4"/>
  <c r="I4792" i="4"/>
  <c r="J4792" i="4"/>
  <c r="K4792" i="4" s="1"/>
  <c r="R4792" i="4"/>
  <c r="B4793" i="4"/>
  <c r="C4793" i="4"/>
  <c r="E4793" i="4"/>
  <c r="I4793" i="4"/>
  <c r="J4793" i="4"/>
  <c r="K4793" i="4" s="1"/>
  <c r="R4793" i="4"/>
  <c r="B4794" i="4"/>
  <c r="C4794" i="4"/>
  <c r="E4794" i="4"/>
  <c r="I4794" i="4"/>
  <c r="J4794" i="4"/>
  <c r="K4794" i="4" s="1"/>
  <c r="R4794" i="4"/>
  <c r="B4795" i="4"/>
  <c r="C4795" i="4"/>
  <c r="E4795" i="4"/>
  <c r="I4795" i="4"/>
  <c r="J4795" i="4"/>
  <c r="K4795" i="4" s="1"/>
  <c r="R4795" i="4"/>
  <c r="B4796" i="4"/>
  <c r="C4796" i="4"/>
  <c r="E4796" i="4"/>
  <c r="I4796" i="4"/>
  <c r="J4796" i="4"/>
  <c r="K4796" i="4" s="1"/>
  <c r="R4796" i="4"/>
  <c r="B4797" i="4"/>
  <c r="C4797" i="4"/>
  <c r="E4797" i="4"/>
  <c r="I4797" i="4"/>
  <c r="J4797" i="4"/>
  <c r="K4797" i="4" s="1"/>
  <c r="R4797" i="4"/>
  <c r="B4798" i="4"/>
  <c r="C4798" i="4"/>
  <c r="E4798" i="4"/>
  <c r="I4798" i="4"/>
  <c r="J4798" i="4"/>
  <c r="K4798" i="4" s="1"/>
  <c r="R4798" i="4"/>
  <c r="B4799" i="4"/>
  <c r="C4799" i="4"/>
  <c r="E4799" i="4"/>
  <c r="I4799" i="4"/>
  <c r="J4799" i="4"/>
  <c r="K4799" i="4" s="1"/>
  <c r="R4799" i="4"/>
  <c r="B4800" i="4"/>
  <c r="C4800" i="4"/>
  <c r="E4800" i="4"/>
  <c r="I4800" i="4"/>
  <c r="J4800" i="4"/>
  <c r="K4800" i="4" s="1"/>
  <c r="R4800" i="4"/>
  <c r="B4801" i="4"/>
  <c r="C4801" i="4"/>
  <c r="E4801" i="4"/>
  <c r="I4801" i="4"/>
  <c r="J4801" i="4"/>
  <c r="K4801" i="4" s="1"/>
  <c r="R4801" i="4"/>
  <c r="B4802" i="4"/>
  <c r="C4802" i="4"/>
  <c r="E4802" i="4"/>
  <c r="I4802" i="4"/>
  <c r="J4802" i="4"/>
  <c r="K4802" i="4" s="1"/>
  <c r="R4802" i="4"/>
  <c r="B4803" i="4"/>
  <c r="C4803" i="4"/>
  <c r="E4803" i="4"/>
  <c r="I4803" i="4"/>
  <c r="J4803" i="4"/>
  <c r="K4803" i="4" s="1"/>
  <c r="R4803" i="4"/>
  <c r="B4804" i="4"/>
  <c r="C4804" i="4"/>
  <c r="E4804" i="4"/>
  <c r="I4804" i="4"/>
  <c r="J4804" i="4"/>
  <c r="K4804" i="4" s="1"/>
  <c r="R4804" i="4"/>
  <c r="B4805" i="4"/>
  <c r="C4805" i="4"/>
  <c r="E4805" i="4"/>
  <c r="I4805" i="4"/>
  <c r="J4805" i="4"/>
  <c r="K4805" i="4" s="1"/>
  <c r="R4805" i="4"/>
  <c r="B4806" i="4"/>
  <c r="C4806" i="4"/>
  <c r="E4806" i="4"/>
  <c r="I4806" i="4"/>
  <c r="J4806" i="4"/>
  <c r="K4806" i="4" s="1"/>
  <c r="R4806" i="4"/>
  <c r="B4807" i="4"/>
  <c r="C4807" i="4"/>
  <c r="E4807" i="4"/>
  <c r="I4807" i="4"/>
  <c r="J4807" i="4"/>
  <c r="K4807" i="4" s="1"/>
  <c r="R4807" i="4"/>
  <c r="B4808" i="4"/>
  <c r="C4808" i="4"/>
  <c r="E4808" i="4"/>
  <c r="I4808" i="4"/>
  <c r="J4808" i="4"/>
  <c r="K4808" i="4" s="1"/>
  <c r="R4808" i="4"/>
  <c r="B4809" i="4"/>
  <c r="C4809" i="4"/>
  <c r="E4809" i="4"/>
  <c r="I4809" i="4"/>
  <c r="J4809" i="4"/>
  <c r="K4809" i="4" s="1"/>
  <c r="R4809" i="4"/>
  <c r="B4810" i="4"/>
  <c r="C4810" i="4"/>
  <c r="E4810" i="4"/>
  <c r="I4810" i="4"/>
  <c r="J4810" i="4"/>
  <c r="K4810" i="4" s="1"/>
  <c r="R4810" i="4"/>
  <c r="B4811" i="4"/>
  <c r="C4811" i="4"/>
  <c r="E4811" i="4"/>
  <c r="I4811" i="4"/>
  <c r="J4811" i="4"/>
  <c r="K4811" i="4" s="1"/>
  <c r="R4811" i="4"/>
  <c r="B4812" i="4"/>
  <c r="C4812" i="4"/>
  <c r="E4812" i="4"/>
  <c r="I4812" i="4"/>
  <c r="J4812" i="4"/>
  <c r="K4812" i="4" s="1"/>
  <c r="R4812" i="4"/>
  <c r="B4813" i="4"/>
  <c r="C4813" i="4"/>
  <c r="E4813" i="4"/>
  <c r="I4813" i="4"/>
  <c r="J4813" i="4"/>
  <c r="K4813" i="4" s="1"/>
  <c r="R4813" i="4"/>
  <c r="B4814" i="4"/>
  <c r="C4814" i="4"/>
  <c r="E4814" i="4"/>
  <c r="I4814" i="4"/>
  <c r="J4814" i="4"/>
  <c r="K4814" i="4" s="1"/>
  <c r="R4814" i="4"/>
  <c r="B4815" i="4"/>
  <c r="C4815" i="4"/>
  <c r="E4815" i="4"/>
  <c r="I4815" i="4"/>
  <c r="J4815" i="4"/>
  <c r="K4815" i="4" s="1"/>
  <c r="R4815" i="4"/>
  <c r="B4816" i="4"/>
  <c r="C4816" i="4"/>
  <c r="E4816" i="4"/>
  <c r="I4816" i="4"/>
  <c r="J4816" i="4"/>
  <c r="K4816" i="4" s="1"/>
  <c r="R4816" i="4"/>
  <c r="B4817" i="4"/>
  <c r="C4817" i="4"/>
  <c r="E4817" i="4"/>
  <c r="I4817" i="4"/>
  <c r="J4817" i="4"/>
  <c r="K4817" i="4" s="1"/>
  <c r="R4817" i="4"/>
  <c r="B4818" i="4"/>
  <c r="C4818" i="4"/>
  <c r="E4818" i="4"/>
  <c r="I4818" i="4"/>
  <c r="J4818" i="4"/>
  <c r="K4818" i="4" s="1"/>
  <c r="R4818" i="4"/>
  <c r="B4819" i="4"/>
  <c r="C4819" i="4"/>
  <c r="E4819" i="4"/>
  <c r="I4819" i="4"/>
  <c r="J4819" i="4"/>
  <c r="K4819" i="4" s="1"/>
  <c r="R4819" i="4"/>
  <c r="B4820" i="4"/>
  <c r="C4820" i="4"/>
  <c r="E4820" i="4"/>
  <c r="I4820" i="4"/>
  <c r="J4820" i="4"/>
  <c r="K4820" i="4" s="1"/>
  <c r="R4820" i="4"/>
  <c r="B4821" i="4"/>
  <c r="C4821" i="4"/>
  <c r="E4821" i="4"/>
  <c r="I4821" i="4"/>
  <c r="J4821" i="4"/>
  <c r="K4821" i="4" s="1"/>
  <c r="R4821" i="4"/>
  <c r="B4822" i="4"/>
  <c r="C4822" i="4"/>
  <c r="E4822" i="4"/>
  <c r="I4822" i="4"/>
  <c r="J4822" i="4"/>
  <c r="K4822" i="4" s="1"/>
  <c r="R4822" i="4"/>
  <c r="B4823" i="4"/>
  <c r="C4823" i="4"/>
  <c r="E4823" i="4"/>
  <c r="I4823" i="4"/>
  <c r="J4823" i="4"/>
  <c r="K4823" i="4" s="1"/>
  <c r="R4823" i="4"/>
  <c r="B4824" i="4"/>
  <c r="C4824" i="4"/>
  <c r="E4824" i="4"/>
  <c r="I4824" i="4"/>
  <c r="J4824" i="4"/>
  <c r="K4824" i="4" s="1"/>
  <c r="R4824" i="4"/>
  <c r="B4825" i="4"/>
  <c r="C4825" i="4"/>
  <c r="E4825" i="4"/>
  <c r="I4825" i="4"/>
  <c r="J4825" i="4"/>
  <c r="K4825" i="4" s="1"/>
  <c r="R4825" i="4"/>
  <c r="B4826" i="4"/>
  <c r="C4826" i="4"/>
  <c r="E4826" i="4"/>
  <c r="I4826" i="4"/>
  <c r="J4826" i="4"/>
  <c r="K4826" i="4" s="1"/>
  <c r="R4826" i="4"/>
  <c r="B4827" i="4"/>
  <c r="C4827" i="4"/>
  <c r="E4827" i="4"/>
  <c r="I4827" i="4"/>
  <c r="J4827" i="4"/>
  <c r="K4827" i="4" s="1"/>
  <c r="R4827" i="4"/>
  <c r="B4828" i="4"/>
  <c r="C4828" i="4"/>
  <c r="E4828" i="4"/>
  <c r="I4828" i="4"/>
  <c r="J4828" i="4"/>
  <c r="K4828" i="4" s="1"/>
  <c r="R4828" i="4"/>
  <c r="B4829" i="4"/>
  <c r="C4829" i="4"/>
  <c r="E4829" i="4"/>
  <c r="I4829" i="4"/>
  <c r="J4829" i="4"/>
  <c r="K4829" i="4" s="1"/>
  <c r="R4829" i="4"/>
  <c r="B4830" i="4"/>
  <c r="C4830" i="4"/>
  <c r="E4830" i="4"/>
  <c r="I4830" i="4"/>
  <c r="J4830" i="4"/>
  <c r="K4830" i="4" s="1"/>
  <c r="R4830" i="4"/>
  <c r="B4831" i="4"/>
  <c r="C4831" i="4"/>
  <c r="E4831" i="4"/>
  <c r="I4831" i="4"/>
  <c r="J4831" i="4"/>
  <c r="K4831" i="4" s="1"/>
  <c r="R4831" i="4"/>
  <c r="B4832" i="4"/>
  <c r="C4832" i="4"/>
  <c r="E4832" i="4"/>
  <c r="I4832" i="4"/>
  <c r="J4832" i="4"/>
  <c r="K4832" i="4" s="1"/>
  <c r="R4832" i="4"/>
  <c r="B4833" i="4"/>
  <c r="C4833" i="4"/>
  <c r="E4833" i="4"/>
  <c r="I4833" i="4"/>
  <c r="J4833" i="4"/>
  <c r="K4833" i="4" s="1"/>
  <c r="R4833" i="4"/>
  <c r="B4834" i="4"/>
  <c r="C4834" i="4"/>
  <c r="E4834" i="4"/>
  <c r="I4834" i="4"/>
  <c r="J4834" i="4"/>
  <c r="K4834" i="4" s="1"/>
  <c r="R4834" i="4"/>
  <c r="B4835" i="4"/>
  <c r="C4835" i="4"/>
  <c r="E4835" i="4"/>
  <c r="I4835" i="4"/>
  <c r="J4835" i="4"/>
  <c r="K4835" i="4" s="1"/>
  <c r="R4835" i="4"/>
  <c r="B4836" i="4"/>
  <c r="C4836" i="4"/>
  <c r="E4836" i="4"/>
  <c r="I4836" i="4"/>
  <c r="J4836" i="4"/>
  <c r="K4836" i="4" s="1"/>
  <c r="R4836" i="4"/>
  <c r="B4837" i="4"/>
  <c r="C4837" i="4"/>
  <c r="E4837" i="4"/>
  <c r="I4837" i="4"/>
  <c r="J4837" i="4"/>
  <c r="K4837" i="4" s="1"/>
  <c r="R4837" i="4"/>
  <c r="B4838" i="4"/>
  <c r="C4838" i="4"/>
  <c r="E4838" i="4"/>
  <c r="I4838" i="4"/>
  <c r="J4838" i="4"/>
  <c r="K4838" i="4" s="1"/>
  <c r="R4838" i="4"/>
  <c r="B4839" i="4"/>
  <c r="C4839" i="4"/>
  <c r="E4839" i="4"/>
  <c r="I4839" i="4"/>
  <c r="J4839" i="4"/>
  <c r="K4839" i="4" s="1"/>
  <c r="R4839" i="4"/>
  <c r="B4840" i="4"/>
  <c r="C4840" i="4"/>
  <c r="E4840" i="4"/>
  <c r="I4840" i="4"/>
  <c r="J4840" i="4"/>
  <c r="K4840" i="4" s="1"/>
  <c r="R4840" i="4"/>
  <c r="B4841" i="4"/>
  <c r="C4841" i="4"/>
  <c r="E4841" i="4"/>
  <c r="I4841" i="4"/>
  <c r="J4841" i="4"/>
  <c r="K4841" i="4" s="1"/>
  <c r="R4841" i="4"/>
  <c r="B4842" i="4"/>
  <c r="C4842" i="4"/>
  <c r="E4842" i="4"/>
  <c r="I4842" i="4"/>
  <c r="J4842" i="4"/>
  <c r="K4842" i="4" s="1"/>
  <c r="R4842" i="4"/>
  <c r="B4843" i="4"/>
  <c r="C4843" i="4"/>
  <c r="E4843" i="4"/>
  <c r="I4843" i="4"/>
  <c r="J4843" i="4"/>
  <c r="K4843" i="4" s="1"/>
  <c r="R4843" i="4"/>
  <c r="B4844" i="4"/>
  <c r="C4844" i="4"/>
  <c r="E4844" i="4"/>
  <c r="I4844" i="4"/>
  <c r="J4844" i="4"/>
  <c r="K4844" i="4" s="1"/>
  <c r="R4844" i="4"/>
  <c r="B4845" i="4"/>
  <c r="C4845" i="4"/>
  <c r="E4845" i="4"/>
  <c r="I4845" i="4"/>
  <c r="J4845" i="4"/>
  <c r="K4845" i="4" s="1"/>
  <c r="R4845" i="4"/>
  <c r="B4846" i="4"/>
  <c r="C4846" i="4"/>
  <c r="E4846" i="4"/>
  <c r="I4846" i="4"/>
  <c r="J4846" i="4"/>
  <c r="K4846" i="4" s="1"/>
  <c r="R4846" i="4"/>
  <c r="B4847" i="4"/>
  <c r="C4847" i="4"/>
  <c r="E4847" i="4"/>
  <c r="I4847" i="4"/>
  <c r="J4847" i="4"/>
  <c r="K4847" i="4" s="1"/>
  <c r="R4847" i="4"/>
  <c r="B4848" i="4"/>
  <c r="C4848" i="4"/>
  <c r="E4848" i="4"/>
  <c r="I4848" i="4"/>
  <c r="J4848" i="4"/>
  <c r="K4848" i="4" s="1"/>
  <c r="R4848" i="4"/>
  <c r="B4849" i="4"/>
  <c r="C4849" i="4"/>
  <c r="E4849" i="4"/>
  <c r="I4849" i="4"/>
  <c r="J4849" i="4"/>
  <c r="K4849" i="4" s="1"/>
  <c r="R4849" i="4"/>
  <c r="B4850" i="4"/>
  <c r="C4850" i="4"/>
  <c r="E4850" i="4"/>
  <c r="I4850" i="4"/>
  <c r="J4850" i="4"/>
  <c r="K4850" i="4" s="1"/>
  <c r="R4850" i="4"/>
  <c r="B4851" i="4"/>
  <c r="C4851" i="4"/>
  <c r="E4851" i="4"/>
  <c r="I4851" i="4"/>
  <c r="J4851" i="4"/>
  <c r="K4851" i="4" s="1"/>
  <c r="R4851" i="4"/>
  <c r="B4852" i="4"/>
  <c r="C4852" i="4"/>
  <c r="E4852" i="4"/>
  <c r="I4852" i="4"/>
  <c r="J4852" i="4"/>
  <c r="K4852" i="4" s="1"/>
  <c r="R4852" i="4"/>
  <c r="B4853" i="4"/>
  <c r="C4853" i="4"/>
  <c r="E4853" i="4"/>
  <c r="I4853" i="4"/>
  <c r="J4853" i="4"/>
  <c r="K4853" i="4" s="1"/>
  <c r="R4853" i="4"/>
  <c r="B4854" i="4"/>
  <c r="C4854" i="4"/>
  <c r="E4854" i="4"/>
  <c r="I4854" i="4"/>
  <c r="J4854" i="4"/>
  <c r="K4854" i="4" s="1"/>
  <c r="R4854" i="4"/>
  <c r="B4855" i="4"/>
  <c r="C4855" i="4"/>
  <c r="E4855" i="4"/>
  <c r="I4855" i="4"/>
  <c r="J4855" i="4"/>
  <c r="K4855" i="4" s="1"/>
  <c r="R4855" i="4"/>
  <c r="B4856" i="4"/>
  <c r="C4856" i="4"/>
  <c r="E4856" i="4"/>
  <c r="I4856" i="4"/>
  <c r="J4856" i="4"/>
  <c r="K4856" i="4" s="1"/>
  <c r="R4856" i="4"/>
  <c r="B4857" i="4"/>
  <c r="C4857" i="4"/>
  <c r="E4857" i="4"/>
  <c r="I4857" i="4"/>
  <c r="J4857" i="4"/>
  <c r="K4857" i="4" s="1"/>
  <c r="R4857" i="4"/>
  <c r="B4858" i="4"/>
  <c r="C4858" i="4"/>
  <c r="E4858" i="4"/>
  <c r="I4858" i="4"/>
  <c r="J4858" i="4"/>
  <c r="K4858" i="4" s="1"/>
  <c r="R4858" i="4"/>
  <c r="B4859" i="4"/>
  <c r="C4859" i="4"/>
  <c r="E4859" i="4"/>
  <c r="I4859" i="4"/>
  <c r="J4859" i="4"/>
  <c r="K4859" i="4" s="1"/>
  <c r="R4859" i="4"/>
  <c r="B4860" i="4"/>
  <c r="C4860" i="4"/>
  <c r="E4860" i="4"/>
  <c r="I4860" i="4"/>
  <c r="J4860" i="4"/>
  <c r="K4860" i="4" s="1"/>
  <c r="R4860" i="4"/>
  <c r="B4861" i="4"/>
  <c r="C4861" i="4"/>
  <c r="E4861" i="4"/>
  <c r="I4861" i="4"/>
  <c r="J4861" i="4"/>
  <c r="K4861" i="4" s="1"/>
  <c r="R4861" i="4"/>
  <c r="B4862" i="4"/>
  <c r="C4862" i="4"/>
  <c r="E4862" i="4"/>
  <c r="I4862" i="4"/>
  <c r="J4862" i="4"/>
  <c r="K4862" i="4" s="1"/>
  <c r="R4862" i="4"/>
  <c r="B4863" i="4"/>
  <c r="C4863" i="4"/>
  <c r="E4863" i="4"/>
  <c r="I4863" i="4"/>
  <c r="J4863" i="4"/>
  <c r="K4863" i="4" s="1"/>
  <c r="R4863" i="4"/>
  <c r="B4864" i="4"/>
  <c r="C4864" i="4"/>
  <c r="E4864" i="4"/>
  <c r="I4864" i="4"/>
  <c r="J4864" i="4"/>
  <c r="K4864" i="4" s="1"/>
  <c r="R4864" i="4"/>
  <c r="R4738" i="4"/>
  <c r="I4738" i="4"/>
  <c r="J4738" i="4"/>
  <c r="K4738" i="4" s="1"/>
  <c r="E4738" i="4"/>
  <c r="B4738" i="4"/>
  <c r="C4738" i="4"/>
  <c r="E4594" i="4" l="1"/>
  <c r="I4594" i="4"/>
  <c r="J4594" i="4"/>
  <c r="K4594" i="4" s="1"/>
  <c r="R4594" i="4"/>
  <c r="E4595" i="4"/>
  <c r="I4595" i="4"/>
  <c r="J4595" i="4"/>
  <c r="K4595" i="4" s="1"/>
  <c r="R4595" i="4"/>
  <c r="E4596" i="4"/>
  <c r="I4596" i="4"/>
  <c r="J4596" i="4"/>
  <c r="K4596" i="4" s="1"/>
  <c r="R4596" i="4"/>
  <c r="E4597" i="4"/>
  <c r="I4597" i="4"/>
  <c r="J4597" i="4"/>
  <c r="K4597" i="4" s="1"/>
  <c r="R4597" i="4"/>
  <c r="E4598" i="4"/>
  <c r="I4598" i="4"/>
  <c r="J4598" i="4"/>
  <c r="K4598" i="4" s="1"/>
  <c r="R4598" i="4"/>
  <c r="E4599" i="4"/>
  <c r="I4599" i="4"/>
  <c r="J4599" i="4"/>
  <c r="K4599" i="4" s="1"/>
  <c r="R4599" i="4"/>
  <c r="E4600" i="4"/>
  <c r="I4600" i="4"/>
  <c r="J4600" i="4"/>
  <c r="K4600" i="4" s="1"/>
  <c r="R4600" i="4"/>
  <c r="E4601" i="4"/>
  <c r="I4601" i="4"/>
  <c r="J4601" i="4"/>
  <c r="K4601" i="4" s="1"/>
  <c r="R4601" i="4"/>
  <c r="E4602" i="4"/>
  <c r="I4602" i="4"/>
  <c r="J4602" i="4"/>
  <c r="K4602" i="4" s="1"/>
  <c r="R4602" i="4"/>
  <c r="E4603" i="4"/>
  <c r="I4603" i="4"/>
  <c r="J4603" i="4"/>
  <c r="K4603" i="4" s="1"/>
  <c r="R4603" i="4"/>
  <c r="E4604" i="4"/>
  <c r="I4604" i="4"/>
  <c r="J4604" i="4"/>
  <c r="K4604" i="4" s="1"/>
  <c r="R4604" i="4"/>
  <c r="E4605" i="4"/>
  <c r="I4605" i="4"/>
  <c r="J4605" i="4"/>
  <c r="K4605" i="4" s="1"/>
  <c r="R4605" i="4"/>
  <c r="E4606" i="4"/>
  <c r="I4606" i="4"/>
  <c r="J4606" i="4"/>
  <c r="K4606" i="4" s="1"/>
  <c r="R4606" i="4"/>
  <c r="E4607" i="4"/>
  <c r="I4607" i="4"/>
  <c r="J4607" i="4"/>
  <c r="K4607" i="4" s="1"/>
  <c r="R4607" i="4"/>
  <c r="E4608" i="4"/>
  <c r="I4608" i="4"/>
  <c r="J4608" i="4"/>
  <c r="K4608" i="4" s="1"/>
  <c r="R4608" i="4"/>
  <c r="E4609" i="4"/>
  <c r="I4609" i="4"/>
  <c r="J4609" i="4"/>
  <c r="K4609" i="4" s="1"/>
  <c r="R4609" i="4"/>
  <c r="E4610" i="4"/>
  <c r="I4610" i="4"/>
  <c r="J4610" i="4"/>
  <c r="K4610" i="4" s="1"/>
  <c r="R4610" i="4"/>
  <c r="E4611" i="4"/>
  <c r="I4611" i="4"/>
  <c r="J4611" i="4"/>
  <c r="K4611" i="4" s="1"/>
  <c r="R4611" i="4"/>
  <c r="E4612" i="4"/>
  <c r="I4612" i="4"/>
  <c r="J4612" i="4"/>
  <c r="K4612" i="4" s="1"/>
  <c r="R4612" i="4"/>
  <c r="E4613" i="4"/>
  <c r="I4613" i="4"/>
  <c r="J4613" i="4"/>
  <c r="K4613" i="4" s="1"/>
  <c r="R4613" i="4"/>
  <c r="E4614" i="4"/>
  <c r="I4614" i="4"/>
  <c r="J4614" i="4"/>
  <c r="K4614" i="4" s="1"/>
  <c r="R4614" i="4"/>
  <c r="E4615" i="4"/>
  <c r="I4615" i="4"/>
  <c r="J4615" i="4"/>
  <c r="K4615" i="4" s="1"/>
  <c r="R4615" i="4"/>
  <c r="E4616" i="4"/>
  <c r="I4616" i="4"/>
  <c r="J4616" i="4"/>
  <c r="K4616" i="4" s="1"/>
  <c r="R4616" i="4"/>
  <c r="E4617" i="4"/>
  <c r="I4617" i="4"/>
  <c r="J4617" i="4"/>
  <c r="K4617" i="4" s="1"/>
  <c r="R4617" i="4"/>
  <c r="E4618" i="4"/>
  <c r="I4618" i="4"/>
  <c r="J4618" i="4"/>
  <c r="K4618" i="4" s="1"/>
  <c r="R4618" i="4"/>
  <c r="E4619" i="4"/>
  <c r="I4619" i="4"/>
  <c r="J4619" i="4"/>
  <c r="K4619" i="4" s="1"/>
  <c r="R4619" i="4"/>
  <c r="E4620" i="4"/>
  <c r="I4620" i="4"/>
  <c r="J4620" i="4"/>
  <c r="K4620" i="4" s="1"/>
  <c r="R4620" i="4"/>
  <c r="E4621" i="4"/>
  <c r="I4621" i="4"/>
  <c r="J4621" i="4"/>
  <c r="K4621" i="4" s="1"/>
  <c r="R4621" i="4"/>
  <c r="E4622" i="4"/>
  <c r="I4622" i="4"/>
  <c r="J4622" i="4"/>
  <c r="K4622" i="4" s="1"/>
  <c r="R4622" i="4"/>
  <c r="E4623" i="4"/>
  <c r="I4623" i="4"/>
  <c r="J4623" i="4"/>
  <c r="K4623" i="4" s="1"/>
  <c r="R4623" i="4"/>
  <c r="E4624" i="4"/>
  <c r="I4624" i="4"/>
  <c r="J4624" i="4"/>
  <c r="K4624" i="4" s="1"/>
  <c r="R4624" i="4"/>
  <c r="E4625" i="4"/>
  <c r="I4625" i="4"/>
  <c r="J4625" i="4"/>
  <c r="K4625" i="4" s="1"/>
  <c r="R4625" i="4"/>
  <c r="E4626" i="4"/>
  <c r="I4626" i="4"/>
  <c r="J4626" i="4"/>
  <c r="K4626" i="4" s="1"/>
  <c r="R4626" i="4"/>
  <c r="E4627" i="4"/>
  <c r="I4627" i="4"/>
  <c r="J4627" i="4"/>
  <c r="K4627" i="4" s="1"/>
  <c r="R4627" i="4"/>
  <c r="E4628" i="4"/>
  <c r="I4628" i="4"/>
  <c r="J4628" i="4"/>
  <c r="K4628" i="4" s="1"/>
  <c r="R4628" i="4"/>
  <c r="E4629" i="4"/>
  <c r="I4629" i="4"/>
  <c r="J4629" i="4"/>
  <c r="K4629" i="4" s="1"/>
  <c r="R4629" i="4"/>
  <c r="E4630" i="4"/>
  <c r="I4630" i="4"/>
  <c r="J4630" i="4"/>
  <c r="K4630" i="4" s="1"/>
  <c r="R4630" i="4"/>
  <c r="E4631" i="4"/>
  <c r="I4631" i="4"/>
  <c r="J4631" i="4"/>
  <c r="K4631" i="4" s="1"/>
  <c r="R4631" i="4"/>
  <c r="E4632" i="4"/>
  <c r="I4632" i="4"/>
  <c r="J4632" i="4"/>
  <c r="K4632" i="4" s="1"/>
  <c r="R4632" i="4"/>
  <c r="E4633" i="4"/>
  <c r="I4633" i="4"/>
  <c r="J4633" i="4"/>
  <c r="K4633" i="4" s="1"/>
  <c r="R4633" i="4"/>
  <c r="E4634" i="4"/>
  <c r="I4634" i="4"/>
  <c r="J4634" i="4"/>
  <c r="K4634" i="4" s="1"/>
  <c r="R4634" i="4"/>
  <c r="E4635" i="4"/>
  <c r="I4635" i="4"/>
  <c r="J4635" i="4"/>
  <c r="K4635" i="4" s="1"/>
  <c r="R4635" i="4"/>
  <c r="E4636" i="4"/>
  <c r="I4636" i="4"/>
  <c r="J4636" i="4"/>
  <c r="K4636" i="4" s="1"/>
  <c r="R4636" i="4"/>
  <c r="E4637" i="4"/>
  <c r="I4637" i="4"/>
  <c r="J4637" i="4"/>
  <c r="K4637" i="4" s="1"/>
  <c r="R4637" i="4"/>
  <c r="E4638" i="4"/>
  <c r="I4638" i="4"/>
  <c r="J4638" i="4"/>
  <c r="K4638" i="4" s="1"/>
  <c r="R4638" i="4"/>
  <c r="E4639" i="4"/>
  <c r="I4639" i="4"/>
  <c r="J4639" i="4"/>
  <c r="K4639" i="4" s="1"/>
  <c r="R4639" i="4"/>
  <c r="E4640" i="4"/>
  <c r="I4640" i="4"/>
  <c r="J4640" i="4"/>
  <c r="K4640" i="4" s="1"/>
  <c r="R4640" i="4"/>
  <c r="E4641" i="4"/>
  <c r="I4641" i="4"/>
  <c r="J4641" i="4"/>
  <c r="K4641" i="4" s="1"/>
  <c r="R4641" i="4"/>
  <c r="E4642" i="4"/>
  <c r="I4642" i="4"/>
  <c r="J4642" i="4"/>
  <c r="K4642" i="4" s="1"/>
  <c r="R4642" i="4"/>
  <c r="E4643" i="4"/>
  <c r="I4643" i="4"/>
  <c r="J4643" i="4"/>
  <c r="K4643" i="4" s="1"/>
  <c r="R4643" i="4"/>
  <c r="E4644" i="4"/>
  <c r="I4644" i="4"/>
  <c r="J4644" i="4"/>
  <c r="K4644" i="4" s="1"/>
  <c r="R4644" i="4"/>
  <c r="E4645" i="4"/>
  <c r="I4645" i="4"/>
  <c r="J4645" i="4"/>
  <c r="K4645" i="4" s="1"/>
  <c r="R4645" i="4"/>
  <c r="E4646" i="4"/>
  <c r="I4646" i="4"/>
  <c r="J4646" i="4"/>
  <c r="K4646" i="4" s="1"/>
  <c r="R4646" i="4"/>
  <c r="E4647" i="4"/>
  <c r="I4647" i="4"/>
  <c r="J4647" i="4"/>
  <c r="K4647" i="4" s="1"/>
  <c r="R4647" i="4"/>
  <c r="E4648" i="4"/>
  <c r="I4648" i="4"/>
  <c r="J4648" i="4"/>
  <c r="K4648" i="4" s="1"/>
  <c r="R4648" i="4"/>
  <c r="E4649" i="4"/>
  <c r="I4649" i="4"/>
  <c r="J4649" i="4"/>
  <c r="K4649" i="4" s="1"/>
  <c r="R4649" i="4"/>
  <c r="E4650" i="4"/>
  <c r="I4650" i="4"/>
  <c r="J4650" i="4"/>
  <c r="K4650" i="4" s="1"/>
  <c r="R4650" i="4"/>
  <c r="E4651" i="4"/>
  <c r="I4651" i="4"/>
  <c r="J4651" i="4"/>
  <c r="K4651" i="4" s="1"/>
  <c r="R4651" i="4"/>
  <c r="E4652" i="4"/>
  <c r="I4652" i="4"/>
  <c r="J4652" i="4"/>
  <c r="K4652" i="4" s="1"/>
  <c r="R4652" i="4"/>
  <c r="E4653" i="4"/>
  <c r="I4653" i="4"/>
  <c r="J4653" i="4"/>
  <c r="K4653" i="4" s="1"/>
  <c r="R4653" i="4"/>
  <c r="E4654" i="4"/>
  <c r="I4654" i="4"/>
  <c r="J4654" i="4"/>
  <c r="K4654" i="4" s="1"/>
  <c r="R4654" i="4"/>
  <c r="E4655" i="4"/>
  <c r="I4655" i="4"/>
  <c r="J4655" i="4"/>
  <c r="K4655" i="4" s="1"/>
  <c r="R4655" i="4"/>
  <c r="E4656" i="4"/>
  <c r="I4656" i="4"/>
  <c r="J4656" i="4"/>
  <c r="K4656" i="4" s="1"/>
  <c r="R4656" i="4"/>
  <c r="E4657" i="4"/>
  <c r="I4657" i="4"/>
  <c r="J4657" i="4"/>
  <c r="K4657" i="4" s="1"/>
  <c r="R4657" i="4"/>
  <c r="E4658" i="4"/>
  <c r="I4658" i="4"/>
  <c r="J4658" i="4"/>
  <c r="K4658" i="4" s="1"/>
  <c r="R4658" i="4"/>
  <c r="E4659" i="4"/>
  <c r="I4659" i="4"/>
  <c r="J4659" i="4"/>
  <c r="K4659" i="4" s="1"/>
  <c r="R4659" i="4"/>
  <c r="E4660" i="4"/>
  <c r="I4660" i="4"/>
  <c r="J4660" i="4"/>
  <c r="K4660" i="4" s="1"/>
  <c r="R4660" i="4"/>
  <c r="E4661" i="4"/>
  <c r="I4661" i="4"/>
  <c r="J4661" i="4"/>
  <c r="K4661" i="4" s="1"/>
  <c r="R4661" i="4"/>
  <c r="E4662" i="4"/>
  <c r="I4662" i="4"/>
  <c r="J4662" i="4"/>
  <c r="K4662" i="4" s="1"/>
  <c r="R4662" i="4"/>
  <c r="E4663" i="4"/>
  <c r="I4663" i="4"/>
  <c r="J4663" i="4"/>
  <c r="K4663" i="4" s="1"/>
  <c r="R4663" i="4"/>
  <c r="E4664" i="4"/>
  <c r="I4664" i="4"/>
  <c r="J4664" i="4"/>
  <c r="K4664" i="4" s="1"/>
  <c r="R4664" i="4"/>
  <c r="E4665" i="4"/>
  <c r="I4665" i="4"/>
  <c r="J4665" i="4"/>
  <c r="K4665" i="4" s="1"/>
  <c r="R4665" i="4"/>
  <c r="E4666" i="4"/>
  <c r="I4666" i="4"/>
  <c r="J4666" i="4"/>
  <c r="K4666" i="4" s="1"/>
  <c r="R4666" i="4"/>
  <c r="E4667" i="4"/>
  <c r="I4667" i="4"/>
  <c r="J4667" i="4"/>
  <c r="K4667" i="4" s="1"/>
  <c r="R4667" i="4"/>
  <c r="E4668" i="4"/>
  <c r="I4668" i="4"/>
  <c r="J4668" i="4"/>
  <c r="K4668" i="4" s="1"/>
  <c r="R4668" i="4"/>
  <c r="E4669" i="4"/>
  <c r="I4669" i="4"/>
  <c r="J4669" i="4"/>
  <c r="K4669" i="4" s="1"/>
  <c r="R4669" i="4"/>
  <c r="E4670" i="4"/>
  <c r="I4670" i="4"/>
  <c r="J4670" i="4"/>
  <c r="K4670" i="4" s="1"/>
  <c r="R4670" i="4"/>
  <c r="E4671" i="4"/>
  <c r="I4671" i="4"/>
  <c r="J4671" i="4"/>
  <c r="K4671" i="4" s="1"/>
  <c r="R4671" i="4"/>
  <c r="E4672" i="4"/>
  <c r="I4672" i="4"/>
  <c r="J4672" i="4"/>
  <c r="K4672" i="4" s="1"/>
  <c r="R4672" i="4"/>
  <c r="E4673" i="4"/>
  <c r="I4673" i="4"/>
  <c r="J4673" i="4"/>
  <c r="K4673" i="4" s="1"/>
  <c r="R4673" i="4"/>
  <c r="E4674" i="4"/>
  <c r="I4674" i="4"/>
  <c r="J4674" i="4"/>
  <c r="K4674" i="4" s="1"/>
  <c r="R4674" i="4"/>
  <c r="E4675" i="4"/>
  <c r="I4675" i="4"/>
  <c r="J4675" i="4"/>
  <c r="K4675" i="4" s="1"/>
  <c r="R4675" i="4"/>
  <c r="E4676" i="4"/>
  <c r="I4676" i="4"/>
  <c r="J4676" i="4"/>
  <c r="K4676" i="4" s="1"/>
  <c r="R4676" i="4"/>
  <c r="E4677" i="4"/>
  <c r="I4677" i="4"/>
  <c r="J4677" i="4"/>
  <c r="K4677" i="4" s="1"/>
  <c r="R4677" i="4"/>
  <c r="E4678" i="4"/>
  <c r="I4678" i="4"/>
  <c r="J4678" i="4"/>
  <c r="K4678" i="4" s="1"/>
  <c r="R4678" i="4"/>
  <c r="E4679" i="4"/>
  <c r="I4679" i="4"/>
  <c r="J4679" i="4"/>
  <c r="K4679" i="4" s="1"/>
  <c r="R4679" i="4"/>
  <c r="E4680" i="4"/>
  <c r="I4680" i="4"/>
  <c r="J4680" i="4"/>
  <c r="K4680" i="4" s="1"/>
  <c r="R4680" i="4"/>
  <c r="E4681" i="4"/>
  <c r="I4681" i="4"/>
  <c r="J4681" i="4"/>
  <c r="K4681" i="4" s="1"/>
  <c r="R4681" i="4"/>
  <c r="E4682" i="4"/>
  <c r="I4682" i="4"/>
  <c r="J4682" i="4"/>
  <c r="K4682" i="4" s="1"/>
  <c r="R4682" i="4"/>
  <c r="E4683" i="4"/>
  <c r="I4683" i="4"/>
  <c r="J4683" i="4"/>
  <c r="K4683" i="4" s="1"/>
  <c r="R4683" i="4"/>
  <c r="E4684" i="4"/>
  <c r="I4684" i="4"/>
  <c r="J4684" i="4"/>
  <c r="K4684" i="4" s="1"/>
  <c r="R4684" i="4"/>
  <c r="E4685" i="4"/>
  <c r="I4685" i="4"/>
  <c r="J4685" i="4"/>
  <c r="K4685" i="4" s="1"/>
  <c r="R4685" i="4"/>
  <c r="E4686" i="4"/>
  <c r="I4686" i="4"/>
  <c r="J4686" i="4"/>
  <c r="K4686" i="4" s="1"/>
  <c r="R4686" i="4"/>
  <c r="E4687" i="4"/>
  <c r="I4687" i="4"/>
  <c r="J4687" i="4"/>
  <c r="K4687" i="4" s="1"/>
  <c r="R4687" i="4"/>
  <c r="E4688" i="4"/>
  <c r="I4688" i="4"/>
  <c r="J4688" i="4"/>
  <c r="K4688" i="4" s="1"/>
  <c r="R4688" i="4"/>
  <c r="E4689" i="4"/>
  <c r="I4689" i="4"/>
  <c r="J4689" i="4"/>
  <c r="K4689" i="4" s="1"/>
  <c r="R4689" i="4"/>
  <c r="E4690" i="4"/>
  <c r="I4690" i="4"/>
  <c r="J4690" i="4"/>
  <c r="K4690" i="4" s="1"/>
  <c r="R4690" i="4"/>
  <c r="E4691" i="4"/>
  <c r="I4691" i="4"/>
  <c r="J4691" i="4"/>
  <c r="K4691" i="4" s="1"/>
  <c r="R4691" i="4"/>
  <c r="E4692" i="4"/>
  <c r="I4692" i="4"/>
  <c r="J4692" i="4"/>
  <c r="K4692" i="4" s="1"/>
  <c r="R4692" i="4"/>
  <c r="E4693" i="4"/>
  <c r="I4693" i="4"/>
  <c r="J4693" i="4"/>
  <c r="K4693" i="4" s="1"/>
  <c r="R4693" i="4"/>
  <c r="E4694" i="4"/>
  <c r="I4694" i="4"/>
  <c r="J4694" i="4"/>
  <c r="K4694" i="4" s="1"/>
  <c r="R4694" i="4"/>
  <c r="E4695" i="4"/>
  <c r="I4695" i="4"/>
  <c r="J4695" i="4"/>
  <c r="K4695" i="4" s="1"/>
  <c r="R4695" i="4"/>
  <c r="E4696" i="4"/>
  <c r="I4696" i="4"/>
  <c r="J4696" i="4"/>
  <c r="K4696" i="4" s="1"/>
  <c r="R4696" i="4"/>
  <c r="E4697" i="4"/>
  <c r="I4697" i="4"/>
  <c r="J4697" i="4"/>
  <c r="K4697" i="4" s="1"/>
  <c r="R4697" i="4"/>
  <c r="E4698" i="4"/>
  <c r="I4698" i="4"/>
  <c r="J4698" i="4"/>
  <c r="K4698" i="4" s="1"/>
  <c r="R4698" i="4"/>
  <c r="E4699" i="4"/>
  <c r="I4699" i="4"/>
  <c r="J4699" i="4"/>
  <c r="K4699" i="4" s="1"/>
  <c r="R4699" i="4"/>
  <c r="E4700" i="4"/>
  <c r="I4700" i="4"/>
  <c r="J4700" i="4"/>
  <c r="K4700" i="4" s="1"/>
  <c r="R4700" i="4"/>
  <c r="E4701" i="4"/>
  <c r="I4701" i="4"/>
  <c r="J4701" i="4"/>
  <c r="K4701" i="4" s="1"/>
  <c r="R4701" i="4"/>
  <c r="E4702" i="4"/>
  <c r="I4702" i="4"/>
  <c r="J4702" i="4"/>
  <c r="K4702" i="4" s="1"/>
  <c r="R4702" i="4"/>
  <c r="E4703" i="4"/>
  <c r="I4703" i="4"/>
  <c r="J4703" i="4"/>
  <c r="K4703" i="4" s="1"/>
  <c r="R4703" i="4"/>
  <c r="E4704" i="4"/>
  <c r="I4704" i="4"/>
  <c r="J4704" i="4"/>
  <c r="K4704" i="4" s="1"/>
  <c r="R4704" i="4"/>
  <c r="E4705" i="4"/>
  <c r="I4705" i="4"/>
  <c r="J4705" i="4"/>
  <c r="K4705" i="4" s="1"/>
  <c r="R4705" i="4"/>
  <c r="E4706" i="4"/>
  <c r="I4706" i="4"/>
  <c r="J4706" i="4"/>
  <c r="K4706" i="4" s="1"/>
  <c r="R4706" i="4"/>
  <c r="E4707" i="4"/>
  <c r="I4707" i="4"/>
  <c r="J4707" i="4"/>
  <c r="K4707" i="4" s="1"/>
  <c r="R4707" i="4"/>
  <c r="E4708" i="4"/>
  <c r="I4708" i="4"/>
  <c r="J4708" i="4"/>
  <c r="K4708" i="4" s="1"/>
  <c r="R4708" i="4"/>
  <c r="E4709" i="4"/>
  <c r="I4709" i="4"/>
  <c r="J4709" i="4"/>
  <c r="K4709" i="4" s="1"/>
  <c r="R4709" i="4"/>
  <c r="E4710" i="4"/>
  <c r="I4710" i="4"/>
  <c r="J4710" i="4"/>
  <c r="K4710" i="4" s="1"/>
  <c r="R4710" i="4"/>
  <c r="E4711" i="4"/>
  <c r="I4711" i="4"/>
  <c r="J4711" i="4"/>
  <c r="K4711" i="4" s="1"/>
  <c r="R4711" i="4"/>
  <c r="E4712" i="4"/>
  <c r="I4712" i="4"/>
  <c r="J4712" i="4"/>
  <c r="K4712" i="4" s="1"/>
  <c r="R4712" i="4"/>
  <c r="E4713" i="4"/>
  <c r="I4713" i="4"/>
  <c r="J4713" i="4"/>
  <c r="K4713" i="4" s="1"/>
  <c r="R4713" i="4"/>
  <c r="E4714" i="4"/>
  <c r="I4714" i="4"/>
  <c r="J4714" i="4"/>
  <c r="K4714" i="4" s="1"/>
  <c r="R4714" i="4"/>
  <c r="E4715" i="4"/>
  <c r="I4715" i="4"/>
  <c r="J4715" i="4"/>
  <c r="K4715" i="4" s="1"/>
  <c r="R4715" i="4"/>
  <c r="E4716" i="4"/>
  <c r="I4716" i="4"/>
  <c r="J4716" i="4"/>
  <c r="K4716" i="4" s="1"/>
  <c r="R4716" i="4"/>
  <c r="E4717" i="4"/>
  <c r="I4717" i="4"/>
  <c r="J4717" i="4"/>
  <c r="K4717" i="4" s="1"/>
  <c r="R4717" i="4"/>
  <c r="E4718" i="4"/>
  <c r="I4718" i="4"/>
  <c r="J4718" i="4"/>
  <c r="K4718" i="4" s="1"/>
  <c r="R4718" i="4"/>
  <c r="E4719" i="4"/>
  <c r="I4719" i="4"/>
  <c r="J4719" i="4"/>
  <c r="K4719" i="4" s="1"/>
  <c r="R4719" i="4"/>
  <c r="E4720" i="4"/>
  <c r="I4720" i="4"/>
  <c r="J4720" i="4"/>
  <c r="K4720" i="4" s="1"/>
  <c r="R4720" i="4"/>
  <c r="E4721" i="4"/>
  <c r="I4721" i="4"/>
  <c r="J4721" i="4"/>
  <c r="K4721" i="4" s="1"/>
  <c r="R4721" i="4"/>
  <c r="E4722" i="4"/>
  <c r="I4722" i="4"/>
  <c r="J4722" i="4"/>
  <c r="K4722" i="4" s="1"/>
  <c r="R4722" i="4"/>
  <c r="E4723" i="4"/>
  <c r="I4723" i="4"/>
  <c r="J4723" i="4"/>
  <c r="K4723" i="4" s="1"/>
  <c r="R4723" i="4"/>
  <c r="E4724" i="4"/>
  <c r="I4724" i="4"/>
  <c r="J4724" i="4"/>
  <c r="K4724" i="4" s="1"/>
  <c r="R4724" i="4"/>
  <c r="E4725" i="4"/>
  <c r="I4725" i="4"/>
  <c r="J4725" i="4"/>
  <c r="K4725" i="4" s="1"/>
  <c r="R4725" i="4"/>
  <c r="E4726" i="4"/>
  <c r="I4726" i="4"/>
  <c r="J4726" i="4"/>
  <c r="K4726" i="4" s="1"/>
  <c r="R4726" i="4"/>
  <c r="E4727" i="4"/>
  <c r="I4727" i="4"/>
  <c r="J4727" i="4"/>
  <c r="K4727" i="4" s="1"/>
  <c r="R4727" i="4"/>
  <c r="E4728" i="4"/>
  <c r="I4728" i="4"/>
  <c r="J4728" i="4"/>
  <c r="K4728" i="4" s="1"/>
  <c r="R4728" i="4"/>
  <c r="E4729" i="4"/>
  <c r="I4729" i="4"/>
  <c r="J4729" i="4"/>
  <c r="K4729" i="4" s="1"/>
  <c r="R4729" i="4"/>
  <c r="E4730" i="4"/>
  <c r="I4730" i="4"/>
  <c r="J4730" i="4"/>
  <c r="K4730" i="4" s="1"/>
  <c r="R4730" i="4"/>
  <c r="E4731" i="4"/>
  <c r="I4731" i="4"/>
  <c r="J4731" i="4"/>
  <c r="K4731" i="4" s="1"/>
  <c r="R4731" i="4"/>
  <c r="E4732" i="4"/>
  <c r="I4732" i="4"/>
  <c r="J4732" i="4"/>
  <c r="K4732" i="4" s="1"/>
  <c r="R4732" i="4"/>
  <c r="E4733" i="4"/>
  <c r="I4733" i="4"/>
  <c r="J4733" i="4"/>
  <c r="K4733" i="4" s="1"/>
  <c r="R4733" i="4"/>
  <c r="E4734" i="4"/>
  <c r="I4734" i="4"/>
  <c r="J4734" i="4"/>
  <c r="K4734" i="4" s="1"/>
  <c r="R4734" i="4"/>
  <c r="E4735" i="4"/>
  <c r="I4735" i="4"/>
  <c r="J4735" i="4"/>
  <c r="K4735" i="4" s="1"/>
  <c r="R4735" i="4"/>
  <c r="E4736" i="4"/>
  <c r="I4736" i="4"/>
  <c r="J4736" i="4"/>
  <c r="K4736" i="4" s="1"/>
  <c r="R4736" i="4"/>
  <c r="E4737" i="4"/>
  <c r="I4737" i="4"/>
  <c r="J4737" i="4"/>
  <c r="K4737" i="4" s="1"/>
  <c r="R4737" i="4"/>
  <c r="R4593" i="4"/>
  <c r="I4593" i="4"/>
  <c r="J4593" i="4"/>
  <c r="K4593" i="4" s="1"/>
  <c r="E4593" i="4"/>
  <c r="B4594" i="4"/>
  <c r="C4594" i="4"/>
  <c r="B4595" i="4"/>
  <c r="C4595" i="4"/>
  <c r="B4596" i="4"/>
  <c r="C4596" i="4"/>
  <c r="B4597" i="4"/>
  <c r="C4597" i="4"/>
  <c r="B4598" i="4"/>
  <c r="C4598" i="4"/>
  <c r="B4599" i="4"/>
  <c r="C4599" i="4"/>
  <c r="B4600" i="4"/>
  <c r="C4600" i="4"/>
  <c r="B4601" i="4"/>
  <c r="C4601" i="4"/>
  <c r="B4602" i="4"/>
  <c r="C4602" i="4"/>
  <c r="B4603" i="4"/>
  <c r="C4603" i="4"/>
  <c r="B4604" i="4"/>
  <c r="C4604" i="4"/>
  <c r="B4605" i="4"/>
  <c r="C4605" i="4"/>
  <c r="B4606" i="4"/>
  <c r="C4606" i="4"/>
  <c r="B4607" i="4"/>
  <c r="C4607" i="4"/>
  <c r="B4608" i="4"/>
  <c r="C4608" i="4"/>
  <c r="B4609" i="4"/>
  <c r="C4609" i="4"/>
  <c r="B4610" i="4"/>
  <c r="C4610" i="4"/>
  <c r="B4611" i="4"/>
  <c r="C4611" i="4"/>
  <c r="B4612" i="4"/>
  <c r="C4612" i="4"/>
  <c r="B4613" i="4"/>
  <c r="C4613" i="4"/>
  <c r="B4614" i="4"/>
  <c r="C4614" i="4"/>
  <c r="B4615" i="4"/>
  <c r="C4615" i="4"/>
  <c r="B4616" i="4"/>
  <c r="C4616" i="4"/>
  <c r="B4617" i="4"/>
  <c r="C4617" i="4"/>
  <c r="B4618" i="4"/>
  <c r="C4618" i="4"/>
  <c r="B4619" i="4"/>
  <c r="C4619" i="4"/>
  <c r="B4620" i="4"/>
  <c r="C4620" i="4"/>
  <c r="B4621" i="4"/>
  <c r="C4621" i="4"/>
  <c r="B4622" i="4"/>
  <c r="C4622" i="4"/>
  <c r="B4623" i="4"/>
  <c r="C4623" i="4"/>
  <c r="B4624" i="4"/>
  <c r="C4624" i="4"/>
  <c r="B4625" i="4"/>
  <c r="C4625" i="4"/>
  <c r="B4626" i="4"/>
  <c r="C4626" i="4"/>
  <c r="B4627" i="4"/>
  <c r="C4627" i="4"/>
  <c r="B4628" i="4"/>
  <c r="C4628" i="4"/>
  <c r="B4629" i="4"/>
  <c r="C4629" i="4"/>
  <c r="B4630" i="4"/>
  <c r="C4630" i="4"/>
  <c r="B4631" i="4"/>
  <c r="C4631" i="4"/>
  <c r="B4632" i="4"/>
  <c r="C4632" i="4"/>
  <c r="B4633" i="4"/>
  <c r="C4633" i="4"/>
  <c r="B4634" i="4"/>
  <c r="C4634" i="4"/>
  <c r="B4635" i="4"/>
  <c r="C4635" i="4"/>
  <c r="B4636" i="4"/>
  <c r="C4636" i="4"/>
  <c r="B4637" i="4"/>
  <c r="C4637" i="4"/>
  <c r="B4638" i="4"/>
  <c r="C4638" i="4"/>
  <c r="B4639" i="4"/>
  <c r="C4639" i="4"/>
  <c r="B4640" i="4"/>
  <c r="C4640" i="4"/>
  <c r="B4641" i="4"/>
  <c r="C4641" i="4"/>
  <c r="B4642" i="4"/>
  <c r="C4642" i="4"/>
  <c r="B4643" i="4"/>
  <c r="C4643" i="4"/>
  <c r="B4644" i="4"/>
  <c r="C4644" i="4"/>
  <c r="B4645" i="4"/>
  <c r="C4645" i="4"/>
  <c r="B4646" i="4"/>
  <c r="C4646" i="4"/>
  <c r="B4647" i="4"/>
  <c r="C4647" i="4"/>
  <c r="B4648" i="4"/>
  <c r="C4648" i="4"/>
  <c r="B4649" i="4"/>
  <c r="C4649" i="4"/>
  <c r="B4650" i="4"/>
  <c r="C4650" i="4"/>
  <c r="B4651" i="4"/>
  <c r="C4651" i="4"/>
  <c r="B4652" i="4"/>
  <c r="C4652" i="4"/>
  <c r="B4653" i="4"/>
  <c r="C4653" i="4"/>
  <c r="B4654" i="4"/>
  <c r="C4654" i="4"/>
  <c r="B4655" i="4"/>
  <c r="C4655" i="4"/>
  <c r="B4656" i="4"/>
  <c r="C4656" i="4"/>
  <c r="B4657" i="4"/>
  <c r="C4657" i="4"/>
  <c r="B4658" i="4"/>
  <c r="C4658" i="4"/>
  <c r="B4659" i="4"/>
  <c r="C4659" i="4"/>
  <c r="B4660" i="4"/>
  <c r="C4660" i="4"/>
  <c r="B4661" i="4"/>
  <c r="C4661" i="4"/>
  <c r="B4662" i="4"/>
  <c r="C4662" i="4"/>
  <c r="B4663" i="4"/>
  <c r="C4663" i="4"/>
  <c r="B4664" i="4"/>
  <c r="C4664" i="4"/>
  <c r="B4665" i="4"/>
  <c r="C4665" i="4"/>
  <c r="B4666" i="4"/>
  <c r="C4666" i="4"/>
  <c r="B4667" i="4"/>
  <c r="C4667" i="4"/>
  <c r="B4668" i="4"/>
  <c r="C4668" i="4"/>
  <c r="B4669" i="4"/>
  <c r="C4669" i="4"/>
  <c r="B4670" i="4"/>
  <c r="C4670" i="4"/>
  <c r="B4671" i="4"/>
  <c r="C4671" i="4"/>
  <c r="B4672" i="4"/>
  <c r="C4672" i="4"/>
  <c r="B4673" i="4"/>
  <c r="C4673" i="4"/>
  <c r="B4674" i="4"/>
  <c r="C4674" i="4"/>
  <c r="B4675" i="4"/>
  <c r="C4675" i="4"/>
  <c r="B4676" i="4"/>
  <c r="C4676" i="4"/>
  <c r="B4677" i="4"/>
  <c r="C4677" i="4"/>
  <c r="B4678" i="4"/>
  <c r="C4678" i="4"/>
  <c r="B4679" i="4"/>
  <c r="C4679" i="4"/>
  <c r="B4680" i="4"/>
  <c r="C4680" i="4"/>
  <c r="B4681" i="4"/>
  <c r="C4681" i="4"/>
  <c r="B4682" i="4"/>
  <c r="C4682" i="4"/>
  <c r="B4683" i="4"/>
  <c r="C4683" i="4"/>
  <c r="B4684" i="4"/>
  <c r="C4684" i="4"/>
  <c r="B4685" i="4"/>
  <c r="C4685" i="4"/>
  <c r="B4686" i="4"/>
  <c r="C4686" i="4"/>
  <c r="B4687" i="4"/>
  <c r="C4687" i="4"/>
  <c r="B4688" i="4"/>
  <c r="C4688" i="4"/>
  <c r="B4689" i="4"/>
  <c r="C4689" i="4"/>
  <c r="B4690" i="4"/>
  <c r="C4690" i="4"/>
  <c r="B4691" i="4"/>
  <c r="C4691" i="4"/>
  <c r="B4692" i="4"/>
  <c r="C4692" i="4"/>
  <c r="B4693" i="4"/>
  <c r="C4693" i="4"/>
  <c r="B4694" i="4"/>
  <c r="C4694" i="4"/>
  <c r="B4695" i="4"/>
  <c r="C4695" i="4"/>
  <c r="B4696" i="4"/>
  <c r="C4696" i="4"/>
  <c r="B4697" i="4"/>
  <c r="C4697" i="4"/>
  <c r="B4698" i="4"/>
  <c r="C4698" i="4"/>
  <c r="B4699" i="4"/>
  <c r="C4699" i="4"/>
  <c r="B4700" i="4"/>
  <c r="C4700" i="4"/>
  <c r="B4701" i="4"/>
  <c r="C4701" i="4"/>
  <c r="B4702" i="4"/>
  <c r="C4702" i="4"/>
  <c r="B4703" i="4"/>
  <c r="C4703" i="4"/>
  <c r="B4704" i="4"/>
  <c r="C4704" i="4"/>
  <c r="B4705" i="4"/>
  <c r="C4705" i="4"/>
  <c r="B4706" i="4"/>
  <c r="C4706" i="4"/>
  <c r="B4707" i="4"/>
  <c r="C4707" i="4"/>
  <c r="B4708" i="4"/>
  <c r="C4708" i="4"/>
  <c r="B4709" i="4"/>
  <c r="C4709" i="4"/>
  <c r="B4710" i="4"/>
  <c r="C4710" i="4"/>
  <c r="B4711" i="4"/>
  <c r="C4711" i="4"/>
  <c r="B4712" i="4"/>
  <c r="C4712" i="4"/>
  <c r="B4713" i="4"/>
  <c r="C4713" i="4"/>
  <c r="B4714" i="4"/>
  <c r="C4714" i="4"/>
  <c r="B4715" i="4"/>
  <c r="C4715" i="4"/>
  <c r="B4716" i="4"/>
  <c r="C4716" i="4"/>
  <c r="B4717" i="4"/>
  <c r="C4717" i="4"/>
  <c r="B4718" i="4"/>
  <c r="C4718" i="4"/>
  <c r="B4719" i="4"/>
  <c r="C4719" i="4"/>
  <c r="B4720" i="4"/>
  <c r="C4720" i="4"/>
  <c r="B4721" i="4"/>
  <c r="C4721" i="4"/>
  <c r="B4722" i="4"/>
  <c r="C4722" i="4"/>
  <c r="B4723" i="4"/>
  <c r="C4723" i="4"/>
  <c r="B4724" i="4"/>
  <c r="C4724" i="4"/>
  <c r="B4725" i="4"/>
  <c r="C4725" i="4"/>
  <c r="B4726" i="4"/>
  <c r="C4726" i="4"/>
  <c r="B4727" i="4"/>
  <c r="C4727" i="4"/>
  <c r="B4728" i="4"/>
  <c r="C4728" i="4"/>
  <c r="B4729" i="4"/>
  <c r="C4729" i="4"/>
  <c r="B4730" i="4"/>
  <c r="C4730" i="4"/>
  <c r="B4731" i="4"/>
  <c r="C4731" i="4"/>
  <c r="B4732" i="4"/>
  <c r="C4732" i="4"/>
  <c r="B4733" i="4"/>
  <c r="C4733" i="4"/>
  <c r="B4734" i="4"/>
  <c r="C4734" i="4"/>
  <c r="B4735" i="4"/>
  <c r="C4735" i="4"/>
  <c r="B4736" i="4"/>
  <c r="C4736" i="4"/>
  <c r="B4737" i="4"/>
  <c r="C4737" i="4"/>
  <c r="B4593" i="4"/>
  <c r="C4593" i="4"/>
  <c r="B4463" i="4" l="1"/>
  <c r="C4463" i="4"/>
  <c r="E4463" i="4"/>
  <c r="I4463" i="4"/>
  <c r="J4463" i="4"/>
  <c r="K4463" i="4" s="1"/>
  <c r="R4463" i="4"/>
  <c r="B4464" i="4"/>
  <c r="C4464" i="4"/>
  <c r="E4464" i="4"/>
  <c r="I4464" i="4"/>
  <c r="J4464" i="4"/>
  <c r="K4464" i="4" s="1"/>
  <c r="R4464" i="4"/>
  <c r="B4465" i="4"/>
  <c r="C4465" i="4"/>
  <c r="E4465" i="4"/>
  <c r="I4465" i="4"/>
  <c r="J4465" i="4"/>
  <c r="K4465" i="4" s="1"/>
  <c r="R4465" i="4"/>
  <c r="B4466" i="4"/>
  <c r="C4466" i="4"/>
  <c r="E4466" i="4"/>
  <c r="I4466" i="4"/>
  <c r="J4466" i="4"/>
  <c r="K4466" i="4" s="1"/>
  <c r="R4466" i="4"/>
  <c r="B4467" i="4"/>
  <c r="C4467" i="4"/>
  <c r="E4467" i="4"/>
  <c r="I4467" i="4"/>
  <c r="J4467" i="4"/>
  <c r="K4467" i="4" s="1"/>
  <c r="R4467" i="4"/>
  <c r="B4468" i="4"/>
  <c r="C4468" i="4"/>
  <c r="E4468" i="4"/>
  <c r="I4468" i="4"/>
  <c r="J4468" i="4"/>
  <c r="K4468" i="4" s="1"/>
  <c r="R4468" i="4"/>
  <c r="B4469" i="4"/>
  <c r="C4469" i="4"/>
  <c r="E4469" i="4"/>
  <c r="I4469" i="4"/>
  <c r="J4469" i="4"/>
  <c r="K4469" i="4" s="1"/>
  <c r="R4469" i="4"/>
  <c r="B4470" i="4"/>
  <c r="C4470" i="4"/>
  <c r="E4470" i="4"/>
  <c r="I4470" i="4"/>
  <c r="J4470" i="4"/>
  <c r="K4470" i="4" s="1"/>
  <c r="R4470" i="4"/>
  <c r="B4471" i="4"/>
  <c r="C4471" i="4"/>
  <c r="E4471" i="4"/>
  <c r="I4471" i="4"/>
  <c r="J4471" i="4"/>
  <c r="K4471" i="4" s="1"/>
  <c r="R4471" i="4"/>
  <c r="B4472" i="4"/>
  <c r="C4472" i="4"/>
  <c r="E4472" i="4"/>
  <c r="I4472" i="4"/>
  <c r="J4472" i="4"/>
  <c r="K4472" i="4" s="1"/>
  <c r="R4472" i="4"/>
  <c r="B4473" i="4"/>
  <c r="C4473" i="4"/>
  <c r="E4473" i="4"/>
  <c r="I4473" i="4"/>
  <c r="J4473" i="4"/>
  <c r="K4473" i="4" s="1"/>
  <c r="R4473" i="4"/>
  <c r="B4474" i="4"/>
  <c r="C4474" i="4"/>
  <c r="E4474" i="4"/>
  <c r="I4474" i="4"/>
  <c r="J4474" i="4"/>
  <c r="K4474" i="4" s="1"/>
  <c r="R4474" i="4"/>
  <c r="B4475" i="4"/>
  <c r="C4475" i="4"/>
  <c r="E4475" i="4"/>
  <c r="I4475" i="4"/>
  <c r="J4475" i="4"/>
  <c r="K4475" i="4" s="1"/>
  <c r="R4475" i="4"/>
  <c r="B4476" i="4"/>
  <c r="C4476" i="4"/>
  <c r="E4476" i="4"/>
  <c r="I4476" i="4"/>
  <c r="J4476" i="4"/>
  <c r="K4476" i="4" s="1"/>
  <c r="R4476" i="4"/>
  <c r="B4477" i="4"/>
  <c r="C4477" i="4"/>
  <c r="E4477" i="4"/>
  <c r="I4477" i="4"/>
  <c r="J4477" i="4"/>
  <c r="K4477" i="4" s="1"/>
  <c r="R4477" i="4"/>
  <c r="B4478" i="4"/>
  <c r="C4478" i="4"/>
  <c r="E4478" i="4"/>
  <c r="I4478" i="4"/>
  <c r="J4478" i="4"/>
  <c r="K4478" i="4"/>
  <c r="R4478" i="4"/>
  <c r="B4479" i="4"/>
  <c r="C4479" i="4"/>
  <c r="E4479" i="4"/>
  <c r="I4479" i="4"/>
  <c r="J4479" i="4"/>
  <c r="K4479" i="4" s="1"/>
  <c r="R4479" i="4"/>
  <c r="B4480" i="4"/>
  <c r="C4480" i="4"/>
  <c r="E4480" i="4"/>
  <c r="I4480" i="4"/>
  <c r="J4480" i="4"/>
  <c r="K4480" i="4" s="1"/>
  <c r="R4480" i="4"/>
  <c r="B4481" i="4"/>
  <c r="C4481" i="4"/>
  <c r="E4481" i="4"/>
  <c r="I4481" i="4"/>
  <c r="J4481" i="4"/>
  <c r="K4481" i="4" s="1"/>
  <c r="R4481" i="4"/>
  <c r="B4482" i="4"/>
  <c r="C4482" i="4"/>
  <c r="E4482" i="4"/>
  <c r="I4482" i="4"/>
  <c r="J4482" i="4"/>
  <c r="K4482" i="4" s="1"/>
  <c r="R4482" i="4"/>
  <c r="B4483" i="4"/>
  <c r="C4483" i="4"/>
  <c r="E4483" i="4"/>
  <c r="I4483" i="4"/>
  <c r="J4483" i="4"/>
  <c r="K4483" i="4" s="1"/>
  <c r="R4483" i="4"/>
  <c r="B4484" i="4"/>
  <c r="C4484" i="4"/>
  <c r="E4484" i="4"/>
  <c r="I4484" i="4"/>
  <c r="J4484" i="4"/>
  <c r="K4484" i="4" s="1"/>
  <c r="R4484" i="4"/>
  <c r="B4485" i="4"/>
  <c r="C4485" i="4"/>
  <c r="E4485" i="4"/>
  <c r="I4485" i="4"/>
  <c r="J4485" i="4"/>
  <c r="K4485" i="4" s="1"/>
  <c r="R4485" i="4"/>
  <c r="B4486" i="4"/>
  <c r="C4486" i="4"/>
  <c r="E4486" i="4"/>
  <c r="I4486" i="4"/>
  <c r="J4486" i="4"/>
  <c r="K4486" i="4" s="1"/>
  <c r="R4486" i="4"/>
  <c r="B4487" i="4"/>
  <c r="C4487" i="4"/>
  <c r="E4487" i="4"/>
  <c r="I4487" i="4"/>
  <c r="J4487" i="4"/>
  <c r="K4487" i="4" s="1"/>
  <c r="R4487" i="4"/>
  <c r="B4488" i="4"/>
  <c r="C4488" i="4"/>
  <c r="E4488" i="4"/>
  <c r="I4488" i="4"/>
  <c r="J4488" i="4"/>
  <c r="K4488" i="4" s="1"/>
  <c r="R4488" i="4"/>
  <c r="B4489" i="4"/>
  <c r="C4489" i="4"/>
  <c r="E4489" i="4"/>
  <c r="I4489" i="4"/>
  <c r="J4489" i="4"/>
  <c r="K4489" i="4" s="1"/>
  <c r="R4489" i="4"/>
  <c r="B4490" i="4"/>
  <c r="C4490" i="4"/>
  <c r="E4490" i="4"/>
  <c r="I4490" i="4"/>
  <c r="J4490" i="4"/>
  <c r="K4490" i="4" s="1"/>
  <c r="R4490" i="4"/>
  <c r="B4491" i="4"/>
  <c r="C4491" i="4"/>
  <c r="E4491" i="4"/>
  <c r="I4491" i="4"/>
  <c r="J4491" i="4"/>
  <c r="K4491" i="4" s="1"/>
  <c r="R4491" i="4"/>
  <c r="B4492" i="4"/>
  <c r="C4492" i="4"/>
  <c r="E4492" i="4"/>
  <c r="I4492" i="4"/>
  <c r="J4492" i="4"/>
  <c r="K4492" i="4" s="1"/>
  <c r="R4492" i="4"/>
  <c r="B4493" i="4"/>
  <c r="C4493" i="4"/>
  <c r="E4493" i="4"/>
  <c r="I4493" i="4"/>
  <c r="J4493" i="4"/>
  <c r="K4493" i="4" s="1"/>
  <c r="R4493" i="4"/>
  <c r="B4494" i="4"/>
  <c r="C4494" i="4"/>
  <c r="E4494" i="4"/>
  <c r="I4494" i="4"/>
  <c r="J4494" i="4"/>
  <c r="K4494" i="4" s="1"/>
  <c r="R4494" i="4"/>
  <c r="B4495" i="4"/>
  <c r="C4495" i="4"/>
  <c r="E4495" i="4"/>
  <c r="I4495" i="4"/>
  <c r="J4495" i="4"/>
  <c r="K4495" i="4" s="1"/>
  <c r="R4495" i="4"/>
  <c r="B4496" i="4"/>
  <c r="C4496" i="4"/>
  <c r="E4496" i="4"/>
  <c r="I4496" i="4"/>
  <c r="J4496" i="4"/>
  <c r="K4496" i="4" s="1"/>
  <c r="R4496" i="4"/>
  <c r="B4497" i="4"/>
  <c r="C4497" i="4"/>
  <c r="E4497" i="4"/>
  <c r="I4497" i="4"/>
  <c r="J4497" i="4"/>
  <c r="K4497" i="4" s="1"/>
  <c r="R4497" i="4"/>
  <c r="B4498" i="4"/>
  <c r="C4498" i="4"/>
  <c r="E4498" i="4"/>
  <c r="I4498" i="4"/>
  <c r="J4498" i="4"/>
  <c r="K4498" i="4" s="1"/>
  <c r="R4498" i="4"/>
  <c r="B4499" i="4"/>
  <c r="C4499" i="4"/>
  <c r="E4499" i="4"/>
  <c r="I4499" i="4"/>
  <c r="J4499" i="4"/>
  <c r="K4499" i="4" s="1"/>
  <c r="R4499" i="4"/>
  <c r="B4500" i="4"/>
  <c r="C4500" i="4"/>
  <c r="E4500" i="4"/>
  <c r="I4500" i="4"/>
  <c r="J4500" i="4"/>
  <c r="K4500" i="4" s="1"/>
  <c r="R4500" i="4"/>
  <c r="B4501" i="4"/>
  <c r="C4501" i="4"/>
  <c r="E4501" i="4"/>
  <c r="I4501" i="4"/>
  <c r="J4501" i="4"/>
  <c r="K4501" i="4" s="1"/>
  <c r="R4501" i="4"/>
  <c r="B4502" i="4"/>
  <c r="C4502" i="4"/>
  <c r="E4502" i="4"/>
  <c r="I4502" i="4"/>
  <c r="J4502" i="4"/>
  <c r="K4502" i="4" s="1"/>
  <c r="R4502" i="4"/>
  <c r="B4503" i="4"/>
  <c r="C4503" i="4"/>
  <c r="E4503" i="4"/>
  <c r="I4503" i="4"/>
  <c r="J4503" i="4"/>
  <c r="K4503" i="4" s="1"/>
  <c r="R4503" i="4"/>
  <c r="B4504" i="4"/>
  <c r="C4504" i="4"/>
  <c r="E4504" i="4"/>
  <c r="I4504" i="4"/>
  <c r="J4504" i="4"/>
  <c r="K4504" i="4" s="1"/>
  <c r="R4504" i="4"/>
  <c r="B4505" i="4"/>
  <c r="C4505" i="4"/>
  <c r="E4505" i="4"/>
  <c r="I4505" i="4"/>
  <c r="J4505" i="4"/>
  <c r="K4505" i="4" s="1"/>
  <c r="R4505" i="4"/>
  <c r="B4506" i="4"/>
  <c r="C4506" i="4"/>
  <c r="E4506" i="4"/>
  <c r="I4506" i="4"/>
  <c r="J4506" i="4"/>
  <c r="K4506" i="4" s="1"/>
  <c r="R4506" i="4"/>
  <c r="B4507" i="4"/>
  <c r="C4507" i="4"/>
  <c r="E4507" i="4"/>
  <c r="I4507" i="4"/>
  <c r="J4507" i="4"/>
  <c r="K4507" i="4" s="1"/>
  <c r="R4507" i="4"/>
  <c r="B4508" i="4"/>
  <c r="C4508" i="4"/>
  <c r="E4508" i="4"/>
  <c r="I4508" i="4"/>
  <c r="J4508" i="4"/>
  <c r="K4508" i="4" s="1"/>
  <c r="R4508" i="4"/>
  <c r="B4509" i="4"/>
  <c r="C4509" i="4"/>
  <c r="E4509" i="4"/>
  <c r="I4509" i="4"/>
  <c r="J4509" i="4"/>
  <c r="K4509" i="4" s="1"/>
  <c r="R4509" i="4"/>
  <c r="B4510" i="4"/>
  <c r="C4510" i="4"/>
  <c r="E4510" i="4"/>
  <c r="I4510" i="4"/>
  <c r="J4510" i="4"/>
  <c r="K4510" i="4" s="1"/>
  <c r="R4510" i="4"/>
  <c r="B4511" i="4"/>
  <c r="C4511" i="4"/>
  <c r="E4511" i="4"/>
  <c r="I4511" i="4"/>
  <c r="J4511" i="4"/>
  <c r="K4511" i="4" s="1"/>
  <c r="R4511" i="4"/>
  <c r="B4512" i="4"/>
  <c r="C4512" i="4"/>
  <c r="E4512" i="4"/>
  <c r="I4512" i="4"/>
  <c r="J4512" i="4"/>
  <c r="K4512" i="4" s="1"/>
  <c r="R4512" i="4"/>
  <c r="B4513" i="4"/>
  <c r="C4513" i="4"/>
  <c r="E4513" i="4"/>
  <c r="I4513" i="4"/>
  <c r="J4513" i="4"/>
  <c r="K4513" i="4" s="1"/>
  <c r="R4513" i="4"/>
  <c r="B4514" i="4"/>
  <c r="C4514" i="4"/>
  <c r="E4514" i="4"/>
  <c r="I4514" i="4"/>
  <c r="J4514" i="4"/>
  <c r="K4514" i="4" s="1"/>
  <c r="R4514" i="4"/>
  <c r="B4515" i="4"/>
  <c r="C4515" i="4"/>
  <c r="E4515" i="4"/>
  <c r="I4515" i="4"/>
  <c r="J4515" i="4"/>
  <c r="K4515" i="4" s="1"/>
  <c r="R4515" i="4"/>
  <c r="B4516" i="4"/>
  <c r="C4516" i="4"/>
  <c r="E4516" i="4"/>
  <c r="I4516" i="4"/>
  <c r="J4516" i="4"/>
  <c r="K4516" i="4" s="1"/>
  <c r="R4516" i="4"/>
  <c r="B4517" i="4"/>
  <c r="C4517" i="4"/>
  <c r="E4517" i="4"/>
  <c r="I4517" i="4"/>
  <c r="J4517" i="4"/>
  <c r="K4517" i="4" s="1"/>
  <c r="R4517" i="4"/>
  <c r="B4518" i="4"/>
  <c r="C4518" i="4"/>
  <c r="E4518" i="4"/>
  <c r="I4518" i="4"/>
  <c r="J4518" i="4"/>
  <c r="K4518" i="4" s="1"/>
  <c r="R4518" i="4"/>
  <c r="B4519" i="4"/>
  <c r="C4519" i="4"/>
  <c r="E4519" i="4"/>
  <c r="I4519" i="4"/>
  <c r="J4519" i="4"/>
  <c r="K4519" i="4" s="1"/>
  <c r="R4519" i="4"/>
  <c r="B4520" i="4"/>
  <c r="C4520" i="4"/>
  <c r="E4520" i="4"/>
  <c r="I4520" i="4"/>
  <c r="J4520" i="4"/>
  <c r="K4520" i="4" s="1"/>
  <c r="R4520" i="4"/>
  <c r="B4521" i="4"/>
  <c r="C4521" i="4"/>
  <c r="E4521" i="4"/>
  <c r="I4521" i="4"/>
  <c r="J4521" i="4"/>
  <c r="K4521" i="4" s="1"/>
  <c r="R4521" i="4"/>
  <c r="B4522" i="4"/>
  <c r="C4522" i="4"/>
  <c r="E4522" i="4"/>
  <c r="I4522" i="4"/>
  <c r="J4522" i="4"/>
  <c r="K4522" i="4" s="1"/>
  <c r="R4522" i="4"/>
  <c r="B4523" i="4"/>
  <c r="C4523" i="4"/>
  <c r="E4523" i="4"/>
  <c r="I4523" i="4"/>
  <c r="J4523" i="4"/>
  <c r="K4523" i="4" s="1"/>
  <c r="R4523" i="4"/>
  <c r="B4524" i="4"/>
  <c r="C4524" i="4"/>
  <c r="E4524" i="4"/>
  <c r="I4524" i="4"/>
  <c r="J4524" i="4"/>
  <c r="K4524" i="4" s="1"/>
  <c r="R4524" i="4"/>
  <c r="B4525" i="4"/>
  <c r="C4525" i="4"/>
  <c r="E4525" i="4"/>
  <c r="I4525" i="4"/>
  <c r="J4525" i="4"/>
  <c r="K4525" i="4" s="1"/>
  <c r="R4525" i="4"/>
  <c r="B4526" i="4"/>
  <c r="C4526" i="4"/>
  <c r="E4526" i="4"/>
  <c r="I4526" i="4"/>
  <c r="J4526" i="4"/>
  <c r="K4526" i="4" s="1"/>
  <c r="R4526" i="4"/>
  <c r="B4527" i="4"/>
  <c r="C4527" i="4"/>
  <c r="E4527" i="4"/>
  <c r="I4527" i="4"/>
  <c r="J4527" i="4"/>
  <c r="K4527" i="4" s="1"/>
  <c r="R4527" i="4"/>
  <c r="B4528" i="4"/>
  <c r="C4528" i="4"/>
  <c r="E4528" i="4"/>
  <c r="I4528" i="4"/>
  <c r="J4528" i="4"/>
  <c r="K4528" i="4" s="1"/>
  <c r="R4528" i="4"/>
  <c r="B4529" i="4"/>
  <c r="C4529" i="4"/>
  <c r="E4529" i="4"/>
  <c r="I4529" i="4"/>
  <c r="J4529" i="4"/>
  <c r="K4529" i="4" s="1"/>
  <c r="R4529" i="4"/>
  <c r="B4530" i="4"/>
  <c r="C4530" i="4"/>
  <c r="E4530" i="4"/>
  <c r="I4530" i="4"/>
  <c r="J4530" i="4"/>
  <c r="K4530" i="4" s="1"/>
  <c r="R4530" i="4"/>
  <c r="B4531" i="4"/>
  <c r="C4531" i="4"/>
  <c r="E4531" i="4"/>
  <c r="I4531" i="4"/>
  <c r="J4531" i="4"/>
  <c r="K4531" i="4" s="1"/>
  <c r="R4531" i="4"/>
  <c r="B4532" i="4"/>
  <c r="C4532" i="4"/>
  <c r="E4532" i="4"/>
  <c r="I4532" i="4"/>
  <c r="J4532" i="4"/>
  <c r="K4532" i="4" s="1"/>
  <c r="R4532" i="4"/>
  <c r="B4533" i="4"/>
  <c r="C4533" i="4"/>
  <c r="E4533" i="4"/>
  <c r="I4533" i="4"/>
  <c r="J4533" i="4"/>
  <c r="K4533" i="4" s="1"/>
  <c r="R4533" i="4"/>
  <c r="B4534" i="4"/>
  <c r="C4534" i="4"/>
  <c r="E4534" i="4"/>
  <c r="I4534" i="4"/>
  <c r="J4534" i="4"/>
  <c r="K4534" i="4" s="1"/>
  <c r="R4534" i="4"/>
  <c r="B4535" i="4"/>
  <c r="C4535" i="4"/>
  <c r="E4535" i="4"/>
  <c r="I4535" i="4"/>
  <c r="J4535" i="4"/>
  <c r="K4535" i="4" s="1"/>
  <c r="R4535" i="4"/>
  <c r="B4536" i="4"/>
  <c r="C4536" i="4"/>
  <c r="E4536" i="4"/>
  <c r="I4536" i="4"/>
  <c r="J4536" i="4"/>
  <c r="K4536" i="4" s="1"/>
  <c r="R4536" i="4"/>
  <c r="B4537" i="4"/>
  <c r="C4537" i="4"/>
  <c r="E4537" i="4"/>
  <c r="I4537" i="4"/>
  <c r="J4537" i="4"/>
  <c r="K4537" i="4" s="1"/>
  <c r="R4537" i="4"/>
  <c r="B4538" i="4"/>
  <c r="C4538" i="4"/>
  <c r="E4538" i="4"/>
  <c r="I4538" i="4"/>
  <c r="J4538" i="4"/>
  <c r="K4538" i="4" s="1"/>
  <c r="R4538" i="4"/>
  <c r="B4539" i="4"/>
  <c r="C4539" i="4"/>
  <c r="E4539" i="4"/>
  <c r="I4539" i="4"/>
  <c r="J4539" i="4"/>
  <c r="K4539" i="4" s="1"/>
  <c r="R4539" i="4"/>
  <c r="B4540" i="4"/>
  <c r="C4540" i="4"/>
  <c r="E4540" i="4"/>
  <c r="I4540" i="4"/>
  <c r="J4540" i="4"/>
  <c r="K4540" i="4" s="1"/>
  <c r="R4540" i="4"/>
  <c r="B4541" i="4"/>
  <c r="C4541" i="4"/>
  <c r="E4541" i="4"/>
  <c r="I4541" i="4"/>
  <c r="J4541" i="4"/>
  <c r="K4541" i="4" s="1"/>
  <c r="R4541" i="4"/>
  <c r="B4542" i="4"/>
  <c r="C4542" i="4"/>
  <c r="E4542" i="4"/>
  <c r="I4542" i="4"/>
  <c r="J4542" i="4"/>
  <c r="K4542" i="4" s="1"/>
  <c r="R4542" i="4"/>
  <c r="B4543" i="4"/>
  <c r="C4543" i="4"/>
  <c r="E4543" i="4"/>
  <c r="I4543" i="4"/>
  <c r="J4543" i="4"/>
  <c r="K4543" i="4" s="1"/>
  <c r="R4543" i="4"/>
  <c r="B4544" i="4"/>
  <c r="C4544" i="4"/>
  <c r="E4544" i="4"/>
  <c r="I4544" i="4"/>
  <c r="J4544" i="4"/>
  <c r="K4544" i="4" s="1"/>
  <c r="R4544" i="4"/>
  <c r="B4545" i="4"/>
  <c r="C4545" i="4"/>
  <c r="E4545" i="4"/>
  <c r="I4545" i="4"/>
  <c r="J4545" i="4"/>
  <c r="K4545" i="4" s="1"/>
  <c r="R4545" i="4"/>
  <c r="B4546" i="4"/>
  <c r="C4546" i="4"/>
  <c r="E4546" i="4"/>
  <c r="I4546" i="4"/>
  <c r="J4546" i="4"/>
  <c r="K4546" i="4" s="1"/>
  <c r="R4546" i="4"/>
  <c r="B4547" i="4"/>
  <c r="C4547" i="4"/>
  <c r="E4547" i="4"/>
  <c r="I4547" i="4"/>
  <c r="J4547" i="4"/>
  <c r="K4547" i="4" s="1"/>
  <c r="R4547" i="4"/>
  <c r="B4548" i="4"/>
  <c r="C4548" i="4"/>
  <c r="E4548" i="4"/>
  <c r="I4548" i="4"/>
  <c r="J4548" i="4"/>
  <c r="K4548" i="4" s="1"/>
  <c r="R4548" i="4"/>
  <c r="B4549" i="4"/>
  <c r="C4549" i="4"/>
  <c r="E4549" i="4"/>
  <c r="I4549" i="4"/>
  <c r="J4549" i="4"/>
  <c r="K4549" i="4" s="1"/>
  <c r="R4549" i="4"/>
  <c r="B4550" i="4"/>
  <c r="C4550" i="4"/>
  <c r="E4550" i="4"/>
  <c r="I4550" i="4"/>
  <c r="J4550" i="4"/>
  <c r="K4550" i="4" s="1"/>
  <c r="R4550" i="4"/>
  <c r="B4551" i="4"/>
  <c r="C4551" i="4"/>
  <c r="E4551" i="4"/>
  <c r="I4551" i="4"/>
  <c r="J4551" i="4"/>
  <c r="K4551" i="4" s="1"/>
  <c r="R4551" i="4"/>
  <c r="B4552" i="4"/>
  <c r="C4552" i="4"/>
  <c r="E4552" i="4"/>
  <c r="I4552" i="4"/>
  <c r="J4552" i="4"/>
  <c r="K4552" i="4" s="1"/>
  <c r="R4552" i="4"/>
  <c r="B4553" i="4"/>
  <c r="C4553" i="4"/>
  <c r="E4553" i="4"/>
  <c r="I4553" i="4"/>
  <c r="J4553" i="4"/>
  <c r="K4553" i="4" s="1"/>
  <c r="R4553" i="4"/>
  <c r="B4554" i="4"/>
  <c r="C4554" i="4"/>
  <c r="E4554" i="4"/>
  <c r="I4554" i="4"/>
  <c r="J4554" i="4"/>
  <c r="K4554" i="4" s="1"/>
  <c r="R4554" i="4"/>
  <c r="B4555" i="4"/>
  <c r="C4555" i="4"/>
  <c r="E4555" i="4"/>
  <c r="I4555" i="4"/>
  <c r="J4555" i="4"/>
  <c r="K4555" i="4" s="1"/>
  <c r="R4555" i="4"/>
  <c r="B4556" i="4"/>
  <c r="C4556" i="4"/>
  <c r="E4556" i="4"/>
  <c r="I4556" i="4"/>
  <c r="J4556" i="4"/>
  <c r="K4556" i="4" s="1"/>
  <c r="R4556" i="4"/>
  <c r="B4557" i="4"/>
  <c r="C4557" i="4"/>
  <c r="E4557" i="4"/>
  <c r="I4557" i="4"/>
  <c r="J4557" i="4"/>
  <c r="K4557" i="4" s="1"/>
  <c r="R4557" i="4"/>
  <c r="B4558" i="4"/>
  <c r="C4558" i="4"/>
  <c r="E4558" i="4"/>
  <c r="I4558" i="4"/>
  <c r="J4558" i="4"/>
  <c r="K4558" i="4" s="1"/>
  <c r="R4558" i="4"/>
  <c r="B4559" i="4"/>
  <c r="C4559" i="4"/>
  <c r="E4559" i="4"/>
  <c r="I4559" i="4"/>
  <c r="J4559" i="4"/>
  <c r="K4559" i="4" s="1"/>
  <c r="R4559" i="4"/>
  <c r="B4560" i="4"/>
  <c r="C4560" i="4"/>
  <c r="E4560" i="4"/>
  <c r="I4560" i="4"/>
  <c r="J4560" i="4"/>
  <c r="K4560" i="4" s="1"/>
  <c r="R4560" i="4"/>
  <c r="B4561" i="4"/>
  <c r="C4561" i="4"/>
  <c r="E4561" i="4"/>
  <c r="I4561" i="4"/>
  <c r="J4561" i="4"/>
  <c r="K4561" i="4" s="1"/>
  <c r="R4561" i="4"/>
  <c r="B4562" i="4"/>
  <c r="C4562" i="4"/>
  <c r="E4562" i="4"/>
  <c r="I4562" i="4"/>
  <c r="J4562" i="4"/>
  <c r="K4562" i="4" s="1"/>
  <c r="R4562" i="4"/>
  <c r="B4563" i="4"/>
  <c r="C4563" i="4"/>
  <c r="E4563" i="4"/>
  <c r="I4563" i="4"/>
  <c r="J4563" i="4"/>
  <c r="K4563" i="4" s="1"/>
  <c r="R4563" i="4"/>
  <c r="B4564" i="4"/>
  <c r="C4564" i="4"/>
  <c r="E4564" i="4"/>
  <c r="I4564" i="4"/>
  <c r="J4564" i="4"/>
  <c r="K4564" i="4" s="1"/>
  <c r="R4564" i="4"/>
  <c r="B4565" i="4"/>
  <c r="C4565" i="4"/>
  <c r="E4565" i="4"/>
  <c r="I4565" i="4"/>
  <c r="J4565" i="4"/>
  <c r="K4565" i="4" s="1"/>
  <c r="R4565" i="4"/>
  <c r="B4566" i="4"/>
  <c r="C4566" i="4"/>
  <c r="E4566" i="4"/>
  <c r="I4566" i="4"/>
  <c r="J4566" i="4"/>
  <c r="K4566" i="4" s="1"/>
  <c r="R4566" i="4"/>
  <c r="B4567" i="4"/>
  <c r="C4567" i="4"/>
  <c r="E4567" i="4"/>
  <c r="I4567" i="4"/>
  <c r="J4567" i="4"/>
  <c r="K4567" i="4" s="1"/>
  <c r="R4567" i="4"/>
  <c r="B4568" i="4"/>
  <c r="C4568" i="4"/>
  <c r="E4568" i="4"/>
  <c r="I4568" i="4"/>
  <c r="J4568" i="4"/>
  <c r="K4568" i="4" s="1"/>
  <c r="R4568" i="4"/>
  <c r="B4569" i="4"/>
  <c r="C4569" i="4"/>
  <c r="E4569" i="4"/>
  <c r="I4569" i="4"/>
  <c r="J4569" i="4"/>
  <c r="K4569" i="4" s="1"/>
  <c r="R4569" i="4"/>
  <c r="B4570" i="4"/>
  <c r="C4570" i="4"/>
  <c r="E4570" i="4"/>
  <c r="I4570" i="4"/>
  <c r="J4570" i="4"/>
  <c r="K4570" i="4" s="1"/>
  <c r="R4570" i="4"/>
  <c r="B4571" i="4"/>
  <c r="C4571" i="4"/>
  <c r="E4571" i="4"/>
  <c r="I4571" i="4"/>
  <c r="J4571" i="4"/>
  <c r="K4571" i="4" s="1"/>
  <c r="R4571" i="4"/>
  <c r="B4572" i="4"/>
  <c r="C4572" i="4"/>
  <c r="E4572" i="4"/>
  <c r="I4572" i="4"/>
  <c r="J4572" i="4"/>
  <c r="K4572" i="4" s="1"/>
  <c r="R4572" i="4"/>
  <c r="B4573" i="4"/>
  <c r="C4573" i="4"/>
  <c r="E4573" i="4"/>
  <c r="I4573" i="4"/>
  <c r="J4573" i="4"/>
  <c r="K4573" i="4" s="1"/>
  <c r="R4573" i="4"/>
  <c r="B4574" i="4"/>
  <c r="C4574" i="4"/>
  <c r="E4574" i="4"/>
  <c r="I4574" i="4"/>
  <c r="J4574" i="4"/>
  <c r="K4574" i="4" s="1"/>
  <c r="R4574" i="4"/>
  <c r="B4575" i="4"/>
  <c r="C4575" i="4"/>
  <c r="E4575" i="4"/>
  <c r="I4575" i="4"/>
  <c r="J4575" i="4"/>
  <c r="K4575" i="4" s="1"/>
  <c r="R4575" i="4"/>
  <c r="B4576" i="4"/>
  <c r="C4576" i="4"/>
  <c r="E4576" i="4"/>
  <c r="I4576" i="4"/>
  <c r="J4576" i="4"/>
  <c r="K4576" i="4" s="1"/>
  <c r="R4576" i="4"/>
  <c r="B4577" i="4"/>
  <c r="C4577" i="4"/>
  <c r="E4577" i="4"/>
  <c r="I4577" i="4"/>
  <c r="J4577" i="4"/>
  <c r="K4577" i="4" s="1"/>
  <c r="R4577" i="4"/>
  <c r="B4578" i="4"/>
  <c r="C4578" i="4"/>
  <c r="E4578" i="4"/>
  <c r="I4578" i="4"/>
  <c r="J4578" i="4"/>
  <c r="K4578" i="4" s="1"/>
  <c r="R4578" i="4"/>
  <c r="B4579" i="4"/>
  <c r="C4579" i="4"/>
  <c r="E4579" i="4"/>
  <c r="I4579" i="4"/>
  <c r="J4579" i="4"/>
  <c r="K4579" i="4" s="1"/>
  <c r="R4579" i="4"/>
  <c r="B4580" i="4"/>
  <c r="C4580" i="4"/>
  <c r="E4580" i="4"/>
  <c r="I4580" i="4"/>
  <c r="J4580" i="4"/>
  <c r="K4580" i="4" s="1"/>
  <c r="R4580" i="4"/>
  <c r="B4581" i="4"/>
  <c r="C4581" i="4"/>
  <c r="E4581" i="4"/>
  <c r="I4581" i="4"/>
  <c r="J4581" i="4"/>
  <c r="K4581" i="4" s="1"/>
  <c r="R4581" i="4"/>
  <c r="B4582" i="4"/>
  <c r="C4582" i="4"/>
  <c r="E4582" i="4"/>
  <c r="I4582" i="4"/>
  <c r="J4582" i="4"/>
  <c r="K4582" i="4" s="1"/>
  <c r="R4582" i="4"/>
  <c r="B4583" i="4"/>
  <c r="C4583" i="4"/>
  <c r="E4583" i="4"/>
  <c r="I4583" i="4"/>
  <c r="J4583" i="4"/>
  <c r="K4583" i="4" s="1"/>
  <c r="R4583" i="4"/>
  <c r="B4584" i="4"/>
  <c r="C4584" i="4"/>
  <c r="E4584" i="4"/>
  <c r="I4584" i="4"/>
  <c r="J4584" i="4"/>
  <c r="K4584" i="4" s="1"/>
  <c r="R4584" i="4"/>
  <c r="B4585" i="4"/>
  <c r="C4585" i="4"/>
  <c r="E4585" i="4"/>
  <c r="I4585" i="4"/>
  <c r="J4585" i="4"/>
  <c r="K4585" i="4" s="1"/>
  <c r="R4585" i="4"/>
  <c r="B4586" i="4"/>
  <c r="C4586" i="4"/>
  <c r="E4586" i="4"/>
  <c r="I4586" i="4"/>
  <c r="J4586" i="4"/>
  <c r="K4586" i="4" s="1"/>
  <c r="R4586" i="4"/>
  <c r="B4587" i="4"/>
  <c r="C4587" i="4"/>
  <c r="E4587" i="4"/>
  <c r="I4587" i="4"/>
  <c r="J4587" i="4"/>
  <c r="K4587" i="4" s="1"/>
  <c r="R4587" i="4"/>
  <c r="B4588" i="4"/>
  <c r="C4588" i="4"/>
  <c r="E4588" i="4"/>
  <c r="I4588" i="4"/>
  <c r="J4588" i="4"/>
  <c r="K4588" i="4" s="1"/>
  <c r="R4588" i="4"/>
  <c r="B4589" i="4"/>
  <c r="C4589" i="4"/>
  <c r="E4589" i="4"/>
  <c r="I4589" i="4"/>
  <c r="J4589" i="4"/>
  <c r="K4589" i="4" s="1"/>
  <c r="R4589" i="4"/>
  <c r="B4590" i="4"/>
  <c r="C4590" i="4"/>
  <c r="E4590" i="4"/>
  <c r="I4590" i="4"/>
  <c r="J4590" i="4"/>
  <c r="K4590" i="4" s="1"/>
  <c r="R4590" i="4"/>
  <c r="B4591" i="4"/>
  <c r="C4591" i="4"/>
  <c r="E4591" i="4"/>
  <c r="I4591" i="4"/>
  <c r="J4591" i="4"/>
  <c r="K4591" i="4" s="1"/>
  <c r="R4591" i="4"/>
  <c r="B4592" i="4"/>
  <c r="C4592" i="4"/>
  <c r="E4592" i="4"/>
  <c r="I4592" i="4"/>
  <c r="J4592" i="4"/>
  <c r="K4592" i="4" s="1"/>
  <c r="R4592" i="4"/>
  <c r="R4462" i="4"/>
  <c r="I4462" i="4"/>
  <c r="J4462" i="4"/>
  <c r="K4462" i="4" s="1"/>
  <c r="E4461" i="4"/>
  <c r="E4462" i="4"/>
  <c r="B4462" i="4"/>
  <c r="C4462" i="4"/>
  <c r="R4461" i="4" l="1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B4231" i="4" l="1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O3881" i="4" l="1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N4995" i="4"/>
  <c r="O3712" i="4" l="1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P4124" i="4"/>
  <c r="P4123" i="4"/>
  <c r="P4122" i="4"/>
  <c r="P4121" i="4"/>
  <c r="P4120" i="4"/>
  <c r="P4119" i="4"/>
  <c r="P4118" i="4"/>
  <c r="P4117" i="4"/>
  <c r="P4116" i="4"/>
  <c r="P4115" i="4"/>
  <c r="P4114" i="4"/>
  <c r="P4113" i="4"/>
  <c r="P4112" i="4"/>
  <c r="P4111" i="4"/>
  <c r="P4110" i="4"/>
  <c r="P4107" i="4"/>
  <c r="P4106" i="4"/>
  <c r="P4105" i="4"/>
  <c r="P4104" i="4"/>
  <c r="P4103" i="4"/>
  <c r="P4102" i="4"/>
  <c r="P4101" i="4"/>
  <c r="P4100" i="4"/>
  <c r="P4099" i="4"/>
  <c r="P4098" i="4"/>
  <c r="P4097" i="4"/>
  <c r="P4096" i="4"/>
  <c r="P4095" i="4"/>
  <c r="P4094" i="4"/>
  <c r="P4093" i="4"/>
  <c r="P4092" i="4"/>
  <c r="P4091" i="4"/>
  <c r="P4090" i="4"/>
  <c r="P4089" i="4"/>
  <c r="P4088" i="4"/>
  <c r="P4087" i="4"/>
  <c r="P4086" i="4"/>
  <c r="P4085" i="4"/>
  <c r="P4084" i="4"/>
  <c r="P4083" i="4"/>
  <c r="P4082" i="4"/>
  <c r="P4081" i="4"/>
  <c r="P4080" i="4"/>
  <c r="P4079" i="4"/>
  <c r="P4078" i="4"/>
  <c r="P4077" i="4"/>
  <c r="P4076" i="4"/>
  <c r="P4075" i="4"/>
  <c r="P4074" i="4"/>
  <c r="P4073" i="4"/>
  <c r="P4072" i="4"/>
  <c r="P4071" i="4"/>
  <c r="P4070" i="4"/>
  <c r="P4069" i="4"/>
  <c r="P4067" i="4"/>
  <c r="P4066" i="4"/>
  <c r="P4065" i="4"/>
  <c r="P4064" i="4"/>
  <c r="P4063" i="4"/>
  <c r="P4062" i="4"/>
  <c r="P4061" i="4"/>
  <c r="P4060" i="4"/>
  <c r="P4059" i="4"/>
  <c r="P4058" i="4"/>
  <c r="P4057" i="4"/>
  <c r="P4056" i="4"/>
  <c r="P4055" i="4"/>
  <c r="P4052" i="4"/>
  <c r="P4051" i="4"/>
  <c r="P4050" i="4"/>
  <c r="P4049" i="4"/>
  <c r="P4048" i="4"/>
  <c r="P4047" i="4"/>
  <c r="P4046" i="4"/>
  <c r="P4045" i="4"/>
  <c r="P4044" i="4"/>
  <c r="P4043" i="4"/>
  <c r="P4042" i="4"/>
  <c r="P4041" i="4"/>
  <c r="P4040" i="4"/>
  <c r="P4039" i="4"/>
  <c r="P4038" i="4"/>
  <c r="P4037" i="4"/>
  <c r="P4036" i="4"/>
  <c r="P4035" i="4"/>
  <c r="P4034" i="4"/>
  <c r="P4033" i="4"/>
  <c r="P4032" i="4"/>
  <c r="P4031" i="4"/>
  <c r="P4030" i="4"/>
  <c r="P4029" i="4"/>
  <c r="P4028" i="4"/>
  <c r="P4027" i="4"/>
  <c r="P4026" i="4"/>
  <c r="P4025" i="4"/>
  <c r="P4024" i="4"/>
  <c r="P4023" i="4"/>
  <c r="P4022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P4019" i="4"/>
  <c r="P4018" i="4"/>
  <c r="P4017" i="4"/>
  <c r="P4016" i="4"/>
  <c r="P4015" i="4"/>
  <c r="P4014" i="4"/>
  <c r="P4013" i="4"/>
  <c r="P4012" i="4"/>
  <c r="P4011" i="4"/>
  <c r="P4010" i="4"/>
  <c r="P4009" i="4"/>
  <c r="P4008" i="4"/>
  <c r="P4007" i="4"/>
  <c r="P4006" i="4"/>
  <c r="P4005" i="4"/>
  <c r="P4004" i="4"/>
  <c r="P4003" i="4"/>
  <c r="P4002" i="4"/>
  <c r="P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P3954" i="4"/>
  <c r="P3953" i="4"/>
  <c r="P3952" i="4"/>
  <c r="P3951" i="4"/>
  <c r="P3950" i="4"/>
  <c r="P3949" i="4"/>
  <c r="P3948" i="4"/>
  <c r="P3947" i="4"/>
  <c r="P3946" i="4"/>
  <c r="P3945" i="4"/>
  <c r="P3944" i="4"/>
  <c r="P3943" i="4"/>
  <c r="P3942" i="4"/>
  <c r="P3941" i="4"/>
  <c r="P3940" i="4"/>
  <c r="P3939" i="4"/>
  <c r="P3938" i="4"/>
  <c r="P3937" i="4"/>
  <c r="P3936" i="4"/>
  <c r="P3935" i="4"/>
  <c r="P3934" i="4"/>
  <c r="P3933" i="4"/>
  <c r="P3932" i="4"/>
  <c r="P3931" i="4"/>
  <c r="P3930" i="4"/>
  <c r="P3929" i="4"/>
  <c r="P3928" i="4"/>
  <c r="P3927" i="4"/>
  <c r="P3926" i="4"/>
  <c r="P3925" i="4"/>
  <c r="P3924" i="4"/>
  <c r="P3923" i="4"/>
  <c r="P3922" i="4"/>
  <c r="P3921" i="4"/>
  <c r="P3920" i="4"/>
  <c r="P3919" i="4"/>
  <c r="P3918" i="4"/>
  <c r="P3917" i="4"/>
  <c r="P3916" i="4"/>
  <c r="P3915" i="4"/>
  <c r="P3914" i="4"/>
  <c r="P3913" i="4"/>
  <c r="P3912" i="4"/>
  <c r="P3911" i="4"/>
  <c r="P3910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P3720" i="4" l="1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O3418" i="4" l="1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P3437" i="4"/>
  <c r="P3436" i="4"/>
  <c r="P3435" i="4"/>
  <c r="P3434" i="4"/>
  <c r="P3433" i="4"/>
  <c r="P3432" i="4"/>
  <c r="P3431" i="4"/>
  <c r="P3430" i="4"/>
  <c r="P3427" i="4"/>
  <c r="P3426" i="4"/>
  <c r="P3425" i="4"/>
  <c r="P3424" i="4"/>
  <c r="P3423" i="4"/>
  <c r="P3422" i="4"/>
  <c r="P3421" i="4"/>
  <c r="P3420" i="4"/>
  <c r="P3419" i="4"/>
  <c r="P3408" i="4"/>
  <c r="P3407" i="4"/>
  <c r="P3406" i="4"/>
  <c r="P3405" i="4"/>
  <c r="P3404" i="4"/>
  <c r="P3403" i="4"/>
  <c r="P3402" i="4"/>
  <c r="P3401" i="4"/>
  <c r="P3400" i="4"/>
  <c r="P3399" i="4"/>
  <c r="P3398" i="4"/>
  <c r="P3397" i="4"/>
  <c r="P3396" i="4"/>
  <c r="P3395" i="4"/>
  <c r="P3394" i="4"/>
  <c r="P3392" i="4"/>
  <c r="P3391" i="4"/>
  <c r="P3390" i="4"/>
  <c r="P3389" i="4"/>
  <c r="P3388" i="4"/>
  <c r="P3383" i="4"/>
  <c r="P3382" i="4"/>
  <c r="P3381" i="4"/>
  <c r="P3380" i="4"/>
  <c r="P3379" i="4"/>
  <c r="P3378" i="4"/>
  <c r="P3377" i="4"/>
  <c r="P3376" i="4"/>
  <c r="P3375" i="4"/>
  <c r="P3374" i="4"/>
  <c r="P3373" i="4"/>
  <c r="P3372" i="4"/>
  <c r="P3371" i="4"/>
  <c r="P3370" i="4"/>
  <c r="P3369" i="4"/>
  <c r="P3368" i="4"/>
  <c r="P3363" i="4"/>
  <c r="P3362" i="4"/>
  <c r="P3361" i="4"/>
  <c r="P3360" i="4"/>
  <c r="P3359" i="4"/>
  <c r="P3358" i="4"/>
  <c r="P3357" i="4"/>
  <c r="P3348" i="4"/>
  <c r="P3347" i="4"/>
  <c r="P3346" i="4"/>
  <c r="P3345" i="4"/>
  <c r="P3344" i="4"/>
  <c r="P3343" i="4"/>
  <c r="P3339" i="4"/>
  <c r="P3338" i="4"/>
  <c r="P3337" i="4"/>
  <c r="P3336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K2000" i="4"/>
  <c r="K1999" i="4"/>
  <c r="K1998" i="4"/>
  <c r="K1997" i="4"/>
  <c r="K1996" i="4"/>
  <c r="K1995" i="4"/>
  <c r="K1994" i="4"/>
  <c r="K1993" i="4"/>
  <c r="L1993" i="4" s="1"/>
  <c r="K1992" i="4"/>
  <c r="K1991" i="4"/>
  <c r="K1990" i="4"/>
  <c r="K1989" i="4"/>
  <c r="L1989" i="4" s="1"/>
  <c r="K1988" i="4"/>
  <c r="K1987" i="4"/>
  <c r="K1986" i="4"/>
  <c r="L1986" i="4" s="1"/>
  <c r="K1985" i="4"/>
  <c r="L1985" i="4" s="1"/>
  <c r="K1984" i="4"/>
  <c r="K1983" i="4"/>
  <c r="K1982" i="4"/>
  <c r="K1981" i="4"/>
  <c r="K1980" i="4"/>
  <c r="K1979" i="4"/>
  <c r="K1978" i="4"/>
  <c r="L1978" i="4" s="1"/>
  <c r="K1977" i="4"/>
  <c r="L1977" i="4" s="1"/>
  <c r="K1976" i="4"/>
  <c r="K1975" i="4"/>
  <c r="K1974" i="4"/>
  <c r="K1973" i="4"/>
  <c r="K1972" i="4"/>
  <c r="K1971" i="4"/>
  <c r="K1970" i="4"/>
  <c r="K1969" i="4"/>
  <c r="L1969" i="4" s="1"/>
  <c r="K1968" i="4"/>
  <c r="K1967" i="4"/>
  <c r="K1966" i="4"/>
  <c r="K1965" i="4"/>
  <c r="L1965" i="4" s="1"/>
  <c r="K1964" i="4"/>
  <c r="K1963" i="4"/>
  <c r="K1962" i="4"/>
  <c r="K1961" i="4"/>
  <c r="L1961" i="4" s="1"/>
  <c r="K1960" i="4"/>
  <c r="K1959" i="4"/>
  <c r="K1958" i="4"/>
  <c r="K1957" i="4"/>
  <c r="K1956" i="4"/>
  <c r="K1955" i="4"/>
  <c r="K1954" i="4"/>
  <c r="K1953" i="4"/>
  <c r="K1952" i="4"/>
  <c r="K1951" i="4"/>
  <c r="K1950" i="4"/>
  <c r="K1949" i="4"/>
  <c r="L1949" i="4" s="1"/>
  <c r="K1948" i="4"/>
  <c r="K1947" i="4"/>
  <c r="K1946" i="4"/>
  <c r="K1945" i="4"/>
  <c r="L1945" i="4" s="1"/>
  <c r="K1944" i="4"/>
  <c r="K1943" i="4"/>
  <c r="K1942" i="4"/>
  <c r="K1941" i="4"/>
  <c r="L1941" i="4" s="1"/>
  <c r="K1940" i="4"/>
  <c r="K1939" i="4"/>
  <c r="K1938" i="4"/>
  <c r="K1937" i="4"/>
  <c r="K1936" i="4"/>
  <c r="K1935" i="4"/>
  <c r="K1934" i="4"/>
  <c r="K1933" i="4"/>
  <c r="L1933" i="4" s="1"/>
  <c r="K1932" i="4"/>
  <c r="K1931" i="4"/>
  <c r="K1930" i="4"/>
  <c r="K1929" i="4"/>
  <c r="L1929" i="4" s="1"/>
  <c r="K1928" i="4"/>
  <c r="K1927" i="4"/>
  <c r="K1926" i="4"/>
  <c r="K1925" i="4"/>
  <c r="L1925" i="4" s="1"/>
  <c r="K1924" i="4"/>
  <c r="K1923" i="4"/>
  <c r="K1922" i="4"/>
  <c r="L1922" i="4" s="1"/>
  <c r="K1921" i="4"/>
  <c r="L1921" i="4" s="1"/>
  <c r="K1920" i="4"/>
  <c r="K1919" i="4"/>
  <c r="K1918" i="4"/>
  <c r="K1917" i="4"/>
  <c r="K1916" i="4"/>
  <c r="K1915" i="4"/>
  <c r="K1914" i="4"/>
  <c r="L1914" i="4" s="1"/>
  <c r="K1913" i="4"/>
  <c r="L1913" i="4" s="1"/>
  <c r="K1912" i="4"/>
  <c r="K1911" i="4"/>
  <c r="K1910" i="4"/>
  <c r="K1909" i="4"/>
  <c r="K1908" i="4"/>
  <c r="K1907" i="4"/>
  <c r="K1906" i="4"/>
  <c r="K1905" i="4"/>
  <c r="L1905" i="4" s="1"/>
  <c r="K1904" i="4"/>
  <c r="K1903" i="4"/>
  <c r="K1902" i="4"/>
  <c r="K1901" i="4"/>
  <c r="K1900" i="4"/>
  <c r="K1899" i="4"/>
  <c r="K1898" i="4"/>
  <c r="K1897" i="4"/>
  <c r="L1897" i="4" s="1"/>
  <c r="K1896" i="4"/>
  <c r="K1895" i="4"/>
  <c r="K1894" i="4"/>
  <c r="K1893" i="4"/>
  <c r="L1893" i="4" s="1"/>
  <c r="K1892" i="4"/>
  <c r="K1891" i="4"/>
  <c r="K1890" i="4"/>
  <c r="K1889" i="4"/>
  <c r="K1888" i="4"/>
  <c r="K1887" i="4"/>
  <c r="K1886" i="4"/>
  <c r="L1886" i="4" s="1"/>
  <c r="K1885" i="4"/>
  <c r="L1885" i="4" s="1"/>
  <c r="K1884" i="4"/>
  <c r="K1883" i="4"/>
  <c r="K1882" i="4"/>
  <c r="K1881" i="4"/>
  <c r="L1881" i="4" s="1"/>
  <c r="K1880" i="4"/>
  <c r="K1879" i="4"/>
  <c r="K1878" i="4"/>
  <c r="L1878" i="4" s="1"/>
  <c r="K1877" i="4"/>
  <c r="L1877" i="4" s="1"/>
  <c r="K1876" i="4"/>
  <c r="K1875" i="4"/>
  <c r="K1874" i="4"/>
  <c r="K1873" i="4"/>
  <c r="L1873" i="4" s="1"/>
  <c r="K1872" i="4"/>
  <c r="K1871" i="4"/>
  <c r="K1870" i="4"/>
  <c r="K1869" i="4"/>
  <c r="L1869" i="4" s="1"/>
  <c r="K1868" i="4"/>
  <c r="K1867" i="4"/>
  <c r="K1866" i="4"/>
  <c r="K1865" i="4"/>
  <c r="L1865" i="4" s="1"/>
  <c r="K1864" i="4"/>
  <c r="K1863" i="4"/>
  <c r="K1862" i="4"/>
  <c r="K1861" i="4"/>
  <c r="L1861" i="4" s="1"/>
  <c r="K1860" i="4"/>
  <c r="K1859" i="4"/>
  <c r="K1858" i="4"/>
  <c r="L1858" i="4" s="1"/>
  <c r="K1857" i="4"/>
  <c r="L1857" i="4" s="1"/>
  <c r="K1856" i="4"/>
  <c r="K1855" i="4"/>
  <c r="K1854" i="4"/>
  <c r="K1853" i="4"/>
  <c r="K1852" i="4"/>
  <c r="K1851" i="4"/>
  <c r="K1850" i="4"/>
  <c r="L1850" i="4" s="1"/>
  <c r="K1849" i="4"/>
  <c r="L1849" i="4" s="1"/>
  <c r="K1848" i="4"/>
  <c r="K1847" i="4"/>
  <c r="K1846" i="4"/>
  <c r="K1845" i="4"/>
  <c r="K1844" i="4"/>
  <c r="K1843" i="4"/>
  <c r="K1842" i="4"/>
  <c r="K1841" i="4"/>
  <c r="L1841" i="4" s="1"/>
  <c r="K1840" i="4"/>
  <c r="K1839" i="4"/>
  <c r="K1838" i="4"/>
  <c r="K1837" i="4"/>
  <c r="L1837" i="4" s="1"/>
  <c r="K1836" i="4"/>
  <c r="K1835" i="4"/>
  <c r="K1834" i="4"/>
  <c r="K1833" i="4"/>
  <c r="L1833" i="4" s="1"/>
  <c r="K1832" i="4"/>
  <c r="K1831" i="4"/>
  <c r="K1830" i="4"/>
  <c r="K1829" i="4"/>
  <c r="L1829" i="4" s="1"/>
  <c r="K1828" i="4"/>
  <c r="K1827" i="4"/>
  <c r="K1826" i="4"/>
  <c r="K1825" i="4"/>
  <c r="K1824" i="4"/>
  <c r="K1823" i="4"/>
  <c r="K1822" i="4"/>
  <c r="L1822" i="4" s="1"/>
  <c r="K1821" i="4"/>
  <c r="L1821" i="4" s="1"/>
  <c r="K1820" i="4"/>
  <c r="K1819" i="4"/>
  <c r="K1818" i="4"/>
  <c r="K1817" i="4"/>
  <c r="L1817" i="4" s="1"/>
  <c r="K1816" i="4"/>
  <c r="K1815" i="4"/>
  <c r="K1814" i="4"/>
  <c r="L1814" i="4" s="1"/>
  <c r="K1813" i="4"/>
  <c r="L1813" i="4" s="1"/>
  <c r="K1812" i="4"/>
  <c r="K1811" i="4"/>
  <c r="K1810" i="4"/>
  <c r="K1809" i="4"/>
  <c r="L1809" i="4" s="1"/>
  <c r="K1808" i="4"/>
  <c r="K1807" i="4"/>
  <c r="K1806" i="4"/>
  <c r="K1805" i="4"/>
  <c r="L1805" i="4" s="1"/>
  <c r="K1804" i="4"/>
  <c r="K1803" i="4"/>
  <c r="K1802" i="4"/>
  <c r="K1801" i="4"/>
  <c r="L1801" i="4" s="1"/>
  <c r="K1800" i="4"/>
  <c r="K1799" i="4"/>
  <c r="K1798" i="4"/>
  <c r="K1797" i="4"/>
  <c r="L1797" i="4" s="1"/>
  <c r="K1796" i="4"/>
  <c r="K1795" i="4"/>
  <c r="K1794" i="4"/>
  <c r="L1794" i="4" s="1"/>
  <c r="K1793" i="4"/>
  <c r="L1793" i="4" s="1"/>
  <c r="K1792" i="4"/>
  <c r="K1791" i="4"/>
  <c r="K1790" i="4"/>
  <c r="K1789" i="4"/>
  <c r="K1788" i="4"/>
  <c r="K1787" i="4"/>
  <c r="K1786" i="4"/>
  <c r="L1786" i="4" s="1"/>
  <c r="K1785" i="4"/>
  <c r="L1785" i="4" s="1"/>
  <c r="K1784" i="4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L1337" i="4" l="1"/>
  <c r="M365" i="4"/>
  <c r="M1425" i="4"/>
  <c r="L1474" i="4"/>
  <c r="L1626" i="4"/>
  <c r="L1506" i="4"/>
  <c r="L1802" i="4"/>
  <c r="L1350" i="4"/>
  <c r="L1374" i="4"/>
  <c r="L1762" i="4"/>
  <c r="L490" i="4"/>
  <c r="M1361" i="4"/>
  <c r="M1450" i="4"/>
  <c r="M1761" i="4"/>
  <c r="L1943" i="4"/>
  <c r="M493" i="4"/>
  <c r="M1269" i="4"/>
  <c r="L1305" i="4"/>
  <c r="M1390" i="4"/>
  <c r="L1458" i="4"/>
  <c r="M1725" i="4"/>
  <c r="L1930" i="4"/>
  <c r="M1068" i="4"/>
  <c r="L1438" i="4"/>
  <c r="M1765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346" i="4"/>
  <c r="M353" i="4"/>
  <c r="M369" i="4"/>
  <c r="L1273" i="4"/>
  <c r="M1301" i="4"/>
  <c r="L1367" i="4"/>
  <c r="L1431" i="4"/>
  <c r="L1754" i="4"/>
  <c r="L1979" i="4"/>
  <c r="M969" i="4"/>
  <c r="M1594" i="4"/>
  <c r="L1594" i="4"/>
  <c r="M366" i="4"/>
  <c r="L882" i="4"/>
  <c r="M1333" i="4"/>
  <c r="L1562" i="4"/>
  <c r="L1938" i="4"/>
  <c r="L1950" i="4"/>
  <c r="L1781" i="4"/>
  <c r="M1781" i="4"/>
  <c r="L1958" i="4"/>
  <c r="L1987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L1830" i="4"/>
  <c r="L1879" i="4"/>
  <c r="L1901" i="4"/>
  <c r="L1923" i="4"/>
  <c r="L1937" i="4"/>
  <c r="L1874" i="4"/>
  <c r="L1578" i="4"/>
  <c r="L1642" i="4"/>
  <c r="L1767" i="4"/>
  <c r="L1795" i="4"/>
  <c r="L1810" i="4"/>
  <c r="L1915" i="4"/>
  <c r="L1957" i="4"/>
  <c r="L1773" i="4"/>
  <c r="M1773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L1818" i="4"/>
  <c r="L1827" i="4"/>
  <c r="L1834" i="4"/>
  <c r="L1842" i="4"/>
  <c r="L1854" i="4"/>
  <c r="L1862" i="4"/>
  <c r="L1867" i="4"/>
  <c r="L1889" i="4"/>
  <c r="L1895" i="4"/>
  <c r="L1910" i="4"/>
  <c r="L1917" i="4"/>
  <c r="L1927" i="4"/>
  <c r="L1947" i="4"/>
  <c r="L1955" i="4"/>
  <c r="L1975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L1790" i="4"/>
  <c r="L1799" i="4"/>
  <c r="L1806" i="4"/>
  <c r="L1815" i="4"/>
  <c r="L1831" i="4"/>
  <c r="L1846" i="4"/>
  <c r="L1851" i="4"/>
  <c r="L1853" i="4"/>
  <c r="L1859" i="4"/>
  <c r="L1866" i="4"/>
  <c r="L1883" i="4"/>
  <c r="L1891" i="4"/>
  <c r="L1894" i="4"/>
  <c r="L1899" i="4"/>
  <c r="L1902" i="4"/>
  <c r="L1907" i="4"/>
  <c r="L1909" i="4"/>
  <c r="L1934" i="4"/>
  <c r="L1966" i="4"/>
  <c r="L1705" i="4"/>
  <c r="L1721" i="4"/>
  <c r="L1737" i="4"/>
  <c r="M1757" i="4"/>
  <c r="L1787" i="4"/>
  <c r="L1789" i="4"/>
  <c r="L1811" i="4"/>
  <c r="L1819" i="4"/>
  <c r="L1826" i="4"/>
  <c r="L1835" i="4"/>
  <c r="L1838" i="4"/>
  <c r="L1843" i="4"/>
  <c r="L1845" i="4"/>
  <c r="L1863" i="4"/>
  <c r="L1870" i="4"/>
  <c r="L1911" i="4"/>
  <c r="L1926" i="4"/>
  <c r="L1931" i="4"/>
  <c r="L1946" i="4"/>
  <c r="L1954" i="4"/>
  <c r="L1962" i="4"/>
  <c r="L1974" i="4"/>
  <c r="L1982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L1798" i="4"/>
  <c r="L1803" i="4"/>
  <c r="L1825" i="4"/>
  <c r="L1847" i="4"/>
  <c r="L1875" i="4"/>
  <c r="L1882" i="4"/>
  <c r="L1890" i="4"/>
  <c r="L1898" i="4"/>
  <c r="L1906" i="4"/>
  <c r="L1918" i="4"/>
  <c r="L1939" i="4"/>
  <c r="L1953" i="4"/>
  <c r="L1959" i="4"/>
  <c r="L1970" i="4"/>
  <c r="L1973" i="4"/>
  <c r="L1981" i="4"/>
  <c r="L1990" i="4"/>
  <c r="L1963" i="4"/>
  <c r="L1971" i="4"/>
  <c r="L1991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L1820" i="4"/>
  <c r="L1884" i="4"/>
  <c r="L19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L1836" i="4"/>
  <c r="L1900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L1788" i="4"/>
  <c r="L1852" i="4"/>
  <c r="L1916" i="4"/>
  <c r="L1980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L1804" i="4"/>
  <c r="L1868" i="4"/>
  <c r="L1932" i="4"/>
  <c r="M1764" i="4"/>
  <c r="L1764" i="4"/>
  <c r="M1780" i="4"/>
  <c r="L1780" i="4"/>
  <c r="L1796" i="4"/>
  <c r="L1812" i="4"/>
  <c r="L1828" i="4"/>
  <c r="L1844" i="4"/>
  <c r="L1860" i="4"/>
  <c r="L1876" i="4"/>
  <c r="L1892" i="4"/>
  <c r="L1908" i="4"/>
  <c r="L1924" i="4"/>
  <c r="L1940" i="4"/>
  <c r="L1956" i="4"/>
  <c r="L1972" i="4"/>
  <c r="L1988" i="4"/>
  <c r="M1760" i="4"/>
  <c r="L1760" i="4"/>
  <c r="M1776" i="4"/>
  <c r="L1776" i="4"/>
  <c r="L1792" i="4"/>
  <c r="L1808" i="4"/>
  <c r="L1824" i="4"/>
  <c r="L1840" i="4"/>
  <c r="L1856" i="4"/>
  <c r="L1872" i="4"/>
  <c r="L1888" i="4"/>
  <c r="L1904" i="4"/>
  <c r="L1920" i="4"/>
  <c r="L1936" i="4"/>
  <c r="L1952" i="4"/>
  <c r="L1968" i="4"/>
  <c r="L1984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L1791" i="4"/>
  <c r="L1807" i="4"/>
  <c r="L1823" i="4"/>
  <c r="L1839" i="4"/>
  <c r="L1855" i="4"/>
  <c r="L1871" i="4"/>
  <c r="L1887" i="4"/>
  <c r="L1903" i="4"/>
  <c r="L1919" i="4"/>
  <c r="L1935" i="4"/>
  <c r="L1951" i="4"/>
  <c r="L1967" i="4"/>
  <c r="L1983" i="4"/>
  <c r="M1752" i="4"/>
  <c r="L1752" i="4"/>
  <c r="M1768" i="4"/>
  <c r="L1768" i="4"/>
  <c r="L1784" i="4"/>
  <c r="L1800" i="4"/>
  <c r="L1816" i="4"/>
  <c r="L1832" i="4"/>
  <c r="L1848" i="4"/>
  <c r="L1864" i="4"/>
  <c r="L1880" i="4"/>
  <c r="L1896" i="4"/>
  <c r="L1912" i="4"/>
  <c r="L1928" i="4"/>
  <c r="L1944" i="4"/>
  <c r="L1960" i="4"/>
  <c r="L1976" i="4"/>
  <c r="L1992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4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O4995" i="4" l="1"/>
  <c r="O4999" i="4" s="1"/>
  <c r="O5002" i="4" s="1"/>
  <c r="P2" i="4"/>
  <c r="Q4995" i="4" l="1"/>
  <c r="B2" i="4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s="1"/>
  <c r="Q4153" i="4" s="1"/>
  <c r="Q4154" i="4" s="1"/>
  <c r="Q4155" i="4" s="1"/>
  <c r="Q4156" i="4" s="1"/>
  <c r="Q4157" i="4" s="1"/>
  <c r="Q4158" i="4" s="1"/>
  <c r="Q4159" i="4" s="1"/>
  <c r="Q4160" i="4" s="1"/>
  <c r="Q4161" i="4" s="1"/>
  <c r="Q4162" i="4" s="1"/>
  <c r="Q4163" i="4" s="1"/>
  <c r="Q4164" i="4" s="1"/>
  <c r="Q4165" i="4" s="1"/>
  <c r="Q4166" i="4" s="1"/>
  <c r="Q4167" i="4" s="1"/>
  <c r="Q4168" i="4" s="1"/>
  <c r="Q4169" i="4" s="1"/>
  <c r="Q4170" i="4" s="1"/>
  <c r="Q4171" i="4" s="1"/>
  <c r="Q4172" i="4" s="1"/>
  <c r="Q4173" i="4" s="1"/>
  <c r="Q4174" i="4" s="1"/>
  <c r="Q4175" i="4" s="1"/>
  <c r="Q4176" i="4" s="1"/>
  <c r="Q4177" i="4" s="1"/>
  <c r="Q4178" i="4" s="1"/>
  <c r="Q4179" i="4" s="1"/>
  <c r="Q4180" i="4" s="1"/>
  <c r="Q4181" i="4" s="1"/>
  <c r="Q4182" i="4" s="1"/>
  <c r="Q4183" i="4" s="1"/>
  <c r="Q4184" i="4" s="1"/>
  <c r="Q4185" i="4" s="1"/>
  <c r="Q4186" i="4" s="1"/>
  <c r="Q4187" i="4" s="1"/>
  <c r="Q4188" i="4" s="1"/>
  <c r="Q4189" i="4" s="1"/>
  <c r="Q4190" i="4" s="1"/>
  <c r="Q4191" i="4" s="1"/>
  <c r="Q4192" i="4" s="1"/>
  <c r="Q4193" i="4" s="1"/>
  <c r="Q4194" i="4" s="1"/>
  <c r="Q4195" i="4" s="1"/>
  <c r="Q4196" i="4" s="1"/>
  <c r="Q4197" i="4" s="1"/>
  <c r="Q4198" i="4" s="1"/>
  <c r="Q4199" i="4" s="1"/>
  <c r="Q4200" i="4" s="1"/>
  <c r="Q4201" i="4" s="1"/>
  <c r="Q4202" i="4" s="1"/>
  <c r="Q4203" i="4" s="1"/>
  <c r="Q4204" i="4" s="1"/>
  <c r="Q4205" i="4" s="1"/>
  <c r="Q4206" i="4" s="1"/>
  <c r="Q4207" i="4" s="1"/>
  <c r="Q4208" i="4" s="1"/>
  <c r="Q4209" i="4" s="1"/>
  <c r="Q4210" i="4" s="1"/>
  <c r="Q4211" i="4" s="1"/>
  <c r="Q4212" i="4" s="1"/>
  <c r="Q4213" i="4" s="1"/>
  <c r="Q4214" i="4" s="1"/>
  <c r="Q4215" i="4" s="1"/>
  <c r="Q4216" i="4" s="1"/>
  <c r="Q4217" i="4" s="1"/>
  <c r="Q4218" i="4" s="1"/>
  <c r="Q4219" i="4" s="1"/>
  <c r="Q4220" i="4" s="1"/>
  <c r="Q4221" i="4" s="1"/>
  <c r="Q4222" i="4" s="1"/>
  <c r="Q4223" i="4" s="1"/>
  <c r="Q4224" i="4" s="1"/>
  <c r="Q4225" i="4" s="1"/>
  <c r="Q4226" i="4" s="1"/>
  <c r="Q4227" i="4" s="1"/>
  <c r="Q4228" i="4" s="1"/>
  <c r="Q4229" i="4" s="1"/>
  <c r="Q4230" i="4" s="1"/>
  <c r="Q4231" i="4" s="1"/>
  <c r="Q4232" i="4" s="1"/>
  <c r="Q4233" i="4" s="1"/>
  <c r="Q4234" i="4" s="1"/>
  <c r="Q4235" i="4" s="1"/>
  <c r="Q4236" i="4" s="1"/>
  <c r="Q4237" i="4" s="1"/>
  <c r="Q4238" i="4" s="1"/>
  <c r="Q4239" i="4" s="1"/>
  <c r="Q4240" i="4" s="1"/>
  <c r="Q4241" i="4" s="1"/>
  <c r="Q4242" i="4" s="1"/>
  <c r="Q4243" i="4" s="1"/>
  <c r="Q4244" i="4" s="1"/>
  <c r="Q4245" i="4" s="1"/>
  <c r="Q4246" i="4" s="1"/>
  <c r="Q4247" i="4" s="1"/>
  <c r="Q4248" i="4" s="1"/>
  <c r="Q4249" i="4" s="1"/>
  <c r="Q4250" i="4" s="1"/>
  <c r="Q4251" i="4" s="1"/>
  <c r="Q4252" i="4" s="1"/>
  <c r="Q4253" i="4" s="1"/>
  <c r="Q4254" i="4" s="1"/>
  <c r="Q4255" i="4" s="1"/>
  <c r="Q4256" i="4" s="1"/>
  <c r="Q4257" i="4" s="1"/>
  <c r="Q4258" i="4" s="1"/>
  <c r="Q4259" i="4" s="1"/>
  <c r="Q4260" i="4" s="1"/>
  <c r="Q4261" i="4" s="1"/>
  <c r="Q4262" i="4" s="1"/>
  <c r="Q4263" i="4" s="1"/>
  <c r="Q4264" i="4" s="1"/>
  <c r="Q4265" i="4" s="1"/>
  <c r="Q4266" i="4" s="1"/>
  <c r="Q4267" i="4" s="1"/>
  <c r="Q4268" i="4" s="1"/>
  <c r="Q4269" i="4" s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344" i="4" s="1"/>
  <c r="Q4345" i="4" s="1"/>
  <c r="Q4346" i="4" s="1"/>
  <c r="Q4347" i="4" s="1"/>
  <c r="Q4348" i="4" s="1"/>
  <c r="Q4349" i="4" s="1"/>
  <c r="Q4350" i="4" s="1"/>
  <c r="Q4351" i="4" s="1"/>
  <c r="Q4352" i="4" s="1"/>
  <c r="Q4353" i="4" s="1"/>
  <c r="Q4354" i="4" s="1"/>
  <c r="Q4355" i="4" s="1"/>
  <c r="Q4356" i="4" s="1"/>
  <c r="Q4357" i="4" s="1"/>
  <c r="Q4358" i="4" s="1"/>
  <c r="Q4359" i="4" s="1"/>
  <c r="Q4360" i="4" s="1"/>
  <c r="Q4361" i="4" s="1"/>
  <c r="Q4362" i="4" s="1"/>
  <c r="Q4363" i="4" s="1"/>
  <c r="Q4364" i="4" s="1"/>
  <c r="Q4365" i="4" s="1"/>
  <c r="Q4366" i="4" s="1"/>
  <c r="Q4367" i="4" s="1"/>
  <c r="Q4368" i="4" s="1"/>
  <c r="Q4369" i="4" s="1"/>
  <c r="Q4370" i="4" s="1"/>
  <c r="Q4371" i="4" s="1"/>
  <c r="Q4372" i="4" s="1"/>
  <c r="Q4373" i="4" s="1"/>
  <c r="Q4374" i="4" s="1"/>
  <c r="Q4375" i="4" s="1"/>
  <c r="Q4376" i="4" s="1"/>
  <c r="Q4377" i="4" s="1"/>
  <c r="Q4378" i="4" s="1"/>
  <c r="Q4379" i="4" s="1"/>
  <c r="Q4380" i="4" s="1"/>
  <c r="Q4381" i="4" s="1"/>
  <c r="Q4382" i="4" s="1"/>
  <c r="Q4383" i="4" s="1"/>
  <c r="Q4384" i="4" s="1"/>
  <c r="Q4385" i="4" s="1"/>
  <c r="Q4386" i="4" s="1"/>
  <c r="Q4387" i="4" s="1"/>
  <c r="Q4388" i="4" s="1"/>
  <c r="Q4389" i="4" s="1"/>
  <c r="Q4390" i="4" s="1"/>
  <c r="Q4391" i="4" s="1"/>
  <c r="Q4392" i="4" s="1"/>
  <c r="Q4393" i="4" s="1"/>
  <c r="Q4394" i="4" s="1"/>
  <c r="Q4395" i="4" s="1"/>
  <c r="Q4396" i="4" s="1"/>
  <c r="Q4397" i="4" s="1"/>
  <c r="Q4398" i="4" s="1"/>
  <c r="Q4399" i="4" s="1"/>
  <c r="Q4400" i="4" s="1"/>
  <c r="Q4401" i="4" s="1"/>
  <c r="Q4402" i="4" s="1"/>
  <c r="Q4403" i="4" s="1"/>
  <c r="Q4404" i="4" s="1"/>
  <c r="Q4405" i="4" s="1"/>
  <c r="Q4406" i="4" s="1"/>
  <c r="Q4407" i="4" s="1"/>
  <c r="Q4408" i="4" s="1"/>
  <c r="Q4409" i="4" s="1"/>
  <c r="Q4410" i="4" s="1"/>
  <c r="Q4411" i="4" s="1"/>
  <c r="Q4412" i="4" s="1"/>
  <c r="Q4413" i="4" s="1"/>
  <c r="Q4414" i="4" s="1"/>
  <c r="Q4415" i="4" s="1"/>
  <c r="Q4416" i="4" s="1"/>
  <c r="Q4417" i="4" s="1"/>
  <c r="Q4418" i="4" s="1"/>
  <c r="Q4419" i="4" s="1"/>
  <c r="Q4420" i="4" s="1"/>
  <c r="Q4421" i="4" s="1"/>
  <c r="Q4422" i="4" s="1"/>
  <c r="Q4423" i="4" s="1"/>
  <c r="Q4424" i="4" s="1"/>
  <c r="Q4425" i="4" s="1"/>
  <c r="Q4426" i="4" s="1"/>
  <c r="Q4427" i="4" s="1"/>
  <c r="Q4428" i="4" s="1"/>
  <c r="Q4429" i="4" s="1"/>
  <c r="Q4430" i="4" s="1"/>
  <c r="Q4431" i="4" s="1"/>
  <c r="Q4432" i="4" s="1"/>
  <c r="Q4433" i="4" s="1"/>
  <c r="Q4434" i="4" s="1"/>
  <c r="Q4435" i="4" s="1"/>
  <c r="Q4436" i="4" s="1"/>
  <c r="Q4437" i="4" s="1"/>
  <c r="Q4438" i="4" s="1"/>
  <c r="Q4439" i="4" s="1"/>
  <c r="Q4440" i="4" s="1"/>
  <c r="Q4441" i="4" s="1"/>
  <c r="Q4442" i="4" s="1"/>
  <c r="Q4443" i="4" s="1"/>
  <c r="Q4444" i="4" s="1"/>
  <c r="Q4445" i="4" s="1"/>
  <c r="Q4446" i="4" s="1"/>
  <c r="Q4447" i="4" s="1"/>
  <c r="Q4448" i="4" s="1"/>
  <c r="Q4449" i="4" s="1"/>
  <c r="Q4450" i="4" s="1"/>
  <c r="Q4451" i="4" s="1"/>
  <c r="Q4452" i="4" s="1"/>
  <c r="Q4453" i="4" s="1"/>
  <c r="Q4454" i="4" s="1"/>
  <c r="Q4455" i="4" s="1"/>
  <c r="Q4456" i="4" s="1"/>
  <c r="Q4457" i="4" s="1"/>
  <c r="Q4458" i="4" s="1"/>
  <c r="Q4459" i="4" s="1"/>
  <c r="Q4460" i="4" s="1"/>
  <c r="Q4461" i="4" s="1"/>
  <c r="Q4462" i="4" s="1"/>
  <c r="Q4463" i="4" s="1"/>
  <c r="Q4464" i="4" s="1"/>
  <c r="Q4465" i="4" s="1"/>
  <c r="Q4466" i="4" s="1"/>
  <c r="Q4467" i="4" s="1"/>
  <c r="Q4468" i="4" s="1"/>
  <c r="Q4469" i="4" s="1"/>
  <c r="Q4470" i="4" s="1"/>
  <c r="Q4471" i="4" s="1"/>
  <c r="Q4472" i="4" s="1"/>
  <c r="Q4473" i="4" s="1"/>
  <c r="Q4474" i="4" s="1"/>
  <c r="Q4475" i="4" s="1"/>
  <c r="Q4476" i="4" s="1"/>
  <c r="Q4477" i="4" s="1"/>
  <c r="Q4478" i="4" s="1"/>
  <c r="Q4479" i="4" s="1"/>
  <c r="Q4480" i="4" s="1"/>
  <c r="Q4481" i="4" s="1"/>
  <c r="Q4482" i="4" s="1"/>
  <c r="Q4483" i="4" s="1"/>
  <c r="Q4484" i="4" s="1"/>
  <c r="Q4485" i="4" s="1"/>
  <c r="Q4486" i="4" s="1"/>
  <c r="Q4487" i="4" s="1"/>
  <c r="Q4488" i="4" s="1"/>
  <c r="Q4489" i="4" s="1"/>
  <c r="Q4490" i="4" s="1"/>
  <c r="Q4491" i="4" s="1"/>
  <c r="Q4492" i="4" s="1"/>
  <c r="Q4493" i="4" s="1"/>
  <c r="Q4494" i="4" s="1"/>
  <c r="Q4495" i="4" s="1"/>
  <c r="Q4496" i="4" s="1"/>
  <c r="Q4497" i="4" s="1"/>
  <c r="Q4498" i="4" s="1"/>
  <c r="Q4499" i="4" s="1"/>
  <c r="Q4500" i="4" s="1"/>
  <c r="Q4501" i="4" s="1"/>
  <c r="Q4502" i="4" s="1"/>
  <c r="Q4503" i="4" s="1"/>
  <c r="Q4504" i="4" s="1"/>
  <c r="Q4505" i="4" s="1"/>
  <c r="Q4506" i="4" s="1"/>
  <c r="Q4507" i="4" s="1"/>
  <c r="Q4508" i="4" s="1"/>
  <c r="Q4509" i="4" s="1"/>
  <c r="Q4510" i="4" s="1"/>
  <c r="Q4511" i="4" s="1"/>
  <c r="Q4512" i="4" s="1"/>
  <c r="Q4513" i="4" s="1"/>
  <c r="Q4514" i="4" s="1"/>
  <c r="Q4515" i="4" s="1"/>
  <c r="Q4516" i="4" s="1"/>
  <c r="Q4517" i="4" s="1"/>
  <c r="Q4518" i="4" s="1"/>
  <c r="Q4519" i="4" s="1"/>
  <c r="Q4520" i="4" s="1"/>
  <c r="Q4521" i="4" s="1"/>
  <c r="Q4522" i="4" s="1"/>
  <c r="Q4523" i="4" s="1"/>
  <c r="Q4524" i="4" s="1"/>
  <c r="Q4525" i="4" s="1"/>
  <c r="Q4526" i="4" s="1"/>
  <c r="Q4527" i="4" s="1"/>
  <c r="Q4528" i="4" s="1"/>
  <c r="Q4529" i="4" s="1"/>
  <c r="Q4530" i="4" s="1"/>
  <c r="Q4531" i="4" s="1"/>
  <c r="Q4532" i="4" s="1"/>
  <c r="Q4533" i="4" s="1"/>
  <c r="Q4534" i="4" s="1"/>
  <c r="Q4535" i="4" s="1"/>
  <c r="Q4536" i="4" s="1"/>
  <c r="Q4537" i="4" s="1"/>
  <c r="Q4538" i="4" s="1"/>
  <c r="Q4539" i="4" s="1"/>
  <c r="Q4540" i="4" s="1"/>
  <c r="Q4541" i="4" s="1"/>
  <c r="Q4542" i="4" s="1"/>
  <c r="Q4543" i="4" s="1"/>
  <c r="Q4544" i="4" s="1"/>
  <c r="Q4545" i="4" s="1"/>
  <c r="Q4546" i="4" s="1"/>
  <c r="Q4547" i="4" s="1"/>
  <c r="Q4548" i="4" s="1"/>
  <c r="Q4549" i="4" s="1"/>
  <c r="Q4550" i="4" s="1"/>
  <c r="Q4551" i="4" s="1"/>
  <c r="Q4552" i="4" s="1"/>
  <c r="Q4553" i="4" s="1"/>
  <c r="Q4554" i="4" s="1"/>
  <c r="Q4555" i="4" s="1"/>
  <c r="Q4556" i="4" s="1"/>
  <c r="Q4557" i="4" s="1"/>
  <c r="Q4558" i="4" s="1"/>
  <c r="Q4559" i="4" s="1"/>
  <c r="Q4560" i="4" s="1"/>
  <c r="Q4561" i="4" s="1"/>
  <c r="Q4562" i="4" s="1"/>
  <c r="Q4563" i="4" s="1"/>
  <c r="Q4564" i="4" s="1"/>
  <c r="Q4565" i="4" s="1"/>
  <c r="Q4566" i="4" s="1"/>
  <c r="Q4567" i="4" s="1"/>
  <c r="Q4568" i="4" s="1"/>
  <c r="Q4569" i="4" s="1"/>
  <c r="Q4570" i="4" s="1"/>
  <c r="Q4571" i="4" s="1"/>
  <c r="Q4572" i="4" s="1"/>
  <c r="Q4573" i="4" s="1"/>
  <c r="Q4574" i="4" s="1"/>
  <c r="Q4575" i="4" s="1"/>
  <c r="Q4576" i="4" s="1"/>
  <c r="Q4577" i="4" s="1"/>
  <c r="Q4578" i="4" s="1"/>
  <c r="Q4579" i="4" s="1"/>
  <c r="Q4580" i="4" s="1"/>
  <c r="Q4581" i="4" s="1"/>
  <c r="Q4582" i="4" s="1"/>
  <c r="Q4583" i="4" s="1"/>
  <c r="Q4584" i="4" s="1"/>
  <c r="Q4585" i="4" s="1"/>
  <c r="Q4586" i="4" s="1"/>
  <c r="Q4587" i="4" s="1"/>
  <c r="Q4588" i="4" s="1"/>
  <c r="Q4589" i="4" s="1"/>
  <c r="Q4590" i="4" s="1"/>
  <c r="Q4591" i="4" s="1"/>
  <c r="Q4592" i="4" s="1"/>
  <c r="Q4593" i="4" s="1"/>
  <c r="Q4594" i="4" s="1"/>
  <c r="Q4595" i="4" s="1"/>
  <c r="Q4596" i="4" s="1"/>
  <c r="Q4597" i="4" s="1"/>
  <c r="Q4598" i="4" s="1"/>
  <c r="Q4599" i="4" s="1"/>
  <c r="Q4600" i="4" s="1"/>
  <c r="Q4601" i="4" s="1"/>
  <c r="Q4602" i="4" s="1"/>
  <c r="Q4603" i="4" s="1"/>
  <c r="Q4604" i="4" s="1"/>
  <c r="Q4605" i="4" s="1"/>
  <c r="Q4606" i="4" s="1"/>
  <c r="Q4607" i="4" s="1"/>
  <c r="Q4608" i="4" s="1"/>
  <c r="Q4609" i="4" s="1"/>
  <c r="Q4610" i="4" s="1"/>
  <c r="Q4611" i="4" s="1"/>
  <c r="Q4612" i="4" s="1"/>
  <c r="Q4613" i="4" s="1"/>
  <c r="Q4614" i="4" s="1"/>
  <c r="Q4615" i="4" s="1"/>
  <c r="Q4616" i="4" s="1"/>
  <c r="Q4617" i="4" s="1"/>
  <c r="Q4618" i="4" s="1"/>
  <c r="Q4619" i="4" s="1"/>
  <c r="Q4620" i="4" s="1"/>
  <c r="Q4621" i="4" s="1"/>
  <c r="Q4622" i="4" s="1"/>
  <c r="Q4623" i="4" s="1"/>
  <c r="Q4624" i="4" s="1"/>
  <c r="Q4625" i="4" s="1"/>
  <c r="Q4626" i="4" s="1"/>
  <c r="Q4627" i="4" s="1"/>
  <c r="Q4628" i="4" s="1"/>
  <c r="Q4629" i="4" s="1"/>
  <c r="Q4630" i="4" s="1"/>
  <c r="Q4631" i="4" s="1"/>
  <c r="Q4632" i="4" s="1"/>
  <c r="Q4633" i="4" s="1"/>
  <c r="Q4634" i="4" s="1"/>
  <c r="Q4635" i="4" s="1"/>
  <c r="Q4636" i="4" s="1"/>
  <c r="Q4637" i="4" s="1"/>
  <c r="Q4638" i="4" s="1"/>
  <c r="Q4639" i="4" s="1"/>
  <c r="Q4640" i="4" s="1"/>
  <c r="Q4641" i="4" s="1"/>
  <c r="Q4642" i="4" s="1"/>
  <c r="Q4643" i="4" s="1"/>
  <c r="Q4644" i="4" s="1"/>
  <c r="Q4645" i="4" s="1"/>
  <c r="Q4646" i="4" s="1"/>
  <c r="Q4647" i="4" s="1"/>
  <c r="Q4648" i="4" s="1"/>
  <c r="Q4649" i="4" s="1"/>
  <c r="Q4650" i="4" s="1"/>
  <c r="Q4651" i="4" s="1"/>
  <c r="Q4652" i="4" s="1"/>
  <c r="Q4653" i="4" s="1"/>
  <c r="Q4654" i="4" s="1"/>
  <c r="Q4655" i="4" s="1"/>
  <c r="Q4656" i="4" s="1"/>
  <c r="Q4657" i="4" s="1"/>
  <c r="Q4658" i="4" s="1"/>
  <c r="Q4659" i="4" s="1"/>
  <c r="Q4660" i="4" s="1"/>
  <c r="Q4661" i="4" s="1"/>
  <c r="Q4662" i="4" s="1"/>
  <c r="Q4663" i="4" s="1"/>
  <c r="Q4664" i="4" s="1"/>
  <c r="Q4665" i="4" s="1"/>
  <c r="Q4666" i="4" s="1"/>
  <c r="Q4667" i="4" s="1"/>
  <c r="Q4668" i="4" s="1"/>
  <c r="Q4669" i="4" s="1"/>
  <c r="Q4670" i="4" s="1"/>
  <c r="Q4671" i="4" s="1"/>
  <c r="Q4672" i="4" s="1"/>
  <c r="Q4673" i="4" s="1"/>
  <c r="Q4674" i="4" s="1"/>
  <c r="Q4675" i="4" s="1"/>
  <c r="Q4676" i="4" s="1"/>
  <c r="Q4677" i="4" s="1"/>
  <c r="Q4678" i="4" s="1"/>
  <c r="Q4679" i="4" s="1"/>
  <c r="Q4680" i="4" s="1"/>
  <c r="Q4681" i="4" s="1"/>
  <c r="Q4682" i="4" s="1"/>
  <c r="Q4683" i="4" s="1"/>
  <c r="Q4684" i="4" s="1"/>
  <c r="Q4685" i="4" s="1"/>
  <c r="Q4686" i="4" s="1"/>
  <c r="Q4687" i="4" s="1"/>
  <c r="Q4688" i="4" s="1"/>
  <c r="Q4689" i="4" s="1"/>
  <c r="Q4690" i="4" s="1"/>
  <c r="Q4691" i="4" s="1"/>
  <c r="Q4692" i="4" s="1"/>
  <c r="Q4693" i="4" s="1"/>
  <c r="Q4694" i="4" s="1"/>
  <c r="Q4695" i="4" s="1"/>
  <c r="Q4696" i="4" s="1"/>
  <c r="Q4697" i="4" s="1"/>
  <c r="Q4698" i="4" s="1"/>
  <c r="Q4699" i="4" s="1"/>
  <c r="Q4700" i="4" s="1"/>
  <c r="Q4701" i="4" s="1"/>
  <c r="Q4702" i="4" s="1"/>
  <c r="Q4703" i="4" s="1"/>
  <c r="Q4704" i="4" s="1"/>
  <c r="Q4705" i="4" s="1"/>
  <c r="Q4706" i="4" s="1"/>
  <c r="Q4707" i="4" s="1"/>
  <c r="Q4708" i="4" s="1"/>
  <c r="Q4709" i="4" s="1"/>
  <c r="Q4710" i="4" s="1"/>
  <c r="Q4711" i="4" s="1"/>
  <c r="Q4712" i="4" s="1"/>
  <c r="Q4713" i="4" s="1"/>
  <c r="Q4714" i="4" s="1"/>
  <c r="Q4715" i="4" s="1"/>
  <c r="Q4716" i="4" s="1"/>
  <c r="Q4717" i="4" s="1"/>
  <c r="Q4718" i="4" s="1"/>
  <c r="Q4719" i="4" s="1"/>
  <c r="Q4720" i="4" s="1"/>
  <c r="Q4721" i="4" s="1"/>
  <c r="Q4722" i="4" s="1"/>
  <c r="Q4723" i="4" s="1"/>
  <c r="Q4724" i="4" s="1"/>
  <c r="Q4725" i="4" s="1"/>
  <c r="Q4726" i="4" s="1"/>
  <c r="Q4727" i="4" s="1"/>
  <c r="Q4728" i="4" s="1"/>
  <c r="Q4729" i="4" s="1"/>
  <c r="Q4730" i="4" s="1"/>
  <c r="Q4731" i="4" s="1"/>
  <c r="Q4732" i="4" s="1"/>
  <c r="Q4733" i="4" s="1"/>
  <c r="Q4734" i="4" s="1"/>
  <c r="Q4735" i="4" s="1"/>
  <c r="Q4736" i="4" s="1"/>
  <c r="Q4737" i="4" s="1"/>
  <c r="Q4738" i="4" s="1"/>
  <c r="Q4739" i="4" s="1"/>
  <c r="Q4740" i="4" s="1"/>
  <c r="Q4741" i="4" s="1"/>
  <c r="Q4742" i="4" s="1"/>
  <c r="Q4743" i="4" s="1"/>
  <c r="Q4744" i="4" s="1"/>
  <c r="Q4745" i="4" s="1"/>
  <c r="Q4746" i="4" s="1"/>
  <c r="Q4747" i="4" s="1"/>
  <c r="Q4748" i="4" s="1"/>
  <c r="Q4749" i="4" s="1"/>
  <c r="Q4750" i="4" s="1"/>
  <c r="Q4751" i="4" s="1"/>
  <c r="Q4752" i="4" s="1"/>
  <c r="Q4753" i="4" s="1"/>
  <c r="Q4754" i="4" s="1"/>
  <c r="Q4755" i="4" s="1"/>
  <c r="Q4756" i="4" s="1"/>
  <c r="Q4757" i="4" s="1"/>
  <c r="Q4758" i="4" s="1"/>
  <c r="Q4759" i="4" s="1"/>
  <c r="Q4760" i="4" s="1"/>
  <c r="Q4761" i="4" s="1"/>
  <c r="Q4762" i="4" s="1"/>
  <c r="Q4763" i="4" s="1"/>
  <c r="Q4764" i="4" s="1"/>
  <c r="Q4765" i="4" s="1"/>
  <c r="Q4766" i="4" s="1"/>
  <c r="Q4767" i="4" s="1"/>
  <c r="Q4768" i="4" s="1"/>
  <c r="Q4769" i="4" s="1"/>
  <c r="Q4770" i="4" s="1"/>
  <c r="Q4771" i="4" s="1"/>
  <c r="Q4772" i="4" s="1"/>
  <c r="Q4773" i="4" s="1"/>
  <c r="Q4774" i="4" s="1"/>
  <c r="Q4775" i="4" s="1"/>
  <c r="Q4776" i="4" s="1"/>
  <c r="Q4777" i="4" s="1"/>
  <c r="Q4778" i="4" s="1"/>
  <c r="Q4779" i="4" s="1"/>
  <c r="Q4780" i="4" s="1"/>
  <c r="Q4781" i="4" s="1"/>
  <c r="Q4782" i="4" s="1"/>
  <c r="Q4783" i="4" s="1"/>
  <c r="Q4784" i="4" s="1"/>
  <c r="Q4785" i="4" s="1"/>
  <c r="Q4786" i="4" s="1"/>
  <c r="Q4787" i="4" s="1"/>
  <c r="Q4788" i="4" s="1"/>
  <c r="Q4789" i="4" s="1"/>
  <c r="Q4790" i="4" s="1"/>
  <c r="Q4791" i="4" s="1"/>
  <c r="Q4792" i="4" s="1"/>
  <c r="Q4793" i="4" s="1"/>
  <c r="Q4794" i="4" s="1"/>
  <c r="Q4795" i="4" s="1"/>
  <c r="Q4796" i="4" s="1"/>
  <c r="Q4797" i="4" s="1"/>
  <c r="Q4798" i="4" s="1"/>
  <c r="Q4799" i="4" s="1"/>
  <c r="Q4800" i="4" s="1"/>
  <c r="Q4801" i="4" s="1"/>
  <c r="Q4802" i="4" s="1"/>
  <c r="Q4803" i="4" s="1"/>
  <c r="Q4804" i="4" s="1"/>
  <c r="Q4805" i="4" s="1"/>
  <c r="Q4806" i="4" s="1"/>
  <c r="Q4807" i="4" s="1"/>
  <c r="Q4808" i="4" s="1"/>
  <c r="Q4809" i="4" s="1"/>
  <c r="Q4810" i="4" s="1"/>
  <c r="Q4811" i="4" s="1"/>
  <c r="Q4812" i="4" s="1"/>
  <c r="Q4813" i="4" s="1"/>
  <c r="Q4814" i="4" s="1"/>
  <c r="Q4815" i="4" s="1"/>
  <c r="Q4816" i="4" s="1"/>
  <c r="Q4817" i="4" s="1"/>
  <c r="Q4818" i="4" s="1"/>
  <c r="Q4819" i="4" s="1"/>
  <c r="Q4820" i="4" s="1"/>
  <c r="Q4821" i="4" s="1"/>
  <c r="Q4822" i="4" s="1"/>
  <c r="Q4823" i="4" s="1"/>
  <c r="Q4824" i="4" s="1"/>
  <c r="Q4825" i="4" s="1"/>
  <c r="Q4826" i="4" s="1"/>
  <c r="Q4827" i="4" s="1"/>
  <c r="Q4828" i="4" s="1"/>
  <c r="Q4829" i="4" s="1"/>
  <c r="Q4830" i="4" s="1"/>
  <c r="Q4831" i="4" s="1"/>
  <c r="Q4832" i="4" s="1"/>
  <c r="Q4833" i="4" s="1"/>
  <c r="Q4834" i="4" s="1"/>
  <c r="Q4835" i="4" s="1"/>
  <c r="Q4836" i="4" s="1"/>
  <c r="Q4837" i="4" s="1"/>
  <c r="Q4838" i="4" s="1"/>
  <c r="Q4839" i="4" s="1"/>
  <c r="Q4840" i="4" s="1"/>
  <c r="Q4841" i="4" s="1"/>
  <c r="Q4842" i="4" s="1"/>
  <c r="Q4843" i="4" s="1"/>
  <c r="Q4844" i="4" s="1"/>
  <c r="Q4845" i="4" s="1"/>
  <c r="Q4846" i="4" s="1"/>
  <c r="Q4847" i="4" s="1"/>
  <c r="Q4848" i="4" s="1"/>
  <c r="Q4849" i="4" s="1"/>
  <c r="Q4850" i="4" s="1"/>
  <c r="Q4851" i="4" s="1"/>
  <c r="Q4852" i="4" s="1"/>
  <c r="Q4853" i="4" s="1"/>
  <c r="Q4854" i="4" s="1"/>
  <c r="Q4855" i="4" s="1"/>
  <c r="Q4856" i="4" s="1"/>
  <c r="Q4857" i="4" s="1"/>
  <c r="Q4858" i="4" s="1"/>
  <c r="Q4859" i="4" s="1"/>
  <c r="Q4860" i="4" s="1"/>
  <c r="Q4861" i="4" s="1"/>
  <c r="Q4862" i="4" s="1"/>
  <c r="Q4863" i="4" s="1"/>
  <c r="Q4864" i="4" s="1"/>
  <c r="P1263" i="4" l="1"/>
  <c r="P4995" i="4" s="1"/>
  <c r="P1400" i="4"/>
  <c r="P2238" i="4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<sst xmlns="http://schemas.openxmlformats.org/spreadsheetml/2006/main" count="25598" uniqueCount="4490">
  <si>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</si>
  <si>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</si>
  <si>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</si>
  <si>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</si>
  <si>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</si>
  <si>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</si>
  <si>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</si>
  <si>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</si>
  <si>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</si>
  <si>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</si>
  <si>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</si>
  <si>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</si>
  <si>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</si>
  <si>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</si>
  <si>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</si>
  <si>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</si>
  <si>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</si>
  <si>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</si>
  <si>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</si>
  <si>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</si>
  <si>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</si>
  <si>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</si>
  <si>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</si>
  <si>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</si>
  <si>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</si>
  <si>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</si>
  <si>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</si>
  <si>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</si>
  <si>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</si>
  <si>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</si>
  <si>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</si>
  <si>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</si>
  <si>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</si>
  <si>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</si>
  <si>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</si>
  <si>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</si>
  <si>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</si>
  <si>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</si>
  <si>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</si>
  <si>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</si>
  <si>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</si>
  <si>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</si>
  <si>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</si>
  <si>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</si>
  <si>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</si>
  <si>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</si>
  <si>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</si>
  <si>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</si>
  <si>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</si>
  <si>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</si>
  <si>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</si>
  <si>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</si>
  <si>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</si>
  <si>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</si>
  <si>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</si>
  <si>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</si>
  <si>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</si>
  <si>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</si>
  <si>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</si>
  <si>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</si>
  <si>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</si>
  <si>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</si>
  <si>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</si>
  <si>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</si>
  <si>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</si>
  <si>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</si>
  <si>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</si>
  <si>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</si>
  <si>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</si>
  <si>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</si>
  <si>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</si>
  <si>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</si>
  <si>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</si>
  <si>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</si>
  <si>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</si>
  <si>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</si>
  <si>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</si>
  <si>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</si>
  <si>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</si>
  <si>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</si>
  <si>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</si>
  <si>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</si>
  <si>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</si>
  <si>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</si>
  <si>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</si>
  <si>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</si>
  <si>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</si>
  <si>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</si>
  <si>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</si>
  <si>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</si>
  <si>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</si>
  <si>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</si>
  <si>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</si>
  <si>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</si>
  <si>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</si>
  <si>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</si>
  <si>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</si>
  <si>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</si>
  <si>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</si>
  <si>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</si>
  <si>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</si>
  <si>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</si>
  <si>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</si>
  <si>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</si>
  <si>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</si>
  <si>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</si>
  <si>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</si>
  <si>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</si>
  <si>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</si>
  <si>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</si>
  <si>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</si>
  <si>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</si>
  <si>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</si>
  <si>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</si>
  <si>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</si>
  <si>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</si>
  <si>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</si>
  <si>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</si>
  <si>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</si>
  <si>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</si>
  <si>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</si>
  <si>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</si>
  <si>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</si>
  <si>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</si>
  <si>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</si>
  <si>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</si>
  <si>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</si>
  <si>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</si>
  <si>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</si>
  <si>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</si>
  <si>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</si>
  <si>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</si>
  <si>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</si>
  <si>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</si>
  <si>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</si>
  <si>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</si>
  <si>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</si>
  <si>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</si>
  <si>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</si>
  <si>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</si>
  <si>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</si>
  <si>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</si>
  <si>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</si>
  <si>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</si>
  <si>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</si>
  <si>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</si>
  <si>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</si>
  <si>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</si>
  <si>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</si>
  <si>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</si>
  <si>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</si>
  <si>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</si>
  <si>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</si>
  <si>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</si>
  <si>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</si>
  <si>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</si>
  <si>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</si>
  <si>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</si>
  <si>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</si>
  <si>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</si>
  <si>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</si>
  <si>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</si>
  <si>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</si>
  <si>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</si>
  <si>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</si>
  <si>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</si>
  <si>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</si>
  <si>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</si>
  <si>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</si>
  <si>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</si>
  <si>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</si>
  <si>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</si>
  <si>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</si>
  <si>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</si>
  <si>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</si>
  <si>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</si>
  <si>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</si>
  <si>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</si>
  <si>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</si>
  <si>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</si>
  <si>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</si>
  <si>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</si>
  <si>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</si>
  <si>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</si>
  <si>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</si>
  <si>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</si>
  <si>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</si>
  <si>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</si>
  <si>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</si>
  <si>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</si>
  <si>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</si>
  <si>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</si>
  <si>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</si>
  <si>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</si>
  <si>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</si>
  <si>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</si>
  <si>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</si>
  <si>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</si>
  <si>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</si>
  <si>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</si>
  <si>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</si>
  <si>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</si>
  <si>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</si>
  <si>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</si>
  <si>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</si>
  <si>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</si>
  <si>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</si>
  <si>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</si>
  <si>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</si>
  <si>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</si>
  <si>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</si>
  <si>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</si>
  <si>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</si>
  <si>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</si>
  <si>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</si>
  <si>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</si>
  <si>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</si>
  <si>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</si>
  <si>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</si>
  <si>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</si>
  <si>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</si>
  <si>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</si>
  <si>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</si>
  <si>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</si>
  <si>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</si>
  <si>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</si>
  <si>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</si>
  <si>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</si>
  <si>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</si>
  <si>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</si>
  <si>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</si>
  <si>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</si>
  <si>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</si>
  <si>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</si>
  <si>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</si>
  <si>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</si>
  <si>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</si>
  <si>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</si>
  <si>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</si>
  <si>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</si>
  <si>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</si>
  <si>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</si>
  <si>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</si>
  <si>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</si>
  <si>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</si>
  <si>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</si>
  <si>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</si>
  <si>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</si>
  <si>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</si>
  <si>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</si>
  <si>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</si>
  <si>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</si>
  <si>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</si>
  <si>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</si>
  <si>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</si>
  <si>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</si>
  <si>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</si>
  <si>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</si>
  <si>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</si>
  <si>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</si>
  <si>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</si>
  <si>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</si>
  <si>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</si>
  <si>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</si>
  <si>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</si>
  <si>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</si>
  <si>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</si>
  <si>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</si>
  <si>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</si>
  <si>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</si>
  <si>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</si>
  <si>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</si>
  <si>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</si>
  <si>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</si>
  <si>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</si>
  <si>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</si>
  <si>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</si>
  <si>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</si>
  <si>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</si>
  <si>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</si>
  <si>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</si>
  <si>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</si>
  <si>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</si>
  <si>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</si>
  <si>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</si>
  <si>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</si>
  <si>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</si>
  <si>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</si>
  <si>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</si>
  <si>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</si>
  <si>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</si>
  <si>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</si>
  <si>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</si>
  <si>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</si>
  <si>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</si>
  <si>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</si>
  <si>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</si>
  <si>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</si>
  <si>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</si>
  <si>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</si>
  <si>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</si>
  <si>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</si>
  <si>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</si>
  <si>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</si>
  <si>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</si>
  <si>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</si>
  <si>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</si>
  <si>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</si>
  <si>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</si>
  <si>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</si>
  <si>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</si>
  <si>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</si>
  <si>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</si>
  <si>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</si>
  <si>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</si>
  <si>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</si>
  <si>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</si>
  <si>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</si>
  <si>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</si>
  <si>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</si>
  <si>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</si>
  <si>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</si>
  <si>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</si>
  <si>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</si>
  <si>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</si>
  <si>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</si>
  <si>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</si>
  <si>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</si>
  <si>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</si>
  <si>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</si>
  <si>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</si>
  <si>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</si>
  <si>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</si>
  <si>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</si>
  <si>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</si>
  <si>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</si>
  <si>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</si>
  <si>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</si>
  <si>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</si>
  <si>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</si>
  <si>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</si>
  <si>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</si>
  <si>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</si>
  <si>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</si>
  <si>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</si>
  <si>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</si>
  <si>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</si>
  <si>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</si>
  <si>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</si>
  <si>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</si>
  <si>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</si>
  <si>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</si>
  <si>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</si>
  <si>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</si>
  <si>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</si>
  <si>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</si>
  <si>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</si>
  <si>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</si>
  <si>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</si>
  <si>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</si>
  <si>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</si>
  <si>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</si>
  <si>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</si>
  <si>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</si>
  <si>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</si>
  <si>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</si>
  <si>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</si>
  <si>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</si>
  <si>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</si>
  <si>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</si>
  <si>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</si>
  <si>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</si>
  <si>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</si>
  <si>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</si>
  <si>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</si>
  <si>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</si>
  <si>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</si>
  <si>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</si>
  <si>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</si>
  <si>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</si>
  <si>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</si>
  <si>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</si>
  <si>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</si>
  <si>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</si>
  <si>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</si>
  <si>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</si>
  <si>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</si>
  <si>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</si>
  <si>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</si>
  <si>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</si>
  <si>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</si>
  <si>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</si>
  <si>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</si>
  <si>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</si>
  <si>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</si>
  <si>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</si>
  <si>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</si>
  <si>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</si>
  <si>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</si>
  <si>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</si>
  <si>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</si>
  <si>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</si>
  <si>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</si>
  <si>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</si>
  <si>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</si>
  <si>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</si>
  <si>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</si>
  <si>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</si>
  <si>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</si>
  <si>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</si>
  <si>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</si>
  <si>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</si>
  <si>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</si>
  <si>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</si>
  <si>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</si>
  <si>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</si>
  <si>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</si>
  <si>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</si>
  <si>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</si>
  <si>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</si>
  <si>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</si>
  <si>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</si>
  <si>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</si>
  <si>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</si>
  <si>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</si>
  <si>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</si>
  <si>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</si>
  <si>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</si>
  <si>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</si>
  <si>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</si>
  <si>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</si>
  <si>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</si>
  <si>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</si>
  <si>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</si>
  <si>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</si>
  <si>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</si>
  <si>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</si>
  <si>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</si>
  <si>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</si>
  <si>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</si>
  <si>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</si>
  <si>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</si>
  <si>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</si>
  <si>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</si>
  <si>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</si>
  <si>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</si>
  <si>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</si>
  <si>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</si>
  <si>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</si>
  <si>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</si>
  <si>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</si>
  <si>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</si>
  <si>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</si>
  <si>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</si>
  <si>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</si>
  <si>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</si>
  <si>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</si>
  <si>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</si>
  <si>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</si>
  <si>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</si>
  <si>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</si>
  <si>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</si>
  <si>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</si>
  <si>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</si>
  <si>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</si>
  <si>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</si>
  <si>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</si>
  <si>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</si>
  <si>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</si>
  <si>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</si>
  <si>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</si>
  <si>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</si>
  <si>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</si>
  <si>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</si>
  <si>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</si>
  <si>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</si>
  <si>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</si>
  <si>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</si>
  <si>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</si>
  <si>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</si>
  <si>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</si>
  <si>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</si>
  <si>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</si>
  <si>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</si>
  <si>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</si>
  <si>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</si>
  <si>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</si>
  <si>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</si>
  <si>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</si>
  <si>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</si>
  <si>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</si>
  <si>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</si>
  <si>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</si>
  <si>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</si>
  <si>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</si>
  <si>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</si>
  <si>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</si>
  <si>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</si>
  <si>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</si>
  <si>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</si>
  <si>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</si>
  <si>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</si>
  <si>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</si>
  <si>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</si>
  <si>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</si>
  <si>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</si>
  <si>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</si>
  <si>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</si>
  <si>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</si>
  <si>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</si>
  <si>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</si>
  <si>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</si>
  <si>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</si>
  <si>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</si>
  <si>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</si>
  <si>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</si>
  <si>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</si>
  <si>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</si>
  <si>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</si>
  <si>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</si>
  <si>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</si>
  <si>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</si>
  <si>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</si>
  <si>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</si>
  <si>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</si>
  <si>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</si>
  <si>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</si>
  <si>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</si>
  <si>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</si>
  <si>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</si>
  <si>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</si>
  <si>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</si>
  <si>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</si>
  <si>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</si>
  <si>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</si>
  <si>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</si>
  <si>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</si>
  <si>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</si>
  <si>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</si>
  <si>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</si>
  <si>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</si>
  <si>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</si>
  <si>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</si>
  <si>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</si>
  <si>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</si>
  <si>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</si>
  <si>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</si>
  <si>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</si>
  <si>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</si>
  <si>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</si>
  <si>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</si>
  <si>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</si>
  <si>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</si>
  <si>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</si>
  <si>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</si>
  <si>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</si>
  <si>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</si>
  <si>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</si>
  <si>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</si>
  <si>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</si>
  <si>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</si>
  <si>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</si>
  <si>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</si>
  <si>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</si>
  <si>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</si>
  <si>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</si>
  <si>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</si>
  <si>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</si>
  <si>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</si>
  <si>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</si>
  <si>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</si>
  <si>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</si>
  <si>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</si>
  <si>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</si>
  <si>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</si>
  <si>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</si>
  <si>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</si>
  <si>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</si>
  <si>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</si>
  <si>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</si>
  <si>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</si>
  <si>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</si>
  <si>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</si>
  <si>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</si>
  <si>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</si>
  <si>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</si>
  <si>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</si>
  <si>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</si>
  <si>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</si>
  <si>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</si>
  <si>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</si>
  <si>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</si>
  <si>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</si>
  <si>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</si>
  <si>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</si>
  <si>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</si>
  <si>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</si>
  <si>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</si>
  <si>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</si>
  <si>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</si>
  <si>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</si>
  <si>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</si>
  <si>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</si>
  <si>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</si>
  <si>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</si>
  <si>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</si>
  <si>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</si>
  <si>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</si>
  <si>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</si>
  <si>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</si>
  <si>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</si>
  <si>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</si>
  <si>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</si>
  <si>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</si>
  <si>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</si>
  <si>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</si>
  <si>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</si>
  <si>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</si>
  <si>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</si>
  <si>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</si>
  <si>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</si>
  <si>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</si>
  <si>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</si>
  <si>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</si>
  <si>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</si>
  <si>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</si>
  <si>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</si>
  <si>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</si>
  <si>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</si>
  <si>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</si>
  <si>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</si>
  <si>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</si>
  <si>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</si>
  <si>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</si>
  <si>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</si>
  <si>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</si>
  <si>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</si>
  <si>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</si>
  <si>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</si>
  <si>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</si>
  <si>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</si>
  <si>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</si>
  <si>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</si>
  <si>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</si>
  <si>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</si>
  <si>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</si>
  <si>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</si>
  <si>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</si>
  <si>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</si>
  <si>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</si>
  <si>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</si>
  <si>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</si>
  <si>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</si>
  <si>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</si>
  <si>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</si>
  <si>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</si>
  <si>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</si>
  <si>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</si>
  <si>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</si>
  <si>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</si>
  <si>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</si>
  <si>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</si>
  <si>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</si>
  <si>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</si>
  <si>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</si>
  <si>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</si>
  <si>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</si>
  <si>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</si>
  <si>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</si>
  <si>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</si>
  <si>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</si>
  <si>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</si>
  <si>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</si>
  <si>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</si>
  <si>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</si>
  <si>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</si>
  <si>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</si>
  <si>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</si>
  <si>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</si>
  <si>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</si>
  <si>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</si>
  <si>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</si>
  <si>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</si>
  <si>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</si>
  <si>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</si>
  <si>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</si>
  <si>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</si>
  <si>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</si>
  <si>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</si>
  <si>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</si>
  <si>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</si>
  <si>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</si>
  <si>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</si>
  <si>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</si>
  <si>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</si>
  <si>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</si>
  <si>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</si>
  <si>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</si>
  <si>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</si>
  <si>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</si>
  <si>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</si>
  <si>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</si>
  <si>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</si>
  <si>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</si>
  <si>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</si>
  <si>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</si>
  <si>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</si>
  <si>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</si>
  <si>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</si>
  <si>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</si>
  <si>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</si>
  <si>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</si>
  <si>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</si>
  <si>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</si>
  <si>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</si>
  <si>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</si>
  <si>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</si>
  <si>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</si>
  <si>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</si>
  <si>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</si>
  <si>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</si>
  <si>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</si>
  <si>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</si>
  <si>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</si>
  <si>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</si>
  <si>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</si>
  <si>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</si>
  <si>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</si>
  <si>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</si>
  <si>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</si>
  <si>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</si>
  <si>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</si>
  <si>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</si>
  <si>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</si>
  <si>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</si>
  <si>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</si>
  <si>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</si>
  <si>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</si>
  <si>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</si>
  <si>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</si>
  <si>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</si>
  <si>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</si>
  <si>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</si>
  <si>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</si>
  <si>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</si>
  <si>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</si>
  <si>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</si>
  <si>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</si>
  <si>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</si>
  <si>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</si>
  <si>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</si>
  <si>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</si>
  <si>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</si>
  <si>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</si>
  <si>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</si>
  <si>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</si>
  <si>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</si>
  <si>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</si>
  <si>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</si>
  <si>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</si>
  <si>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</si>
  <si>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</si>
  <si>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</si>
  <si>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</si>
  <si>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</si>
  <si>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</si>
  <si>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</si>
  <si>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</si>
  <si>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</si>
  <si>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</si>
  <si>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</si>
  <si>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</si>
  <si>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</si>
  <si>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</si>
  <si>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</si>
  <si>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</si>
  <si>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</si>
  <si>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</si>
  <si>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</si>
  <si>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</si>
  <si>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</si>
  <si>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</si>
  <si>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</si>
  <si>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</si>
  <si>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</si>
  <si>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</si>
  <si>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</si>
  <si>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</si>
  <si>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</si>
  <si>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</si>
  <si>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</si>
  <si>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</si>
  <si>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</si>
  <si>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</si>
  <si>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</si>
  <si>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</si>
  <si>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</si>
  <si>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</si>
  <si>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</si>
  <si>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</si>
  <si>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</si>
  <si>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</si>
  <si>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</si>
  <si>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</si>
  <si>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</si>
  <si>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</si>
  <si>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</si>
  <si>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</si>
  <si>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</si>
  <si>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</si>
  <si>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</si>
  <si>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</si>
  <si>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</si>
  <si>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</si>
  <si>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</si>
  <si>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</si>
  <si>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</si>
  <si>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</si>
  <si>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</si>
  <si>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</si>
  <si>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</si>
  <si>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</si>
  <si>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</si>
  <si>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</si>
  <si>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</si>
  <si>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</si>
  <si>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</si>
  <si>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</si>
  <si>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</si>
  <si>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</si>
  <si>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</si>
  <si>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</si>
  <si>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</si>
  <si>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</si>
  <si>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</si>
  <si>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</si>
  <si>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</si>
  <si>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</si>
  <si>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</si>
  <si>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</si>
  <si>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</si>
  <si>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</si>
  <si>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</si>
  <si>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</si>
  <si>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</si>
  <si>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</si>
  <si>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</si>
  <si>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</si>
  <si>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</si>
  <si>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</si>
  <si>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</si>
  <si>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</si>
  <si>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</si>
  <si>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</si>
  <si>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</si>
  <si>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</si>
  <si>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</si>
  <si>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</si>
  <si>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</si>
  <si>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</si>
  <si>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</si>
  <si>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</si>
  <si>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</si>
  <si>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</si>
  <si>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</si>
  <si>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</si>
  <si>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</si>
  <si>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</si>
  <si>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</si>
  <si>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</si>
  <si>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</si>
  <si>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</si>
  <si>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</si>
  <si>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</si>
  <si>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</si>
  <si>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</si>
  <si>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</si>
  <si>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</si>
  <si>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</si>
  <si>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</si>
  <si>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</si>
  <si>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</si>
  <si>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</si>
  <si>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</si>
  <si>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</si>
  <si>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</si>
  <si>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</si>
  <si>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</si>
  <si>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</si>
  <si>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</si>
  <si>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</si>
  <si>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</si>
  <si>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</si>
  <si>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</si>
  <si>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</si>
  <si>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</si>
  <si>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</si>
  <si>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</si>
  <si>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</si>
  <si>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</si>
  <si>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</si>
  <si>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</si>
  <si>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</si>
  <si>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</si>
  <si>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</si>
  <si>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</si>
  <si>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</si>
  <si>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</si>
  <si>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</si>
  <si>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</si>
  <si>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</si>
  <si>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</si>
  <si>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</si>
  <si>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</si>
  <si>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</si>
  <si>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</si>
  <si>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</si>
  <si>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</si>
  <si>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</si>
  <si>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</si>
  <si>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</si>
  <si>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</si>
  <si>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</si>
  <si>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</si>
  <si>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</si>
  <si>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</si>
  <si>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</si>
  <si>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</si>
  <si>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</si>
  <si>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</si>
  <si>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</si>
  <si>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</si>
  <si>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</si>
  <si>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</si>
  <si>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</si>
  <si>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</si>
  <si>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</si>
  <si>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</si>
  <si>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</si>
  <si>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</si>
  <si>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</si>
  <si>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</si>
  <si>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</si>
  <si>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</si>
  <si>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</si>
  <si>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</si>
  <si>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</si>
  <si>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</si>
  <si>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</si>
  <si>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</si>
  <si>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</si>
  <si>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</si>
  <si>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</si>
  <si>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</si>
  <si>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</si>
  <si>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</si>
  <si>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</si>
  <si>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</si>
  <si>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</si>
  <si>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</si>
  <si>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</si>
  <si>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</si>
  <si>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</si>
  <si>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</si>
  <si>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</si>
  <si>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</si>
  <si>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</si>
  <si>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</si>
  <si>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</si>
  <si>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</si>
  <si>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</si>
  <si>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</si>
  <si>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</si>
  <si>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</si>
  <si>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</si>
  <si>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</si>
  <si>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</si>
  <si>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</si>
  <si>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</si>
  <si>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</si>
  <si>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</si>
  <si>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</si>
  <si>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</si>
  <si>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</si>
  <si>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</si>
  <si>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</si>
  <si>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</si>
  <si>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</si>
  <si>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</si>
  <si>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</si>
  <si>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</si>
  <si>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</si>
  <si>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</si>
  <si>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</si>
  <si>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</si>
  <si>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</si>
  <si>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</si>
  <si>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</si>
  <si>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</si>
  <si>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</si>
  <si>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</si>
  <si>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</si>
  <si>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</si>
  <si>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</si>
  <si>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</si>
  <si>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</si>
  <si>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</si>
  <si>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</si>
  <si>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</si>
  <si>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</si>
  <si>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</si>
  <si>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</si>
  <si>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</si>
  <si>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</si>
  <si>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</si>
  <si>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</si>
  <si>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</si>
  <si>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</si>
  <si>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</si>
  <si>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</si>
  <si>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</si>
  <si>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</si>
  <si>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</si>
  <si>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</si>
  <si>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</si>
  <si>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</si>
  <si>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</si>
  <si>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</si>
  <si>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</si>
  <si>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</si>
  <si>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</si>
  <si>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</si>
  <si>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</si>
  <si>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</si>
  <si>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</si>
  <si>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</si>
  <si>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</si>
  <si>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</si>
  <si>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</si>
  <si>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</si>
  <si>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</si>
  <si>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</si>
  <si>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</si>
  <si>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</si>
  <si>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</si>
  <si>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</si>
  <si>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</si>
  <si>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</si>
  <si>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</si>
  <si>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</si>
  <si>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</si>
  <si>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</si>
  <si>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</si>
  <si>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</si>
  <si>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</si>
  <si>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</si>
  <si>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</si>
  <si>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</si>
  <si>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</si>
  <si>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</si>
  <si>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</si>
  <si>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</si>
  <si>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</si>
  <si>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</si>
  <si>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</si>
  <si>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</si>
  <si>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</si>
  <si>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</si>
  <si>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</si>
  <si>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</si>
  <si>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</si>
  <si>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</si>
  <si>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</si>
  <si>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</si>
  <si>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</si>
  <si>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</si>
  <si>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</si>
  <si>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</si>
  <si>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</si>
  <si>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</si>
  <si>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</si>
  <si>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</si>
  <si>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</si>
  <si>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</si>
  <si>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</si>
  <si>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</si>
  <si>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</si>
  <si>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</si>
  <si>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</si>
  <si>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</si>
  <si>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</si>
  <si>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</si>
  <si>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</si>
  <si>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</si>
  <si>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</si>
  <si>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</si>
  <si>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</si>
  <si>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</si>
  <si>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</si>
  <si>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</si>
  <si>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</si>
  <si>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</si>
  <si>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</si>
  <si>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</si>
  <si>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</si>
  <si>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</si>
  <si>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</si>
  <si>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</si>
  <si>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</si>
  <si>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</si>
  <si>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</si>
  <si>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</si>
  <si>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</si>
  <si>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</si>
  <si>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</si>
  <si>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</si>
  <si>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</si>
  <si>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</si>
  <si>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</si>
  <si>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</si>
  <si>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</si>
  <si>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</si>
  <si>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</si>
  <si>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</si>
  <si>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</si>
  <si>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</si>
  <si>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</si>
  <si>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</si>
  <si>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</si>
  <si>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</si>
  <si>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</si>
  <si>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</si>
  <si>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</si>
  <si>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</si>
  <si>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</si>
  <si>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</si>
  <si>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</si>
  <si>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</si>
  <si>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</si>
  <si>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</si>
  <si>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</si>
  <si>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</si>
  <si>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</si>
  <si>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</si>
  <si>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</si>
  <si>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</si>
  <si>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</si>
  <si>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</si>
  <si>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</si>
  <si>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</si>
  <si>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</si>
  <si>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</si>
  <si>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</si>
  <si>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</si>
  <si>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</si>
  <si>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</si>
  <si>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</si>
  <si>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</si>
  <si>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</si>
  <si>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</si>
  <si>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</si>
  <si>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</si>
  <si>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</si>
  <si>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</si>
  <si>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</si>
  <si>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</si>
  <si>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</si>
  <si>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</si>
  <si>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</si>
  <si>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</si>
  <si>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</si>
  <si>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</si>
  <si>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</si>
  <si>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</si>
  <si>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</si>
  <si>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</si>
  <si>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</si>
  <si>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</si>
  <si>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</si>
  <si>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</si>
  <si>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</si>
  <si>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</si>
  <si>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</si>
  <si>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</si>
  <si>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</si>
  <si>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</si>
  <si>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</si>
  <si>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</si>
  <si>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</si>
  <si>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</si>
  <si>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</si>
  <si>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</si>
  <si>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</si>
  <si>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</si>
  <si>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</si>
  <si>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</si>
  <si>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</si>
  <si>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</si>
  <si>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</si>
  <si>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</si>
  <si>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</si>
  <si>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</si>
  <si>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</si>
  <si>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</si>
  <si>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</si>
  <si>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</si>
  <si>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</si>
  <si>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</si>
  <si>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</si>
  <si>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</si>
  <si>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</si>
  <si>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</si>
  <si>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</si>
  <si>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</si>
  <si>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</si>
  <si>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</si>
  <si>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</si>
  <si>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</si>
  <si>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</si>
  <si>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</si>
  <si>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</si>
  <si>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</si>
  <si>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</si>
  <si>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</si>
  <si>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</si>
  <si>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</si>
  <si>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</si>
  <si>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</si>
  <si>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</si>
  <si>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</si>
  <si>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</si>
  <si>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</si>
  <si>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</si>
  <si>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</si>
  <si>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</si>
  <si>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</si>
  <si>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</si>
  <si>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</si>
  <si>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</si>
  <si>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</si>
  <si>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</si>
  <si>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</si>
  <si>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</si>
  <si>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</si>
  <si>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</si>
  <si>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</si>
  <si>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</si>
  <si>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</si>
  <si>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</si>
  <si>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</si>
  <si>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</si>
  <si>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</si>
  <si>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</si>
  <si>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</si>
  <si>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</si>
  <si>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</si>
  <si>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</si>
  <si>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</si>
  <si>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</si>
  <si>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</si>
  <si>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</si>
  <si>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</si>
  <si>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</si>
  <si>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</si>
  <si>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</si>
  <si>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</si>
  <si>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</si>
  <si>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</si>
  <si>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</si>
  <si>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</si>
  <si>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</si>
  <si>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</si>
  <si>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</si>
  <si>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</si>
  <si>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</si>
  <si>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</si>
  <si>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</si>
  <si>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</si>
  <si>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</si>
  <si>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</si>
  <si>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</si>
  <si>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</si>
  <si>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</si>
  <si>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</si>
  <si>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</si>
  <si>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</si>
  <si>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</si>
  <si>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</si>
  <si>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</si>
  <si>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</si>
  <si>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</si>
  <si>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</si>
  <si>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</si>
  <si>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</si>
  <si>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</si>
  <si>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</si>
  <si>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</si>
  <si>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</si>
  <si>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</si>
  <si>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</si>
  <si>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</si>
  <si>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</si>
  <si>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</si>
  <si>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</si>
  <si>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</si>
  <si>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</si>
  <si>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</si>
  <si>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</si>
  <si>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</si>
  <si>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</si>
  <si>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</si>
  <si>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</si>
  <si>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</si>
  <si>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</si>
  <si>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</si>
  <si>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</si>
  <si>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</si>
  <si>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</si>
  <si>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</si>
  <si>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</si>
  <si>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</si>
  <si>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</si>
  <si>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</si>
  <si>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</si>
  <si>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</si>
  <si>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</si>
  <si>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</si>
  <si>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</si>
  <si>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</si>
  <si>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</si>
  <si>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</si>
  <si>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</si>
  <si>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</si>
  <si>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</si>
  <si>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</si>
  <si>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</si>
  <si>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</si>
  <si>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</si>
  <si>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</si>
  <si>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</si>
  <si>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</si>
  <si>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</si>
  <si>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</si>
  <si>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</si>
  <si>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</si>
  <si>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</si>
  <si>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</si>
  <si>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</si>
  <si>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</si>
  <si>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</si>
  <si>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</si>
  <si>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</si>
  <si>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</si>
  <si>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</si>
  <si>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</si>
  <si>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</si>
  <si>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</si>
  <si>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</si>
  <si>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</si>
  <si>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</si>
  <si>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</si>
  <si>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</si>
  <si>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</si>
  <si>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</si>
  <si>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</si>
  <si>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</si>
  <si>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</si>
  <si>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</si>
  <si>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</si>
  <si>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</si>
  <si>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</si>
  <si>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</si>
  <si>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</si>
  <si>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</si>
  <si>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</si>
  <si>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</si>
  <si>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</si>
  <si>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</si>
  <si>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</si>
  <si>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</si>
  <si>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</si>
  <si>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</si>
  <si>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</si>
  <si>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</si>
  <si>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</si>
  <si>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</si>
  <si>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</si>
  <si>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</si>
  <si>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</si>
  <si>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</si>
  <si>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</si>
  <si>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</si>
  <si>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</si>
  <si>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</si>
  <si>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</si>
  <si>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</si>
  <si>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</si>
  <si>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</si>
  <si>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</si>
  <si>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</si>
  <si>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</si>
  <si>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</si>
  <si>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</si>
  <si>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</si>
  <si>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</si>
  <si>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</si>
  <si>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</si>
  <si>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</si>
  <si>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</si>
  <si>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</si>
  <si>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</si>
  <si>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</si>
  <si>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</si>
  <si>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</si>
  <si>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</si>
  <si>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</si>
  <si>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</si>
  <si>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</si>
  <si>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</si>
  <si>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</si>
  <si>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</si>
  <si>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</si>
  <si>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</si>
  <si>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</si>
  <si>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</si>
  <si>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</si>
  <si>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</si>
  <si>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</si>
  <si>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</si>
  <si>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</si>
  <si>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</si>
  <si>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</si>
  <si>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</si>
  <si>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</si>
  <si>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</si>
  <si>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</si>
  <si>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</si>
  <si>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</si>
  <si>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</si>
  <si>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</si>
  <si>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</si>
  <si>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</si>
  <si>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</si>
  <si>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</si>
  <si>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</si>
  <si>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</si>
  <si>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</si>
  <si>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</si>
  <si>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</si>
  <si>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</si>
  <si>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</si>
  <si>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</si>
  <si>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</si>
  <si>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</si>
  <si>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</si>
  <si>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</si>
  <si>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</si>
  <si>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</si>
  <si>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</si>
  <si>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</si>
  <si>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</si>
  <si>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</si>
  <si>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</si>
  <si>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</si>
  <si>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</si>
  <si>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</si>
  <si>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</si>
  <si>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</si>
  <si>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</si>
  <si>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</si>
  <si>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</si>
  <si>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</si>
  <si>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</si>
  <si>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</si>
  <si>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</si>
  <si>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</si>
  <si>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</si>
  <si>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</si>
  <si>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</si>
  <si>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</si>
  <si>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</si>
  <si>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</si>
  <si>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</si>
  <si>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</si>
  <si>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</si>
  <si>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</si>
  <si>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</si>
  <si>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</si>
  <si>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</si>
  <si>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</si>
  <si>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</si>
  <si>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</si>
  <si>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</si>
  <si>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</si>
  <si>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</si>
  <si>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</si>
  <si>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</si>
  <si>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</si>
  <si>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</si>
  <si>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</si>
  <si>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</si>
  <si>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</si>
  <si>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</si>
  <si>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</si>
  <si>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</si>
  <si>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</si>
  <si>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</si>
  <si>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</si>
  <si>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</si>
  <si>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</si>
  <si>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</si>
  <si>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</si>
  <si>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</si>
  <si>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</si>
  <si>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</si>
  <si>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</si>
  <si>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</si>
  <si>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</si>
  <si>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</si>
  <si>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</si>
  <si>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</si>
  <si>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</si>
  <si>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</si>
  <si>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</si>
  <si>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</si>
  <si>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</si>
  <si>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</si>
  <si>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</si>
  <si>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</si>
  <si>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</si>
  <si>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</si>
  <si>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</si>
  <si>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</si>
  <si>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</si>
  <si>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</si>
  <si>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</si>
  <si>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</si>
  <si>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</si>
  <si>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</si>
  <si>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</si>
  <si>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</si>
  <si>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</si>
  <si>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</si>
  <si>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</si>
  <si>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</si>
  <si>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</si>
  <si>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</si>
  <si>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</si>
  <si>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</si>
  <si>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</si>
  <si>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</si>
  <si>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</si>
  <si>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</si>
  <si>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</si>
  <si>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</si>
  <si>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</si>
  <si>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</si>
  <si>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</si>
  <si>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</si>
  <si>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</si>
  <si>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</si>
  <si>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</si>
  <si>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</si>
  <si>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</si>
  <si>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</si>
  <si>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</si>
  <si>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</si>
  <si>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</si>
  <si>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</si>
  <si>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</si>
  <si>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</si>
  <si>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</si>
  <si>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</si>
  <si>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</si>
  <si>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</si>
  <si>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</si>
  <si>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</si>
  <si>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</si>
  <si>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</si>
  <si>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</si>
  <si>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</si>
  <si>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</si>
  <si>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</si>
  <si>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</si>
  <si>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</si>
  <si>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</si>
  <si>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</si>
  <si>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</si>
  <si>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</si>
  <si>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</si>
  <si>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</si>
  <si>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</si>
  <si>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</si>
  <si>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</si>
  <si>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</si>
  <si>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</si>
  <si>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</si>
  <si>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</si>
  <si>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</si>
  <si>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</si>
  <si>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</si>
  <si>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</si>
  <si>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</si>
  <si>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</si>
  <si>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</si>
  <si>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</si>
  <si>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</si>
  <si>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</si>
  <si>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</si>
  <si>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</si>
  <si>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</si>
  <si>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</si>
  <si>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</si>
  <si>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</si>
  <si>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</si>
  <si>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</si>
  <si>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</si>
  <si>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</si>
  <si>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</si>
  <si>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</si>
  <si>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</si>
  <si>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</si>
  <si>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</si>
  <si>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</si>
  <si>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</si>
  <si>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</si>
  <si>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</si>
  <si>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</si>
  <si>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</si>
  <si>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</si>
  <si>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</si>
  <si>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</si>
  <si>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</si>
  <si>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</si>
  <si>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</si>
  <si>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</si>
  <si>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</si>
  <si>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</si>
  <si>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</si>
  <si>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</si>
  <si>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</si>
  <si>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</si>
  <si>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</si>
  <si>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</si>
  <si>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</si>
  <si>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</si>
  <si>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</si>
  <si>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</si>
  <si>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</si>
  <si>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</si>
  <si>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</si>
  <si>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</si>
  <si>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</si>
  <si>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</si>
  <si>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</si>
  <si>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</si>
  <si>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</si>
  <si>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</si>
  <si>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</si>
  <si>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</si>
  <si>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</si>
  <si>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</si>
  <si>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</si>
  <si>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</si>
  <si>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</si>
  <si>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</si>
  <si>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</si>
  <si>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</si>
  <si>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</si>
  <si>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</si>
  <si>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</si>
  <si>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</si>
  <si>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</si>
  <si>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</si>
  <si>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</si>
  <si>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</si>
  <si>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</si>
  <si>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</si>
  <si>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</si>
  <si>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</si>
  <si>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</si>
  <si>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</si>
  <si>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</si>
  <si>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</si>
  <si>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</si>
  <si>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</si>
  <si>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</si>
  <si>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</si>
  <si>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</si>
  <si>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</si>
  <si>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</si>
  <si>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</si>
  <si>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</si>
  <si>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</si>
  <si>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</si>
  <si>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</si>
  <si>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</si>
  <si>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</si>
  <si>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</si>
  <si>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</si>
  <si>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</si>
  <si>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</si>
  <si>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</si>
  <si>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</si>
  <si>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</si>
  <si>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</si>
  <si>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</si>
  <si>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</si>
  <si>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</si>
  <si>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</si>
  <si>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</si>
  <si>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</si>
  <si>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</si>
  <si>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</si>
  <si>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</si>
  <si>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</si>
  <si>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</si>
  <si>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</si>
  <si>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</si>
  <si>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</si>
  <si>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</si>
  <si>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</si>
  <si>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</si>
  <si>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</si>
  <si>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</si>
  <si>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</si>
  <si>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</si>
  <si>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</si>
  <si>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</si>
  <si>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</si>
  <si>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</si>
  <si>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</si>
  <si>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</si>
  <si>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</si>
  <si>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</si>
  <si>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</si>
  <si>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</si>
  <si>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</si>
  <si>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</si>
  <si>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</si>
  <si>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</si>
  <si>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</si>
  <si>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</si>
  <si>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</si>
  <si>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</si>
  <si>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</si>
  <si>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</si>
  <si>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</si>
  <si>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</si>
  <si>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</si>
  <si>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</si>
  <si>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</si>
  <si>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</si>
  <si>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</si>
  <si>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</si>
  <si>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</si>
  <si>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</si>
  <si>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</si>
  <si>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</si>
  <si>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</si>
  <si>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</si>
  <si>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</si>
  <si>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</si>
  <si>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</si>
  <si>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</si>
  <si>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</si>
  <si>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</si>
  <si>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</si>
  <si>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</si>
  <si>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</si>
  <si>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</si>
  <si>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</si>
  <si>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</si>
  <si>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</si>
  <si>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</si>
  <si>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</si>
  <si>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</si>
  <si>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</si>
  <si>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</si>
  <si>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</si>
  <si>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</si>
  <si>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</si>
  <si>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</si>
  <si>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</si>
  <si>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</si>
  <si>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</si>
  <si>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</si>
  <si>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</si>
  <si>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</si>
  <si>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</si>
  <si>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</si>
  <si>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</si>
  <si>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</si>
  <si>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</si>
  <si>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</si>
  <si>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</si>
  <si>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</si>
  <si>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</si>
  <si>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</si>
  <si>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</si>
  <si>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</si>
  <si>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</si>
  <si>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</si>
  <si>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</si>
  <si>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</si>
  <si>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</si>
  <si>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</si>
  <si>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</si>
  <si>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</si>
  <si>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</si>
  <si>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</si>
  <si>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</si>
  <si>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</si>
  <si>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</si>
  <si>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</si>
  <si>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</si>
  <si>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</si>
  <si>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</si>
  <si>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</si>
  <si>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</si>
  <si>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</si>
  <si>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</si>
  <si>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</si>
  <si>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</si>
  <si>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</si>
  <si>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</si>
  <si>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</si>
  <si>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</si>
  <si>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</si>
  <si>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</si>
  <si>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</si>
  <si>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</si>
  <si>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</si>
  <si>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</si>
  <si>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</si>
  <si>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</si>
  <si>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</si>
  <si>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</si>
  <si>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</si>
  <si>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</si>
  <si>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</si>
  <si>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</si>
  <si>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</si>
  <si>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</si>
  <si>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</si>
  <si>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</si>
  <si>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</si>
  <si>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</si>
  <si>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</si>
  <si>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</si>
  <si>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</si>
  <si>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</si>
  <si>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</si>
  <si>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</si>
  <si>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</si>
  <si>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</si>
  <si>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</si>
  <si>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</si>
  <si>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</si>
  <si>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</si>
  <si>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</si>
  <si>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</si>
  <si>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</si>
  <si>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</si>
  <si>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</si>
  <si>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</si>
  <si>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</si>
  <si>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</si>
  <si>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</si>
  <si>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</si>
  <si>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</si>
  <si>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</si>
  <si>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</si>
  <si>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</si>
  <si>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</si>
  <si>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</si>
  <si>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</si>
  <si>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</si>
  <si>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</si>
  <si>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</si>
  <si>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</si>
  <si>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</si>
  <si>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</si>
  <si>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</si>
  <si>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</si>
  <si>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</si>
  <si>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</si>
  <si>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</si>
  <si>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</si>
  <si>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</si>
  <si>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</si>
  <si>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</si>
  <si>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</si>
  <si>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</si>
  <si>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</si>
  <si>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</si>
  <si>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</si>
  <si>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</si>
  <si>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</si>
  <si>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</si>
  <si>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</si>
  <si>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</si>
  <si>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</si>
  <si>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</si>
  <si>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</si>
  <si>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</si>
  <si>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</si>
  <si>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</si>
  <si>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</si>
  <si>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</si>
  <si>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</si>
  <si>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</si>
  <si>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</si>
  <si>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</si>
  <si>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</si>
  <si>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</si>
  <si>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</si>
  <si>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</si>
  <si>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</si>
  <si>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</si>
  <si>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</si>
  <si>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</si>
  <si>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</si>
  <si>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</si>
  <si>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</si>
  <si>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</si>
  <si>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</si>
  <si>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</si>
  <si>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</si>
  <si>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</si>
  <si>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</si>
  <si>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</si>
  <si>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</si>
  <si>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</si>
  <si>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</si>
  <si>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</si>
  <si>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</si>
  <si>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</si>
  <si>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</si>
  <si>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</si>
  <si>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</si>
  <si>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</si>
  <si>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</si>
  <si>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</si>
  <si>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</si>
  <si>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</si>
  <si>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</si>
  <si>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</si>
  <si>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</si>
  <si>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</si>
  <si>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</si>
  <si>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</si>
  <si>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</si>
  <si>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</si>
  <si>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</si>
  <si>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</si>
  <si>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</si>
  <si>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</si>
  <si>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</si>
  <si>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</si>
  <si>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</si>
  <si>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</si>
  <si>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</si>
  <si>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</si>
  <si>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</si>
  <si>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</si>
  <si>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</si>
  <si>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</si>
  <si>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</si>
  <si>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</si>
  <si>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</si>
  <si>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</si>
  <si>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</si>
  <si>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</si>
  <si>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</si>
  <si>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</si>
  <si>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</si>
  <si>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</si>
  <si>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</si>
  <si>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</si>
  <si>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</si>
  <si>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</si>
  <si>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</si>
  <si>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</si>
  <si>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</si>
  <si>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</si>
  <si>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</si>
  <si>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</si>
  <si>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</si>
  <si>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</si>
  <si>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</si>
  <si>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</si>
  <si>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</si>
  <si>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</si>
  <si>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</si>
  <si>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</si>
  <si>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</si>
  <si>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</si>
  <si>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</si>
  <si>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</si>
  <si>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</si>
  <si>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</si>
  <si>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</si>
  <si>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</si>
  <si>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</si>
  <si>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</si>
  <si>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</si>
  <si>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</si>
  <si>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</si>
  <si>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</si>
  <si>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</si>
  <si>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</si>
  <si>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</si>
  <si>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</si>
  <si>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</si>
  <si>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</si>
  <si>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</si>
  <si>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</si>
  <si>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</si>
  <si>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</si>
  <si>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</si>
  <si>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</si>
  <si>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</si>
  <si>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</si>
  <si>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</si>
  <si>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</si>
  <si>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</si>
  <si>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</si>
  <si>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</si>
  <si>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</si>
  <si>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</si>
  <si>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</si>
  <si>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</si>
  <si>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</si>
  <si>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</si>
  <si>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</si>
  <si>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</si>
  <si>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</si>
  <si>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</si>
  <si>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</si>
  <si>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</si>
  <si>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</si>
  <si>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</si>
  <si>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</si>
  <si>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</si>
  <si>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</si>
  <si>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</si>
  <si>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</si>
  <si>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</si>
  <si>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</si>
  <si>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</si>
  <si>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</si>
  <si>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</si>
  <si>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</si>
  <si>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</si>
  <si>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</si>
  <si>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</si>
  <si>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</si>
  <si>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</si>
  <si>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</si>
  <si>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</si>
  <si>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</si>
  <si>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</si>
  <si>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</si>
  <si>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</si>
  <si>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</si>
  <si>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</si>
  <si>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</si>
  <si>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</si>
  <si>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</si>
  <si>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</si>
  <si>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</si>
  <si>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</si>
  <si>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</si>
  <si>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</si>
  <si>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</si>
  <si>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</si>
  <si>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</si>
  <si>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</si>
  <si>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</si>
  <si>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</si>
  <si>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</si>
  <si>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</si>
  <si>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</si>
  <si>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</si>
  <si>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</si>
  <si>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</si>
  <si>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</si>
  <si>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</si>
  <si>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</si>
  <si>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</si>
  <si>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</si>
  <si>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</si>
  <si>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</si>
  <si>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</si>
  <si>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</si>
  <si>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</si>
  <si>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</si>
  <si>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</si>
  <si>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</si>
  <si>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</si>
  <si>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</si>
  <si>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</si>
  <si>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</si>
  <si>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</si>
  <si>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</si>
  <si>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</si>
  <si>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</si>
  <si>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</si>
  <si>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</si>
  <si>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</si>
  <si>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</si>
  <si>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</si>
  <si>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</si>
  <si>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</si>
  <si>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</si>
  <si>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</si>
  <si>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</si>
  <si>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</si>
  <si>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</si>
  <si>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</si>
  <si>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</si>
  <si>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</si>
  <si>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</si>
  <si>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</si>
  <si>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</si>
  <si>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</si>
  <si>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</si>
  <si>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</si>
  <si>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</si>
  <si>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</si>
  <si>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</si>
  <si>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</si>
  <si>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</si>
  <si>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</si>
  <si>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</si>
  <si>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</si>
  <si>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</si>
  <si>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</si>
  <si>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</si>
  <si>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</si>
  <si>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</si>
  <si>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</si>
  <si>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</si>
  <si>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</si>
  <si>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</si>
  <si>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</si>
  <si>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</si>
  <si>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</si>
  <si>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</si>
  <si>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</si>
  <si>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</si>
  <si>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</si>
  <si>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</si>
  <si>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</si>
  <si>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</si>
  <si>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</si>
  <si>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</si>
  <si>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</si>
  <si>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</si>
  <si>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</si>
  <si>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</si>
  <si>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</si>
  <si>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</si>
  <si>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</si>
  <si>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</si>
  <si>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</si>
  <si>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</si>
  <si>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</si>
  <si>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</si>
  <si>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</si>
  <si>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</si>
  <si>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</si>
  <si>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</si>
  <si>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</si>
  <si>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</si>
  <si>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</si>
  <si>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</si>
  <si>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</si>
  <si>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</si>
  <si>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</si>
  <si>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</si>
  <si>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</si>
  <si>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</si>
  <si>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</si>
  <si>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</si>
  <si>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</si>
  <si>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</si>
  <si>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</si>
  <si>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</si>
  <si>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</si>
  <si>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</si>
  <si>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</si>
  <si>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</si>
  <si>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</si>
  <si>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</si>
  <si>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</si>
  <si>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</si>
  <si>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</si>
  <si>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</si>
  <si>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</si>
  <si>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</si>
  <si>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</si>
  <si>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</si>
  <si>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</si>
  <si>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</si>
  <si>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</si>
  <si>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</si>
  <si>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</si>
  <si>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</si>
  <si>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</si>
  <si>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</si>
  <si>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</si>
  <si>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</si>
  <si>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</si>
  <si>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</si>
  <si>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</si>
  <si>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</si>
  <si>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</si>
  <si>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</si>
  <si>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</si>
  <si>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</si>
  <si>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</si>
  <si>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</si>
  <si>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</si>
  <si>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</si>
  <si>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</si>
  <si>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</si>
  <si>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</si>
  <si>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</si>
  <si>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</si>
  <si>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</si>
  <si>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</si>
  <si>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</si>
  <si>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</si>
  <si>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</si>
  <si>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</si>
  <si>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</si>
  <si>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</si>
  <si>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</si>
  <si>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</si>
  <si>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</si>
  <si>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</si>
  <si>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</si>
  <si>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</si>
  <si>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</si>
  <si>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</si>
  <si>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</si>
  <si>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</si>
  <si>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</si>
  <si>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</si>
  <si>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</si>
  <si>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</si>
  <si>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</si>
  <si>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</si>
  <si>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</si>
  <si>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</si>
  <si>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</si>
  <si>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</si>
  <si>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</si>
  <si>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</si>
  <si>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</si>
  <si>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</si>
  <si>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</si>
  <si>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</si>
  <si>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</si>
  <si>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</si>
  <si>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</si>
  <si>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</si>
  <si>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</si>
  <si>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</si>
  <si>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</si>
  <si>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</si>
  <si>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</si>
  <si>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</si>
  <si>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</si>
  <si>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</si>
  <si>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</si>
  <si>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</si>
  <si>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</si>
  <si>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</si>
  <si>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</si>
  <si>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</si>
  <si>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</si>
  <si>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</si>
  <si>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</si>
  <si>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</si>
  <si>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</si>
  <si>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</si>
  <si>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</si>
  <si>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</si>
  <si>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</si>
  <si>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</si>
  <si>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</si>
  <si>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</si>
  <si>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</si>
  <si>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</si>
  <si>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</si>
  <si>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</si>
  <si>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</si>
  <si>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</si>
  <si>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</si>
  <si>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</si>
  <si>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</si>
  <si>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</si>
  <si>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</si>
  <si>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</si>
  <si>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</si>
  <si>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</si>
  <si>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</si>
  <si>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</si>
  <si>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</si>
  <si>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</si>
  <si>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</si>
  <si>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</si>
  <si>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</si>
  <si>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</si>
  <si>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</si>
  <si>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</si>
  <si>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</si>
  <si>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</si>
  <si>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</si>
  <si>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</si>
  <si>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</si>
  <si>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</si>
  <si>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</si>
  <si>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</si>
  <si>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</si>
  <si>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</si>
  <si>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</si>
  <si>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</si>
  <si>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</si>
  <si>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</si>
  <si>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</si>
  <si>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</si>
  <si>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</si>
  <si>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</si>
  <si>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</si>
  <si>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</si>
  <si>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</si>
  <si>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</si>
  <si>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</si>
  <si>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</si>
  <si>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</si>
  <si>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</si>
  <si>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</si>
  <si>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</si>
  <si>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</si>
  <si>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</si>
  <si>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</si>
  <si>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</si>
  <si>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</si>
  <si>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</si>
  <si>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</si>
  <si>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</si>
  <si>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</si>
  <si>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</si>
  <si>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</si>
  <si>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</si>
  <si>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</si>
  <si>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</si>
  <si>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</si>
  <si>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</si>
  <si>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</si>
  <si>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</si>
  <si>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</si>
  <si>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</si>
  <si>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</si>
  <si>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</si>
  <si>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</si>
  <si>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</si>
  <si>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</si>
  <si>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</si>
  <si>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</si>
  <si>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</si>
  <si>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</si>
  <si>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</si>
  <si>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</si>
  <si>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</si>
  <si>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</si>
  <si>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</si>
  <si>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</si>
  <si>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</si>
  <si>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</si>
  <si>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</si>
  <si>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</si>
  <si>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</si>
  <si>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</si>
  <si>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</si>
  <si>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</si>
  <si>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</si>
  <si>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</si>
  <si>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</si>
  <si>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</si>
  <si>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</si>
  <si>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</si>
  <si>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</si>
  <si>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</si>
  <si>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</si>
  <si>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</si>
  <si>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</si>
  <si>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</si>
  <si>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</si>
  <si>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</si>
  <si>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</si>
  <si>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</si>
  <si>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</si>
  <si>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</si>
  <si>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</si>
  <si>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</si>
  <si>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</si>
  <si>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</si>
  <si>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</si>
  <si>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</si>
  <si>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</si>
  <si>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</si>
  <si>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</si>
  <si>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</si>
  <si>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</si>
  <si>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</si>
  <si>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</si>
  <si>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</si>
  <si>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</si>
  <si>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</si>
  <si>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</si>
  <si>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</si>
  <si>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</si>
  <si>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</si>
  <si>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</si>
  <si>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</si>
  <si>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</si>
  <si>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</si>
  <si>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</si>
  <si>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</si>
  <si>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</si>
  <si>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</si>
  <si>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</si>
  <si>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</si>
  <si>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</si>
  <si>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</si>
  <si>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</si>
  <si>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</si>
  <si>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</si>
  <si>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</si>
  <si>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</si>
  <si>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</si>
  <si>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</si>
  <si>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</si>
  <si>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</si>
  <si>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</si>
  <si>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</si>
  <si>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</si>
  <si>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</si>
  <si>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</si>
  <si>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</si>
  <si>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</si>
  <si>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</si>
  <si>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</si>
  <si>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</si>
  <si>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</si>
  <si>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</si>
  <si>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</si>
  <si>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</si>
  <si>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</si>
  <si>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</si>
  <si>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</si>
  <si>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</si>
  <si>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</si>
  <si>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</si>
  <si>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</si>
  <si>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</si>
  <si>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</si>
  <si>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</si>
  <si>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</si>
  <si>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</si>
  <si>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</si>
  <si>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</si>
  <si>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</si>
  <si>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</si>
  <si>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</si>
  <si>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</si>
  <si>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</si>
  <si>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</si>
  <si>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</si>
  <si>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</si>
  <si>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</si>
  <si>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</si>
  <si>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</si>
  <si>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</si>
  <si>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</si>
  <si>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</si>
  <si>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</si>
  <si>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</si>
  <si>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</si>
  <si>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</si>
  <si>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</si>
  <si>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</si>
  <si>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</si>
  <si>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</si>
  <si>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</si>
  <si>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</si>
  <si>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</si>
  <si>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</si>
  <si>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</si>
  <si>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</si>
  <si>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</si>
  <si>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</si>
  <si>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</si>
  <si>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</si>
  <si>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</si>
  <si>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</si>
  <si>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</si>
  <si>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</si>
  <si>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</si>
  <si>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</si>
  <si>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</si>
  <si>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</si>
  <si>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</si>
  <si>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</si>
  <si>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</si>
  <si>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</si>
  <si>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</si>
  <si>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</si>
  <si>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</si>
  <si>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</si>
  <si>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</si>
  <si>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</si>
  <si>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</si>
  <si>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</si>
  <si>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</si>
  <si>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</si>
  <si>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</si>
  <si>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</si>
  <si>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</si>
  <si>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</si>
  <si>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</si>
  <si>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</si>
  <si>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</si>
  <si>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</si>
  <si>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</si>
  <si>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</si>
  <si>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</si>
  <si>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</si>
  <si>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</si>
  <si>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</si>
  <si>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</si>
  <si>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</si>
  <si>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</si>
  <si>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</si>
  <si>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</si>
  <si>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</si>
  <si>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</si>
  <si>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</si>
  <si>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</si>
  <si>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</si>
  <si>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</si>
  <si>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</si>
  <si>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</si>
  <si>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</si>
  <si>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</si>
  <si>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</si>
  <si>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</si>
  <si>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</si>
  <si>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</si>
  <si>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</si>
  <si>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</si>
  <si>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</si>
  <si>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</si>
  <si>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</si>
  <si>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</si>
  <si>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</si>
  <si>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</si>
  <si>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</si>
  <si>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</si>
  <si>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</si>
  <si>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</si>
  <si>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</si>
  <si>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</si>
  <si>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</si>
  <si>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</si>
  <si>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</si>
  <si>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</si>
  <si>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</si>
  <si>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</si>
  <si>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</si>
  <si>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</si>
  <si>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</si>
  <si>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</si>
  <si>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</si>
  <si>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</si>
  <si>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</si>
  <si>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</si>
  <si>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</si>
  <si>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</si>
  <si>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</si>
  <si>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</si>
  <si>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</si>
  <si>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</si>
  <si>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</si>
  <si>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</si>
  <si>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</si>
  <si>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</si>
  <si>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</si>
  <si>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</si>
  <si>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</si>
  <si>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</si>
  <si>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</si>
  <si>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</si>
  <si>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</si>
  <si>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</si>
  <si>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</si>
  <si>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</si>
  <si>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</si>
  <si>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</si>
  <si>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</si>
  <si>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</si>
  <si>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</si>
  <si>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</si>
  <si>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</si>
  <si>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</si>
  <si>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</si>
  <si>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</si>
  <si>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</si>
  <si>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</si>
  <si>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</si>
  <si>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</si>
  <si>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</si>
  <si>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</si>
  <si>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</si>
  <si>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</si>
  <si>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</si>
  <si>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</si>
  <si>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</si>
  <si>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</si>
  <si>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</si>
  <si>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</si>
  <si>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</si>
  <si>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</si>
  <si>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</si>
  <si>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</si>
  <si>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</si>
  <si>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</si>
  <si>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</si>
  <si>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</si>
  <si>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</si>
  <si>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</si>
  <si>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</si>
  <si>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</si>
  <si>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</si>
  <si>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</si>
  <si>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</si>
  <si>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</si>
  <si>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</si>
  <si>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</si>
  <si>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</si>
  <si>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</si>
  <si>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</si>
  <si>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</si>
  <si>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</si>
  <si>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</si>
  <si>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</si>
  <si>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</si>
  <si>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</si>
  <si>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</si>
  <si>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</si>
  <si>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</si>
  <si>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</si>
  <si>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</si>
  <si>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</si>
  <si>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</si>
  <si>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</si>
  <si>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</si>
  <si>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</si>
  <si>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</si>
  <si>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</si>
  <si>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</si>
  <si>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</si>
  <si>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</si>
  <si>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</si>
  <si>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</si>
  <si>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</si>
  <si>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</si>
  <si>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</si>
  <si>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</si>
  <si>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</si>
  <si>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</si>
  <si>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</si>
  <si>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</si>
  <si>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</si>
  <si>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</si>
  <si>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</si>
  <si>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</si>
  <si>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</si>
  <si>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</si>
  <si>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</si>
  <si>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</si>
  <si>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</si>
  <si>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</si>
  <si>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</si>
  <si>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</si>
  <si>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</si>
  <si>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</si>
  <si>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</si>
  <si>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</si>
  <si>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</si>
  <si>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</si>
  <si>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</si>
  <si>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</si>
  <si>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</si>
  <si>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</si>
  <si>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</si>
  <si>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</si>
  <si>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</si>
  <si>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</si>
  <si>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</si>
  <si>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</si>
  <si>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</si>
  <si>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</si>
  <si>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</si>
  <si>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</si>
  <si>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</si>
  <si>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</si>
  <si>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</si>
  <si>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</si>
  <si>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</si>
  <si>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</si>
  <si>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</si>
  <si>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</si>
  <si>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</si>
  <si>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</si>
  <si>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</si>
  <si>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</si>
  <si>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</si>
  <si>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</si>
  <si>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</si>
  <si>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</si>
  <si>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</si>
  <si>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</si>
  <si>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</si>
  <si>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</si>
  <si>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</si>
  <si>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</si>
  <si>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</si>
  <si>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</si>
  <si>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</si>
  <si>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</si>
  <si>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</si>
  <si>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</si>
  <si>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</si>
  <si>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</si>
  <si>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</si>
  <si>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</si>
  <si>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</si>
  <si>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</si>
  <si>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</si>
  <si>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</si>
  <si>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</si>
  <si>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</si>
  <si>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</si>
  <si>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</si>
  <si>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</si>
  <si>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</si>
  <si>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</si>
  <si>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</si>
  <si>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</si>
  <si>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</si>
  <si>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</si>
  <si>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</si>
  <si>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</si>
  <si>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</si>
  <si>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</si>
  <si>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</si>
  <si>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</si>
  <si>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</si>
  <si>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</si>
  <si>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</si>
  <si>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</si>
  <si>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</si>
  <si>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</si>
  <si>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</si>
  <si>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</si>
  <si>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</si>
  <si>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</si>
  <si>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</si>
  <si>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</si>
  <si>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</si>
  <si>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</si>
  <si>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</si>
  <si>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</si>
  <si>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</si>
  <si>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</si>
  <si>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</si>
  <si>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</si>
  <si>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</si>
  <si>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</si>
  <si>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</si>
  <si>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</si>
  <si>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</si>
  <si>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</si>
  <si>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</si>
  <si>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</si>
  <si>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</si>
  <si>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</si>
  <si>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</si>
  <si>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</si>
  <si>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</si>
  <si>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</si>
  <si>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</si>
  <si>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</si>
  <si>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</si>
  <si>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</si>
  <si>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</si>
  <si>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</si>
  <si>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</si>
  <si>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</si>
  <si>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</si>
  <si>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</si>
  <si>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</si>
  <si>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</si>
  <si>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</si>
  <si>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</si>
  <si>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</si>
  <si>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</si>
  <si>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</si>
  <si>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</si>
  <si>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</si>
  <si>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</si>
  <si>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</si>
  <si>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</si>
  <si>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</si>
  <si>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</si>
  <si>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</si>
  <si>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</si>
  <si>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</si>
  <si>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</si>
  <si>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</si>
  <si>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</si>
  <si>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</si>
  <si>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</si>
  <si>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</si>
  <si>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</si>
  <si>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</si>
  <si>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</si>
  <si>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</si>
  <si>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</si>
  <si>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</si>
  <si>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</si>
  <si>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</si>
  <si>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</si>
  <si>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</si>
  <si>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</si>
  <si>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</si>
  <si>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</si>
  <si>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</si>
  <si>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</si>
  <si>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</si>
  <si>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</si>
  <si>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</si>
  <si>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</si>
  <si>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</si>
  <si>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</si>
  <si>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</si>
  <si>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</si>
  <si>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</si>
  <si>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</si>
  <si>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</si>
  <si>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</si>
  <si>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</si>
  <si>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</si>
  <si>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</si>
  <si>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</si>
  <si>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</si>
  <si>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</si>
  <si>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</si>
  <si>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</si>
  <si>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</si>
  <si>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</si>
  <si>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</si>
  <si>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</si>
  <si>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</si>
  <si>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</si>
  <si>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</si>
  <si>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</si>
  <si>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</si>
  <si>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</si>
  <si>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</si>
  <si>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</si>
  <si>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</si>
  <si>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</si>
  <si>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</si>
  <si>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</si>
  <si>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</si>
  <si>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</si>
  <si>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</si>
  <si>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</si>
  <si>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</si>
  <si>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</si>
  <si>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</si>
  <si>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</si>
  <si>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</si>
  <si>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</si>
  <si>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</si>
  <si>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</si>
  <si>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</si>
  <si>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</si>
  <si>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</si>
  <si>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</si>
  <si>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</si>
  <si>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</si>
  <si>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</si>
  <si>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</si>
  <si>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</si>
  <si>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</si>
  <si>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</si>
  <si>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</si>
  <si>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</si>
  <si>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</si>
  <si>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</si>
  <si>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</si>
  <si>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</si>
  <si>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</si>
  <si>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</si>
  <si>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</si>
  <si>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</si>
  <si>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</si>
  <si>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</si>
  <si>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</si>
  <si>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</si>
  <si>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</si>
  <si>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</si>
  <si>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</si>
  <si>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</si>
  <si>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</si>
  <si>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</si>
  <si>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</si>
  <si>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</si>
  <si>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</si>
  <si>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</si>
  <si>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</si>
  <si>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</si>
  <si>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</si>
  <si>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</si>
  <si>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</si>
  <si>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</si>
  <si>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</si>
  <si>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</si>
  <si>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</si>
  <si>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</si>
  <si>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</si>
  <si>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</si>
  <si>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</si>
  <si>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</si>
  <si>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</si>
  <si>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</si>
  <si>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</si>
  <si>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</si>
  <si>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</si>
  <si>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</si>
  <si>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</si>
  <si>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</si>
  <si>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</si>
  <si>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</si>
  <si>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</si>
  <si>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</si>
  <si>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</si>
  <si>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</si>
  <si>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</si>
  <si>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</si>
  <si>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</si>
  <si>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</si>
  <si>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</si>
  <si>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</si>
  <si>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</si>
  <si>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</si>
  <si>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</si>
  <si>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</si>
  <si>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</si>
  <si>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</si>
  <si>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</si>
  <si>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</si>
  <si>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</si>
  <si>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</si>
  <si>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</si>
  <si>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</si>
  <si>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</si>
  <si>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</si>
  <si>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</si>
  <si>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</si>
  <si>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</si>
  <si>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</si>
  <si>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</si>
  <si>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</si>
  <si>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</si>
  <si>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</si>
  <si>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</si>
  <si>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</si>
  <si>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</si>
  <si>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</si>
  <si>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</si>
  <si>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</si>
  <si>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</si>
  <si>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</si>
  <si>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</si>
  <si>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</si>
  <si>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</si>
  <si>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</si>
  <si>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</si>
  <si>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</si>
  <si>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</si>
  <si>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</si>
  <si>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</si>
  <si>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</si>
  <si>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</si>
  <si>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</si>
  <si>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</si>
  <si>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</si>
  <si>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</si>
  <si>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</si>
  <si>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</si>
  <si>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</si>
  <si>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</si>
  <si>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</si>
  <si>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</si>
  <si>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</si>
  <si>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</si>
  <si>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</si>
  <si>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</si>
  <si>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</si>
  <si>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</si>
  <si>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</si>
  <si>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</si>
  <si>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</si>
  <si>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</si>
  <si>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</si>
  <si>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</si>
  <si>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</si>
  <si>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</si>
  <si>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</si>
  <si>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</si>
  <si>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</si>
  <si>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</si>
  <si>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</si>
  <si>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</si>
  <si>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</si>
  <si>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</si>
  <si>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</si>
  <si>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</si>
  <si>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</si>
  <si>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</si>
  <si>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</si>
  <si>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</si>
  <si>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</si>
  <si>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</si>
  <si>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</si>
  <si>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</si>
  <si>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</si>
  <si>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</si>
  <si>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</si>
  <si>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</si>
  <si>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</si>
  <si>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</si>
  <si>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</si>
  <si>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</si>
  <si>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</si>
  <si>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</si>
  <si>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</si>
  <si>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</si>
  <si>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</si>
  <si>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</si>
  <si>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</si>
  <si>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</si>
  <si>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</si>
  <si>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</si>
  <si>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</si>
  <si>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</si>
  <si>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</si>
  <si>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</si>
  <si>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</si>
  <si>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</si>
  <si>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</si>
  <si>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</si>
  <si>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</si>
  <si>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</si>
  <si>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</si>
  <si>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</si>
  <si>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</si>
  <si>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</si>
  <si>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</si>
  <si>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</si>
  <si>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</si>
  <si>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</si>
  <si>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</si>
  <si>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</si>
  <si>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</si>
  <si>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</si>
  <si>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</si>
  <si>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</si>
  <si>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</si>
  <si>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</si>
  <si>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</si>
  <si>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</si>
  <si>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</si>
  <si>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</si>
  <si>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</si>
  <si>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</si>
  <si>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</si>
  <si>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</si>
  <si>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</si>
  <si>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</si>
  <si>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</si>
  <si>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</si>
  <si>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</si>
  <si>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</si>
  <si>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</si>
  <si>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</si>
  <si>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</si>
  <si>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</si>
  <si>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</si>
  <si>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</si>
  <si>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</si>
  <si>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</si>
  <si>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</si>
  <si>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</si>
  <si>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</si>
  <si>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</si>
  <si>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</si>
  <si>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</si>
  <si>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</si>
  <si>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</si>
  <si>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</si>
  <si>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</si>
  <si>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</si>
  <si>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</si>
  <si>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</si>
  <si>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</si>
  <si>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</si>
  <si>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</si>
  <si>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</si>
  <si>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</si>
  <si>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</si>
  <si>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</si>
  <si>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</si>
  <si>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</si>
  <si>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</si>
  <si>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</si>
  <si>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</si>
  <si>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</si>
  <si>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</si>
  <si>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</si>
  <si>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</si>
  <si>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</si>
  <si>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</si>
  <si>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</si>
  <si>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</si>
  <si>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</si>
  <si>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</si>
  <si>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</si>
  <si>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</si>
  <si>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</si>
  <si>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</si>
  <si>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</si>
  <si>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</si>
  <si>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</si>
  <si>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</si>
  <si>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</si>
  <si>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</si>
  <si>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</si>
  <si>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</si>
  <si>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</si>
  <si>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</si>
  <si>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</si>
  <si>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</si>
  <si>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</si>
  <si>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</si>
  <si>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</si>
  <si>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</si>
  <si>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</si>
  <si>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</si>
  <si>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</si>
  <si>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</si>
  <si>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</si>
  <si>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</si>
  <si>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</si>
  <si>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</si>
  <si>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</si>
  <si>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</si>
  <si>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</si>
  <si>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</si>
  <si>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</si>
  <si>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</si>
  <si>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</si>
  <si>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</si>
  <si>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</si>
  <si>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</si>
  <si>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</si>
  <si>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</si>
  <si>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</si>
  <si>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</si>
  <si>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</si>
  <si>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</si>
  <si>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</si>
  <si>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</si>
  <si>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</si>
  <si>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</si>
  <si>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</si>
  <si>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</si>
  <si>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</si>
  <si>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</si>
  <si>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</si>
  <si>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</si>
  <si>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</si>
  <si>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</si>
  <si>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</si>
  <si>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</si>
  <si>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</si>
  <si>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</si>
  <si>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</si>
  <si>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</si>
  <si>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</si>
  <si>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</si>
  <si>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</si>
  <si>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</si>
  <si>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</si>
  <si>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</si>
  <si>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</si>
  <si>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</si>
  <si>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</si>
  <si>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</si>
  <si>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</si>
  <si>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</si>
  <si>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</si>
  <si>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</si>
  <si>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</si>
  <si>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</si>
  <si>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</si>
  <si>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</si>
  <si>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</si>
  <si>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</si>
  <si>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</si>
  <si>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</si>
  <si>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</si>
  <si>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</si>
  <si>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</si>
  <si>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</si>
  <si>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</si>
  <si>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</si>
  <si>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</si>
  <si>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</si>
  <si>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</si>
  <si>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</si>
  <si>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</si>
  <si>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</si>
  <si>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</si>
  <si>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</si>
  <si>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</si>
  <si>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</si>
  <si>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</si>
  <si>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</si>
  <si>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</si>
  <si>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</si>
  <si>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</si>
  <si>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</si>
  <si>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</si>
  <si>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</si>
  <si>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</si>
  <si>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</si>
  <si>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</si>
  <si>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</si>
  <si>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</si>
  <si>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</si>
  <si>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</si>
  <si>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</si>
  <si>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</si>
  <si>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</si>
  <si>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</si>
  <si>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</si>
  <si>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</si>
  <si>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</si>
  <si>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</si>
  <si>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</si>
  <si>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</si>
  <si>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</si>
  <si>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</si>
  <si>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</si>
  <si>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</si>
  <si>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</si>
  <si>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</si>
  <si>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</si>
  <si>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</si>
  <si>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</si>
  <si>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</si>
  <si>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</si>
  <si>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</si>
  <si>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</si>
  <si>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</si>
  <si>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</si>
  <si>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</si>
  <si>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</si>
  <si>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</si>
  <si>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</si>
  <si>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</si>
  <si>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</si>
  <si>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</si>
  <si>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</si>
  <si>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</si>
  <si>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</si>
  <si>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</si>
  <si>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</si>
  <si>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</si>
  <si>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</si>
  <si>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</si>
  <si>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</si>
  <si>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</si>
  <si>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</si>
  <si>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</si>
  <si>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</si>
  <si>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</si>
  <si>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</si>
  <si>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</si>
  <si>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</si>
  <si>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</si>
  <si>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</si>
  <si>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</si>
  <si>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</si>
  <si>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</si>
  <si>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</si>
  <si>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</si>
  <si>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</si>
  <si>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</si>
  <si>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</si>
  <si>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</si>
  <si>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</si>
  <si>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</si>
  <si>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</si>
  <si>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</si>
  <si>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</si>
  <si>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</si>
  <si>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</si>
  <si>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</si>
  <si>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</si>
  <si>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</si>
  <si>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</si>
  <si>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</si>
  <si>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</si>
  <si>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</si>
  <si>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</si>
  <si>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</si>
  <si>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</si>
  <si>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</si>
  <si>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</si>
  <si>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</si>
  <si>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</si>
  <si>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</si>
  <si>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</si>
  <si>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</si>
  <si>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</si>
  <si>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</si>
  <si>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</si>
  <si>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</si>
  <si>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</si>
  <si>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</si>
  <si>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</si>
  <si>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</si>
  <si>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</si>
  <si>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</si>
  <si>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</si>
  <si>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</si>
  <si>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</si>
  <si>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</si>
  <si>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</si>
  <si>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</si>
  <si>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</si>
  <si>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</si>
  <si>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</si>
  <si>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</si>
  <si>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</si>
  <si>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</si>
  <si>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</si>
  <si>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</si>
  <si>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</si>
  <si>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</si>
  <si>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</si>
  <si>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</si>
  <si>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</si>
  <si>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</si>
  <si>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</si>
  <si>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</si>
  <si>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</si>
  <si>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</si>
  <si>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</si>
  <si>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</si>
  <si>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</si>
  <si>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</si>
  <si>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</si>
  <si>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</si>
  <si>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</si>
  <si>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</si>
  <si>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</si>
  <si>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</si>
  <si>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</si>
  <si>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</si>
  <si>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</si>
  <si>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</si>
  <si>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</si>
  <si>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</si>
  <si>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</si>
  <si>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</si>
  <si>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</si>
  <si>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</si>
  <si>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</si>
  <si>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</si>
  <si>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</si>
  <si>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</si>
  <si>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</si>
  <si>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</si>
  <si>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</si>
  <si>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</si>
  <si>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</si>
  <si>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</si>
  <si>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</si>
  <si>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</si>
  <si>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</si>
  <si>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</si>
  <si>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</si>
  <si>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</si>
  <si>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</si>
  <si>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</si>
  <si>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</si>
  <si>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</si>
  <si>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</si>
  <si>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</si>
  <si>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</si>
  <si>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</si>
  <si>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</si>
  <si>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</si>
  <si>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</si>
  <si>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</si>
  <si>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</si>
  <si>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</si>
  <si>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</si>
  <si>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</si>
  <si>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</si>
  <si>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</si>
  <si>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</si>
  <si>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</si>
  <si>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</si>
  <si>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</si>
  <si>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</si>
  <si>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</si>
  <si>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</si>
  <si>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</si>
  <si>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</si>
  <si>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</si>
  <si>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</si>
  <si>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</si>
  <si>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</si>
  <si>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</si>
  <si>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</si>
  <si>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</si>
  <si>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</si>
  <si>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</si>
  <si>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</si>
  <si>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</si>
  <si>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</si>
  <si>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</si>
  <si>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</si>
  <si>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</si>
  <si>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</si>
  <si>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</si>
  <si>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</si>
  <si>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</si>
  <si>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</si>
  <si>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</si>
  <si>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</si>
  <si>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</si>
  <si>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</si>
  <si>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</si>
  <si>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</si>
  <si>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</si>
  <si>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</si>
  <si>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</si>
  <si>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</si>
  <si>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</si>
  <si>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</si>
  <si>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</si>
  <si>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</si>
  <si>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</si>
  <si>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</si>
  <si>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</si>
  <si>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</si>
  <si>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</si>
  <si>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</si>
  <si>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</si>
  <si>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</si>
  <si>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</si>
  <si>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</si>
  <si>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</si>
  <si>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</si>
  <si>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</si>
  <si>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</si>
  <si>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</si>
  <si>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</si>
  <si>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</si>
  <si>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</si>
  <si>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</si>
  <si>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</si>
  <si>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</si>
  <si>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</si>
  <si>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</si>
  <si>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</si>
  <si>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</si>
  <si>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</si>
  <si>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</si>
  <si>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</si>
  <si>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</si>
  <si>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</si>
  <si>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</si>
  <si>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</si>
  <si>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</si>
  <si>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</si>
  <si>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</si>
  <si>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</si>
  <si>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</si>
  <si>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</si>
  <si>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</si>
  <si>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</si>
  <si>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</si>
  <si>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</si>
  <si>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</si>
  <si>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</si>
  <si>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</si>
  <si>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</si>
  <si>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</si>
  <si>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</si>
  <si>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</si>
  <si>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</si>
  <si>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</si>
  <si>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</si>
  <si>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</si>
  <si>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</si>
  <si>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</si>
  <si>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</si>
  <si>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</si>
  <si>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</si>
  <si>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</si>
  <si>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</si>
  <si>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</si>
  <si>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</si>
  <si>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</si>
  <si>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</si>
  <si>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</si>
  <si>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</si>
  <si>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</si>
  <si>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</si>
  <si>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</si>
  <si>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</si>
  <si>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</si>
  <si>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</si>
  <si>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</si>
  <si>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</si>
  <si>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</si>
  <si>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</si>
  <si>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</si>
  <si>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</si>
  <si>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</si>
  <si>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</si>
  <si>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</si>
  <si>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</si>
  <si>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</si>
  <si>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</si>
  <si>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</si>
  <si>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</si>
  <si>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</si>
  <si>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</si>
  <si>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</si>
  <si>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</si>
  <si>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</si>
  <si>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</si>
  <si>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</si>
  <si>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</si>
  <si>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</si>
  <si>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</si>
  <si>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</si>
  <si>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</si>
  <si>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</si>
  <si>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</si>
  <si>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</si>
  <si>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</si>
  <si>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</si>
  <si>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</si>
  <si>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</si>
  <si>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</si>
  <si>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</si>
  <si>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</si>
  <si>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</si>
  <si>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</si>
  <si>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</si>
  <si>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</si>
  <si>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</si>
  <si>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</si>
  <si>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</si>
  <si>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</si>
  <si>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</si>
  <si>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</si>
  <si>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</si>
  <si>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</si>
  <si>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</si>
  <si>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</si>
  <si>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</si>
  <si>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</si>
  <si>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</si>
  <si>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</si>
  <si>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</si>
  <si>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</si>
  <si>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</si>
  <si>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</si>
  <si>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</si>
  <si>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</si>
  <si>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</si>
  <si>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</si>
  <si>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</si>
  <si>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</si>
  <si>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</si>
  <si>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</si>
  <si>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</si>
  <si>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</si>
  <si>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</si>
  <si>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</si>
  <si>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</si>
  <si>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</si>
  <si>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</si>
  <si>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</si>
  <si>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</si>
  <si>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</si>
  <si>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</si>
  <si>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</si>
  <si>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</si>
  <si>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</si>
  <si>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</si>
  <si>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</si>
  <si>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</si>
  <si>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</si>
  <si>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</si>
  <si>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</si>
  <si>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</si>
  <si>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</si>
  <si>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</si>
  <si>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</si>
  <si>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</si>
  <si>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</si>
  <si>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</si>
  <si>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</si>
  <si>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</si>
  <si>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</si>
  <si>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</si>
  <si>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</si>
  <si>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</si>
  <si>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</si>
  <si>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</si>
  <si>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</si>
  <si>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</si>
  <si>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</si>
  <si>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</si>
  <si>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</si>
  <si>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</si>
  <si>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</si>
  <si>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</si>
  <si>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</si>
  <si>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</si>
  <si>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</si>
  <si>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</si>
  <si>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</si>
  <si>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</si>
  <si>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</si>
  <si>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</si>
  <si>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</si>
  <si>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</si>
  <si>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</si>
  <si>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</si>
  <si>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</si>
  <si>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</si>
  <si>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</si>
  <si>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</si>
  <si>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</si>
  <si>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</si>
  <si>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</si>
  <si>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</si>
  <si>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</si>
  <si>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</si>
  <si>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</si>
  <si>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</si>
  <si>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</si>
  <si>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</si>
  <si>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</si>
  <si>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</si>
  <si>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</si>
  <si>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</si>
  <si>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</si>
  <si>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</si>
  <si>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</si>
  <si>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</si>
  <si>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</si>
  <si>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</si>
  <si>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</si>
  <si>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</si>
  <si>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</si>
  <si>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</si>
  <si>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</si>
  <si>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</si>
  <si>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</si>
  <si>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</si>
  <si>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</si>
  <si>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</si>
  <si>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</si>
  <si>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</si>
  <si>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</si>
  <si>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</si>
  <si>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</si>
  <si>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</si>
  <si>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</si>
  <si>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</si>
  <si>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</si>
  <si>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</si>
  <si>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</si>
  <si>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</si>
  <si>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</si>
  <si>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</si>
  <si>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</si>
  <si>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</si>
  <si>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</si>
  <si>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</si>
  <si>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</si>
  <si>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</si>
  <si>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</si>
  <si>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</si>
  <si>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</si>
  <si>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</si>
  <si>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</si>
  <si>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</si>
  <si>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</si>
  <si>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</si>
  <si>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</si>
  <si>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</si>
  <si>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</si>
  <si>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</si>
  <si>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</si>
  <si>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</si>
  <si>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</si>
  <si>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</si>
  <si>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</si>
  <si>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</si>
  <si>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</si>
  <si>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</si>
  <si>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</si>
  <si>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</si>
  <si>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</si>
  <si>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</si>
  <si>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</si>
  <si>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</si>
  <si>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</si>
  <si>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</si>
  <si>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</si>
  <si>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</si>
  <si>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</si>
  <si>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</si>
  <si>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</si>
  <si>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</si>
  <si>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</si>
  <si>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</si>
  <si>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</si>
  <si>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</si>
  <si>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</si>
  <si>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</si>
  <si>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</si>
  <si>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</si>
  <si>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</si>
  <si>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</si>
  <si>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</si>
  <si>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</si>
  <si>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</si>
  <si>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</si>
  <si>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</si>
  <si>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</si>
  <si>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</si>
  <si>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</si>
  <si>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</si>
  <si>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</si>
  <si>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</si>
  <si>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</si>
  <si>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</si>
  <si>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</si>
  <si>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</si>
  <si>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</si>
  <si>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</si>
  <si>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</si>
  <si>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</si>
  <si>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</si>
  <si>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</si>
  <si>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</si>
  <si>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</si>
  <si>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</si>
  <si>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</si>
  <si>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</si>
  <si>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</si>
  <si>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</si>
  <si>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</si>
  <si>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</si>
  <si>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</si>
  <si>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</si>
  <si>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</si>
  <si>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</si>
  <si>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</si>
  <si>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</si>
  <si>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</si>
  <si>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</si>
  <si>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</si>
  <si>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</si>
  <si>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</si>
  <si>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</si>
  <si>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</si>
  <si>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</si>
  <si>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</si>
  <si>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</si>
  <si>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</si>
  <si>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</si>
  <si>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</si>
  <si>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</si>
  <si>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</si>
  <si>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</si>
  <si>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</si>
  <si>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</si>
  <si>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</si>
  <si>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</si>
  <si>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</si>
  <si>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</si>
  <si>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</si>
  <si>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</si>
  <si>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</si>
  <si>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</si>
  <si>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</si>
  <si>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</si>
  <si>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</si>
  <si>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</si>
  <si>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</si>
  <si>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</si>
  <si>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</si>
  <si>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</si>
  <si>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</si>
  <si>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</si>
  <si>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</si>
  <si>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</si>
  <si>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</si>
  <si>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</si>
  <si>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</si>
  <si>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</si>
  <si>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</si>
  <si>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</si>
  <si>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</si>
  <si>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</si>
  <si>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</si>
  <si>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</si>
  <si>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</si>
  <si>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</si>
  <si>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</si>
  <si>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</si>
  <si>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</si>
  <si>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</si>
  <si>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</si>
  <si>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</si>
  <si>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</si>
  <si>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</si>
  <si>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</si>
  <si>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</si>
  <si>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</si>
  <si>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</si>
  <si>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</si>
  <si>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</si>
  <si>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</si>
  <si>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</si>
  <si>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</si>
  <si>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</si>
  <si>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</si>
  <si>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</si>
  <si>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</si>
  <si>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</si>
  <si>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</si>
  <si>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</si>
  <si>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</si>
  <si>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</si>
  <si>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</si>
  <si>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</si>
  <si>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</si>
  <si>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</si>
  <si>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</si>
  <si>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</si>
  <si>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</si>
  <si>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</si>
  <si>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</si>
  <si>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</si>
  <si>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</si>
  <si>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</si>
  <si>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</si>
  <si>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</si>
  <si>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</si>
  <si>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</si>
  <si>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</si>
  <si>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</si>
  <si>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</si>
  <si>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</si>
  <si>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</si>
  <si>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</si>
  <si>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</si>
  <si>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</si>
  <si>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</si>
  <si>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</si>
  <si>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</si>
  <si>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</si>
  <si>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</si>
  <si>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</si>
  <si>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</si>
  <si>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</si>
  <si>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</si>
  <si>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</si>
  <si>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</si>
  <si>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</si>
  <si>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</si>
  <si>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</si>
  <si>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</si>
  <si>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</si>
  <si>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</si>
  <si>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</si>
  <si>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</si>
  <si>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</si>
  <si>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</si>
  <si>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</si>
  <si>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</si>
  <si>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</si>
  <si>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</si>
  <si>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</si>
  <si>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</si>
  <si>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</si>
  <si>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</si>
  <si>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</si>
  <si>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</si>
  <si>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</si>
  <si>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</si>
  <si>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</si>
  <si>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</si>
  <si>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</si>
  <si>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</si>
  <si>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</si>
  <si>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</si>
  <si>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</si>
  <si>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</si>
  <si>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</si>
  <si>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</si>
  <si>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</si>
  <si>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</si>
  <si>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</si>
  <si>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</si>
  <si>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</si>
  <si>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</si>
  <si>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</si>
  <si>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</si>
  <si>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</si>
  <si>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</si>
  <si>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</si>
  <si>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</si>
  <si>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</si>
  <si>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</si>
  <si>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</si>
  <si>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</si>
  <si>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</si>
  <si>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</si>
  <si>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</si>
  <si>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</si>
  <si>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</si>
  <si>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</si>
  <si>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</si>
  <si>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</si>
  <si>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</si>
  <si>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</si>
  <si>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</si>
  <si>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</si>
  <si>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</si>
  <si>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</si>
  <si>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</si>
  <si>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</si>
  <si>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</si>
  <si>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</si>
  <si>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</si>
  <si>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</si>
  <si>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</si>
  <si>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</si>
  <si>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</si>
  <si>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</si>
  <si>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</si>
  <si>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</si>
  <si>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</si>
  <si>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</si>
  <si>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</si>
  <si>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</si>
  <si>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</si>
  <si>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</si>
  <si>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</si>
  <si>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</si>
  <si>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</si>
  <si>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</si>
  <si>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</si>
  <si>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</si>
  <si>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</si>
  <si>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</si>
  <si>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</si>
  <si>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</si>
  <si>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</si>
  <si>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</si>
  <si>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</si>
  <si>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</si>
  <si>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</si>
  <si>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</si>
  <si>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</si>
  <si>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</si>
  <si>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</si>
  <si>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</si>
  <si>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</si>
  <si>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</si>
  <si>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</si>
  <si>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</si>
  <si>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</si>
  <si>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</si>
  <si>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</si>
  <si>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</si>
  <si>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</si>
  <si>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</si>
  <si>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</si>
  <si>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</si>
  <si>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</si>
  <si>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</si>
  <si>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</si>
  <si>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</si>
  <si>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</si>
  <si>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</si>
  <si>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</si>
  <si>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</si>
  <si>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</si>
  <si>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</si>
  <si>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</si>
  <si>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</si>
  <si>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</si>
  <si>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</si>
  <si>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</si>
  <si>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</si>
  <si>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</si>
  <si>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</si>
  <si>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</si>
  <si>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</si>
  <si>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</si>
  <si>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</si>
  <si>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</si>
  <si>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</si>
  <si>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</si>
  <si>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</si>
  <si>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</si>
  <si>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</si>
  <si>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</si>
  <si>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</si>
  <si>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</si>
  <si>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</si>
  <si>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</si>
  <si>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</si>
  <si>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</si>
  <si>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</si>
  <si>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</si>
  <si>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</si>
  <si>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</si>
  <si>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</si>
  <si>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</si>
  <si>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</si>
  <si>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</si>
  <si>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</si>
  <si>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</si>
  <si>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</si>
  <si>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</si>
  <si>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</si>
  <si>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</si>
  <si>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</si>
  <si>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</si>
  <si>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</si>
  <si>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</si>
  <si>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</si>
  <si>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</si>
  <si>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</si>
  <si>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</si>
  <si>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</si>
  <si>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</si>
  <si>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</si>
  <si>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</si>
  <si>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</si>
  <si>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</si>
  <si>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</si>
  <si>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</si>
  <si>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</si>
  <si>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</si>
  <si>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</si>
  <si>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</si>
  <si>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</si>
  <si>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</si>
  <si>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</si>
  <si>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</si>
  <si>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</si>
  <si>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</si>
  <si>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</si>
  <si>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</si>
  <si>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</si>
  <si>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</si>
  <si>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</si>
  <si>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</si>
  <si>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</si>
  <si>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</si>
  <si>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</si>
  <si>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</si>
  <si>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</si>
  <si>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</si>
  <si>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</si>
  <si>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</si>
  <si>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</si>
  <si>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</si>
  <si>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</si>
  <si>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</si>
  <si>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</si>
  <si>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</si>
  <si>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</si>
  <si>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</si>
  <si>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</si>
  <si>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</si>
  <si>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</si>
  <si>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</si>
  <si>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</si>
  <si>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</si>
  <si>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</si>
  <si>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</si>
  <si>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</si>
  <si>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</si>
  <si>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</si>
  <si>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</si>
  <si>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</si>
  <si>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</si>
  <si>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</si>
  <si>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</si>
  <si>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</si>
  <si>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</si>
  <si>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</si>
  <si>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</si>
  <si>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</si>
  <si>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</si>
  <si>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</si>
  <si>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</si>
  <si>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</si>
  <si>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</si>
  <si>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</si>
  <si>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</si>
  <si>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</si>
  <si>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</si>
  <si>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</si>
  <si>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</si>
  <si>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</si>
  <si>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</si>
  <si>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</si>
  <si>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</si>
  <si>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</si>
  <si>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</si>
  <si>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</si>
  <si>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</si>
  <si>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</si>
  <si>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</si>
  <si>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</si>
  <si>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</si>
  <si>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</si>
  <si>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</si>
  <si>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</si>
  <si>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</si>
  <si>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</si>
  <si>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</si>
  <si>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</si>
  <si>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</si>
  <si>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</si>
  <si>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</si>
  <si>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</si>
  <si>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</si>
  <si>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</si>
  <si>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</si>
  <si>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</si>
  <si>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</si>
  <si>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</si>
  <si>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</si>
  <si>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</si>
  <si>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</si>
  <si>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</si>
  <si>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</si>
  <si>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</si>
  <si>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</si>
  <si>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</si>
  <si>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</si>
  <si>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</si>
  <si>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</si>
  <si>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</si>
  <si>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</si>
  <si>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</si>
  <si>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</si>
  <si>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</si>
  <si>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</si>
  <si>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</si>
  <si>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</si>
  <si>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</si>
  <si>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</si>
  <si>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</si>
  <si>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</si>
  <si>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</si>
  <si>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</si>
  <si>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</si>
  <si>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</si>
  <si>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</si>
  <si>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</si>
  <si>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</si>
  <si>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</si>
  <si>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</si>
  <si>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</si>
  <si>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</si>
  <si>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</si>
  <si>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</si>
  <si>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</si>
  <si>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</si>
  <si>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</si>
  <si>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</si>
  <si>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</si>
  <si>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</si>
  <si>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</si>
  <si>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</si>
  <si>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</si>
  <si>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</si>
  <si>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</si>
  <si>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</si>
  <si>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</si>
  <si>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</si>
  <si>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</si>
  <si>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</si>
  <si>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</si>
  <si>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</si>
  <si>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</si>
  <si>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</si>
  <si>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</si>
  <si>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</si>
  <si>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</si>
  <si>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</si>
  <si>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</si>
  <si>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</si>
  <si>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</si>
  <si>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</si>
  <si>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</si>
  <si>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</si>
  <si>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</si>
  <si>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</si>
  <si>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</si>
  <si>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</si>
  <si>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</si>
  <si>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</si>
  <si>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</si>
  <si>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</si>
  <si>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</si>
  <si>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</si>
  <si>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</si>
  <si>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</si>
  <si>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</si>
  <si>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</si>
  <si>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</si>
  <si>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</si>
  <si>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</si>
  <si>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</si>
  <si>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</si>
  <si>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</si>
  <si>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</si>
  <si>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</si>
  <si>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</si>
  <si>
    <t>INV00001396</t>
  </si>
  <si>
    <t>INV00001397</t>
  </si>
  <si>
    <t>INV00001398</t>
  </si>
  <si>
    <t>INV00001399</t>
  </si>
  <si>
    <t>INV00001400</t>
  </si>
  <si>
    <t>INV00001401</t>
  </si>
  <si>
    <t>INV00001402</t>
  </si>
  <si>
    <t>INV00001403</t>
  </si>
  <si>
    <t>INV00001404</t>
  </si>
  <si>
    <t>INV00001405</t>
  </si>
  <si>
    <t>INV00001406</t>
  </si>
  <si>
    <t>INV00001407</t>
  </si>
  <si>
    <t>INV00001408</t>
  </si>
  <si>
    <t>INV00001409</t>
  </si>
  <si>
    <t>INV00001410</t>
  </si>
  <si>
    <t>INV00001411</t>
  </si>
  <si>
    <t>INV00001412</t>
  </si>
  <si>
    <t>INV00001413</t>
  </si>
  <si>
    <t>INV00001414</t>
  </si>
  <si>
    <t>INV00001415</t>
  </si>
  <si>
    <t>INV00001416</t>
  </si>
  <si>
    <t>INV00001417</t>
  </si>
  <si>
    <t>INV00001418</t>
  </si>
  <si>
    <t>INV000001419</t>
  </si>
  <si>
    <t>INV00001420</t>
  </si>
  <si>
    <t>INV00001421</t>
  </si>
  <si>
    <t>INV00001422</t>
  </si>
  <si>
    <t>INV00001423</t>
  </si>
  <si>
    <t>INV00001424</t>
  </si>
  <si>
    <t>INV00001425</t>
  </si>
  <si>
    <t>INV00001426</t>
  </si>
  <si>
    <t>INV00001427</t>
  </si>
  <si>
    <t>INV00001428</t>
  </si>
  <si>
    <t>INV00001429</t>
  </si>
  <si>
    <t>INV00001430</t>
  </si>
  <si>
    <t>INV00001431</t>
  </si>
  <si>
    <t>INV00001432</t>
  </si>
  <si>
    <t>INV00001433</t>
  </si>
  <si>
    <t>INV00001434</t>
  </si>
  <si>
    <t>INV00001435</t>
  </si>
  <si>
    <t>INV00001436</t>
  </si>
  <si>
    <t>01/11/2025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</si>
  <si>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</si>
  <si>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</si>
  <si>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</si>
  <si>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</si>
  <si>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</si>
  <si>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</si>
  <si>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</si>
  <si>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</si>
  <si>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</si>
  <si>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</si>
  <si>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</si>
  <si>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</si>
  <si>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</si>
  <si>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</si>
  <si>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</si>
  <si>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</si>
  <si>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</si>
  <si>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</si>
  <si>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</si>
  <si>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</si>
  <si>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</si>
  <si>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Cash - Encik Rosnan</t>
  </si>
  <si>
    <t>Cash - Jailani Muse</t>
  </si>
  <si>
    <t>RA TR104 Hi Temp Wax</t>
  </si>
  <si>
    <t>RM Pigment Cream (5kg)</t>
  </si>
  <si>
    <t>RM ISO NPG Gelcoat 9359-H (20kg)</t>
  </si>
  <si>
    <t>VE Resin 7110nc (200kg)</t>
  </si>
  <si>
    <t>RM Pigment Pale Cream M1 (5kg)</t>
  </si>
  <si>
    <t>RA Pigment Super White H1002 (5Kg)</t>
  </si>
  <si>
    <t>Fume Silica HJSIL 200(10Kg)</t>
  </si>
  <si>
    <t xml:space="preserve">Pigment Super White W2 (5kg) </t>
  </si>
  <si>
    <t>RM CSM 450 1040mm(W) (37kg)</t>
  </si>
  <si>
    <t>RM Pigment Paste Post Office Red R14 (5kg)</t>
  </si>
  <si>
    <t>RM VE Resin 901-3P (40Kg)</t>
  </si>
  <si>
    <t>INV00001437</t>
  </si>
  <si>
    <t>INV00001438</t>
  </si>
  <si>
    <t>INV00001439</t>
  </si>
  <si>
    <t>INV00001440</t>
  </si>
  <si>
    <t>INV00001441</t>
  </si>
  <si>
    <t>INV00001442</t>
  </si>
  <si>
    <t>INV00001443</t>
  </si>
  <si>
    <t>INV00001444</t>
  </si>
  <si>
    <t>INV00001445</t>
  </si>
  <si>
    <t>INV00001446</t>
  </si>
  <si>
    <t>INV00001447</t>
  </si>
  <si>
    <t>INV00001448</t>
  </si>
  <si>
    <t>INV00001449</t>
  </si>
  <si>
    <t>INV00001450</t>
  </si>
  <si>
    <t>INV00001451</t>
  </si>
  <si>
    <t>INV00001452</t>
  </si>
  <si>
    <t>INV00001453</t>
  </si>
  <si>
    <t>INV00001454</t>
  </si>
  <si>
    <t>INV00001455</t>
  </si>
  <si>
    <t>INV00001456</t>
  </si>
  <si>
    <t>INV00001457</t>
  </si>
  <si>
    <t>INV00001458</t>
  </si>
  <si>
    <t>INV00001459</t>
  </si>
  <si>
    <t>INV00001460</t>
  </si>
  <si>
    <t>INV00001461</t>
  </si>
  <si>
    <t>INV00001462</t>
  </si>
  <si>
    <t>INV00001463</t>
  </si>
  <si>
    <t>INV00001464</t>
  </si>
  <si>
    <t>INV00001465</t>
  </si>
  <si>
    <t>INV00001466</t>
  </si>
  <si>
    <t>INV00001467</t>
  </si>
  <si>
    <t>INV00001468</t>
  </si>
  <si>
    <t>INV00001469</t>
  </si>
  <si>
    <t>INV00001470</t>
  </si>
  <si>
    <t>INV00001471</t>
  </si>
  <si>
    <t>INV00001472</t>
  </si>
  <si>
    <t>INV00001473</t>
  </si>
  <si>
    <t>INV00001474</t>
  </si>
  <si>
    <t>INV00001475</t>
  </si>
  <si>
    <t>INV00001476</t>
  </si>
  <si>
    <t>INV00001477</t>
  </si>
  <si>
    <t>01/12/2025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</si>
  <si>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</si>
  <si>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</si>
  <si>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</si>
  <si>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</si>
  <si>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</si>
  <si>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</si>
  <si>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</si>
  <si>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12/12/2025</t>
  </si>
  <si>
    <t>13/12/2025</t>
  </si>
  <si>
    <t>15/12/2025</t>
  </si>
  <si>
    <t>18/12/2025</t>
  </si>
  <si>
    <t>19/12/2025</t>
  </si>
  <si>
    <t>20/12/2025</t>
  </si>
  <si>
    <t>22/12/2025</t>
  </si>
  <si>
    <t>23/12/2025</t>
  </si>
  <si>
    <t>26/12/2025</t>
  </si>
  <si>
    <t>27/12/2025</t>
  </si>
  <si>
    <t>29/12/2025</t>
  </si>
  <si>
    <t>30/12/2025</t>
  </si>
  <si>
    <t>31/12/2025</t>
  </si>
  <si>
    <t>Brush 2" (12Pc)</t>
  </si>
  <si>
    <t xml:space="preserve">Steel Roller 10mm 2" </t>
  </si>
  <si>
    <t>RA Pigment H4004 Royal Blue (1kg)</t>
  </si>
  <si>
    <t>RA Pigment H4002 Ocean Blue (5kg)</t>
  </si>
  <si>
    <t>RM VE Resin 901-3P (20Kg)</t>
  </si>
  <si>
    <t>Carbon Fiber 37.5 Square meter
1.5meter(width) X  25meter(Length)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</si>
  <si>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</si>
  <si>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</si>
  <si>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</si>
  <si>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</si>
  <si>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</si>
  <si>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</si>
  <si>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</si>
  <si>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</si>
  <si>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</si>
  <si>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</si>
  <si>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16/01/2026</t>
  </si>
  <si>
    <t>19/01/2026</t>
  </si>
  <si>
    <t>20/01/2026</t>
  </si>
  <si>
    <t>23/01/2026</t>
  </si>
  <si>
    <t>24/01/2026</t>
  </si>
  <si>
    <t>26/01/2026</t>
  </si>
  <si>
    <t>27/01/2026</t>
  </si>
  <si>
    <t>28/01/2026</t>
  </si>
  <si>
    <t>30/01/2026</t>
  </si>
  <si>
    <t>31/01/2026</t>
  </si>
  <si>
    <t>INV00001478</t>
  </si>
  <si>
    <t>INV00001479</t>
  </si>
  <si>
    <t>INV000001480</t>
  </si>
  <si>
    <t>INV00001481</t>
  </si>
  <si>
    <t>INV00001482</t>
  </si>
  <si>
    <t>INV00001483</t>
  </si>
  <si>
    <t>INV00001484</t>
  </si>
  <si>
    <t>INV00001485</t>
  </si>
  <si>
    <t>INV00001486</t>
  </si>
  <si>
    <t>INV00001487</t>
  </si>
  <si>
    <t>INV00001488</t>
  </si>
  <si>
    <t>INV00001489</t>
  </si>
  <si>
    <t>INV00001490</t>
  </si>
  <si>
    <t>INV00001491</t>
  </si>
  <si>
    <t>INV00001492</t>
  </si>
  <si>
    <t>INV00001493</t>
  </si>
  <si>
    <t>INV00001494</t>
  </si>
  <si>
    <t>INV00001495</t>
  </si>
  <si>
    <t>INV00001496</t>
  </si>
  <si>
    <t>INV00001497</t>
  </si>
  <si>
    <t>INV00001498</t>
  </si>
  <si>
    <t>INV00001499</t>
  </si>
  <si>
    <t>INV00001500</t>
  </si>
  <si>
    <t>INV00001501</t>
  </si>
  <si>
    <t>INV00001502</t>
  </si>
  <si>
    <t>INV00001503</t>
  </si>
  <si>
    <t>INV00001504</t>
  </si>
  <si>
    <t>INV00001505</t>
  </si>
  <si>
    <t>INV00001506</t>
  </si>
  <si>
    <t>INV00001507</t>
  </si>
  <si>
    <t>INV00001508</t>
  </si>
  <si>
    <t>INV00001509</t>
  </si>
  <si>
    <t>INV00001510</t>
  </si>
  <si>
    <t>INV00001511</t>
  </si>
  <si>
    <t>INV00001512</t>
  </si>
  <si>
    <t>INV00001513</t>
  </si>
  <si>
    <t>INV00001514</t>
  </si>
  <si>
    <t xml:space="preserve">RA Pigment Super White (1kg)       </t>
  </si>
  <si>
    <t xml:space="preserve">RA Pigment Chestnut Brown (1kg)    </t>
  </si>
  <si>
    <t>RA Woven Roving E-600gm 1000mm (45Kg)</t>
  </si>
  <si>
    <t>RA Acetone (160kg)</t>
  </si>
  <si>
    <t xml:space="preserve">RA Pigment Super White (5kg)       </t>
  </si>
  <si>
    <t>RM Pigment Cream H6001 (1kg)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</si>
</sst>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  <xf numFmtId="0" fontId="26" fillId="13" borderId="0" applyNumberFormat="0" applyBorder="0" applyAlignment="0" applyProtection="0"/>
  </cellStyleXfs>
  <cellXfs count="170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  <xf numFmtId="0" fontId="26" fillId="13" borderId="0" xfId="4" applyNumberFormat="1" applyAlignment="1" applyProtection="1">
      <alignment horizontal="center"/>
    </xf>
    <xf numFmtId="0" fontId="26" fillId="13" borderId="0" xfId="4" applyAlignment="1">
      <alignment horizontal="center"/>
    </xf>
    <xf numFmtId="0" fontId="26" fillId="13" borderId="0" xfId="4" applyNumberFormat="1" applyAlignment="1" applyProtection="1"/>
    <xf numFmtId="14" fontId="26" fillId="13" borderId="0" xfId="4" applyNumberFormat="1" applyAlignment="1">
      <alignment horizontal="center"/>
    </xf>
    <xf numFmtId="2" fontId="26" fillId="13" borderId="0" xfId="4" applyNumberFormat="1" applyAlignment="1" applyProtection="1"/>
    <xf numFmtId="43" fontId="26" fillId="13" borderId="0" xfId="4" applyNumberFormat="1" applyAlignment="1">
      <alignment horizontal="right"/>
    </xf>
    <xf numFmtId="43" fontId="26" fillId="13" borderId="0" xfId="4" applyNumberFormat="1"/>
    <xf numFmtId="43" fontId="26" fillId="13" borderId="0" xfId="4" applyNumberFormat="1" applyAlignment="1">
      <alignment horizontal="center"/>
    </xf>
    <xf numFmtId="0" fontId="26" fillId="13" borderId="0" xfId="4"/>
    <xf numFmtId="2" fontId="15" fillId="0" borderId="0" xfId="0" applyNumberFormat="1" applyFont="1" applyFill="1" applyAlignment="1" applyProtection="1">
      <alignment horizontal="right"/>
    </xf>
    <xf numFmtId="0" fontId="26" fillId="13" borderId="0" xfId="4" applyNumberFormat="1" applyAlignment="1" applyProtection="1">
      <alignment wrapText="1"/>
    </xf>
  </cellXfs>
  <cellStyles count="5">
    <cellStyle name="Comma" xfId="1" builtinId="3"/>
    <cellStyle name="Comma 2" xfId="3"/>
    <cellStyle name="Neutral" xfId="4" builtinId="28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numFmt numFmtId="4" formatCode="#,##0.00"/>
    </dxf>
    <dxf>
      <fill>
        <patternFill patternType="solid">
          <bgColor rgb="FF99FF99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4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1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1">
      <pivotArea outline="0" fieldPosition="0">
        <references count="1">
          <reference field="4294967294" count="1">
            <x v="0"/>
          </reference>
        </references>
      </pivotArea>
    </format>
    <format dxfId="2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2">
      <pivotArea dataOnly="0" outline="0" fieldPosition="0">
        <references count="1">
          <reference field="1" count="0" defaultSubtotal="1"/>
        </references>
      </pivotArea>
    </format>
    <format dxfId="11">
      <pivotArea dataOnly="0" outline="0" fieldPosition="0">
        <references count="1">
          <reference field="5" count="0" defaultSubtotal="1"/>
        </references>
      </pivotArea>
    </format>
    <format dxfId="10">
      <pivotArea dataOnly="0" outline="0" fieldPosition="0">
        <references count="1">
          <reference field="5" count="0" defaultSubtotal="1"/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  <format dxfId="8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6">
      <pivotArea dataOnly="0" outline="0" fieldPosition="0">
        <references count="1">
          <reference field="1" count="0" defaultSubtotal="1"/>
        </references>
      </pivotArea>
    </format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outline="0" fieldPosition="0">
        <references count="1">
          <reference field="4294967294" count="1">
            <x v="2"/>
          </reference>
        </references>
      </pivotArea>
    </format>
    <format dxfId="1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5004"/>
  <sheetViews>
    <sheetView tabSelected="1" topLeftCell="A4938" zoomScale="68" zoomScaleNormal="68" workbookViewId="0">
      <selection activeCell="O4867" sqref="O4867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8" t="s">
        <v>162</v>
      </c>
      <c r="C1" s="148" t="s">
        <v>225</v>
      </c>
      <c r="D1" s="3" t="s">
        <v>2</v>
      </c>
      <c r="E1" s="148" t="s">
        <v>0</v>
      </c>
      <c r="F1" s="3" t="s">
        <v>1</v>
      </c>
      <c r="G1" s="75" t="s">
        <v>8</v>
      </c>
      <c r="H1" s="3" t="s">
        <v>69</v>
      </c>
      <c r="I1" s="148" t="s">
        <v>4</v>
      </c>
      <c r="J1" s="148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49" t="s">
        <v>192</v>
      </c>
      <c r="R1" s="148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58" si="847">MONTH(K3395)</f>
        <v>11</v>
      </c>
      <c r="M3395" s="5">
        <f t="shared" ref="M3395:M345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si="847"/>
        <v>12</v>
      </c>
      <c r="M3439" s="5">
        <f t="shared" si="848"/>
        <v>2024</v>
      </c>
      <c r="N3439" s="12">
        <v>312.5</v>
      </c>
      <c r="O3439" s="6">
        <f t="shared" ref="O3439" si="855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47"/>
        <v>12</v>
      </c>
      <c r="M3440" s="5">
        <f t="shared" si="848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47"/>
        <v>12</v>
      </c>
      <c r="M3441" s="5">
        <f t="shared" si="848"/>
        <v>2024</v>
      </c>
      <c r="N3441" s="12">
        <v>2088</v>
      </c>
      <c r="O3441" s="6">
        <f t="shared" ref="O3441:O3444" si="856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47"/>
        <v>12</v>
      </c>
      <c r="M3442" s="5">
        <f t="shared" si="848"/>
        <v>2024</v>
      </c>
      <c r="N3442" s="12">
        <v>2146.5</v>
      </c>
      <c r="O3442" s="6">
        <f t="shared" si="856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47"/>
        <v>12</v>
      </c>
      <c r="M3443" s="5">
        <f t="shared" si="848"/>
        <v>2024</v>
      </c>
      <c r="N3443" s="12">
        <v>380</v>
      </c>
      <c r="O3443" s="6">
        <f t="shared" si="856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47"/>
        <v>12</v>
      </c>
      <c r="M3444" s="5">
        <f t="shared" si="848"/>
        <v>2024</v>
      </c>
      <c r="N3444" s="12">
        <v>1000</v>
      </c>
      <c r="O3444" s="6">
        <f t="shared" si="856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47"/>
        <v>12</v>
      </c>
      <c r="M3445" s="5">
        <f t="shared" si="848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47"/>
        <v>12</v>
      </c>
      <c r="M3446" s="5">
        <f t="shared" si="848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47"/>
        <v>12</v>
      </c>
      <c r="M3447" s="5">
        <f t="shared" si="848"/>
        <v>2024</v>
      </c>
      <c r="N3447" s="12">
        <v>1755</v>
      </c>
      <c r="O3447" s="6">
        <f t="shared" ref="O3447:O3450" si="857">-N3447</f>
        <v>-1755</v>
      </c>
      <c r="P3447" s="12">
        <f t="shared" ref="P3447:P3452" si="858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47"/>
        <v>12</v>
      </c>
      <c r="M3448" s="5">
        <f t="shared" si="848"/>
        <v>2024</v>
      </c>
      <c r="N3448" s="12">
        <v>555</v>
      </c>
      <c r="O3448" s="6">
        <f t="shared" si="857"/>
        <v>-555</v>
      </c>
      <c r="P3448" s="12">
        <f t="shared" si="858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47"/>
        <v>12</v>
      </c>
      <c r="M3449" s="5">
        <f t="shared" si="848"/>
        <v>2024</v>
      </c>
      <c r="N3449" s="12">
        <v>95</v>
      </c>
      <c r="O3449" s="6">
        <f t="shared" si="857"/>
        <v>-95</v>
      </c>
      <c r="P3449" s="12">
        <f t="shared" si="858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47"/>
        <v>12</v>
      </c>
      <c r="M3450" s="5">
        <f t="shared" si="848"/>
        <v>2024</v>
      </c>
      <c r="N3450" s="12">
        <v>275</v>
      </c>
      <c r="O3450" s="6">
        <f t="shared" si="857"/>
        <v>-275</v>
      </c>
      <c r="P3450" s="12">
        <f t="shared" si="858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47"/>
        <v>12</v>
      </c>
      <c r="M3451" s="5">
        <f t="shared" si="848"/>
        <v>2024</v>
      </c>
      <c r="N3451" s="12">
        <v>115</v>
      </c>
      <c r="O3451" s="12"/>
      <c r="P3451" s="12">
        <f t="shared" si="858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47"/>
        <v>12</v>
      </c>
      <c r="M3452" s="5">
        <f t="shared" si="848"/>
        <v>2024</v>
      </c>
      <c r="N3452" s="12">
        <v>62.5</v>
      </c>
      <c r="O3452" s="6">
        <f t="shared" ref="O3452" si="859">-N3452</f>
        <v>-62.5</v>
      </c>
      <c r="P3452" s="12">
        <f t="shared" si="858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47"/>
        <v>12</v>
      </c>
      <c r="M3453" s="5">
        <f t="shared" si="848"/>
        <v>2024</v>
      </c>
      <c r="N3453" s="12">
        <v>16200</v>
      </c>
      <c r="O3453" s="12">
        <f>-13482.6-2717.4</f>
        <v>-16200</v>
      </c>
      <c r="P3453" s="12">
        <f t="shared" ref="P3453:P3469" si="860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47"/>
        <v>12</v>
      </c>
      <c r="M3454" s="5">
        <f t="shared" si="848"/>
        <v>2024</v>
      </c>
      <c r="N3454" s="12">
        <v>3480</v>
      </c>
      <c r="O3454" s="6">
        <f t="shared" ref="O3454:O3457" si="861">-N3454</f>
        <v>-3480</v>
      </c>
      <c r="P3454" s="12">
        <f t="shared" si="860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47"/>
        <v>12</v>
      </c>
      <c r="M3455" s="5">
        <f t="shared" si="848"/>
        <v>2024</v>
      </c>
      <c r="N3455" s="12">
        <v>2862</v>
      </c>
      <c r="O3455" s="6">
        <f t="shared" si="861"/>
        <v>-2862</v>
      </c>
      <c r="P3455" s="12">
        <f t="shared" si="860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47"/>
        <v>12</v>
      </c>
      <c r="M3456" s="5">
        <f t="shared" si="848"/>
        <v>2024</v>
      </c>
      <c r="N3456" s="12">
        <v>460</v>
      </c>
      <c r="O3456" s="6">
        <f t="shared" si="861"/>
        <v>-460</v>
      </c>
      <c r="P3456" s="12">
        <f t="shared" si="860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47"/>
        <v>12</v>
      </c>
      <c r="M3457" s="5">
        <f t="shared" si="848"/>
        <v>2024</v>
      </c>
      <c r="N3457" s="12">
        <v>2000</v>
      </c>
      <c r="O3457" s="6">
        <f t="shared" si="861"/>
        <v>-2000</v>
      </c>
      <c r="P3457" s="12">
        <f t="shared" si="860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47"/>
        <v>12</v>
      </c>
      <c r="M3458" s="5">
        <f t="shared" si="848"/>
        <v>2024</v>
      </c>
      <c r="N3458" s="12">
        <v>1755</v>
      </c>
      <c r="O3458" s="12"/>
      <c r="P3458" s="12">
        <f t="shared" si="860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2">MONTH(A3459)</f>
        <v>12</v>
      </c>
      <c r="C3459" s="5">
        <f t="shared" ref="C3459:C3522" si="863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4">A3459+J3459</f>
        <v>45633</v>
      </c>
      <c r="L3459" s="5">
        <f t="shared" ref="L3459:L3522" si="865">MONTH(K3459)</f>
        <v>12</v>
      </c>
      <c r="M3459" s="5">
        <f t="shared" ref="M3459:M3522" si="866">YEAR(K3459)</f>
        <v>2024</v>
      </c>
      <c r="N3459" s="12">
        <v>405</v>
      </c>
      <c r="O3459" s="12"/>
      <c r="P3459" s="12">
        <f t="shared" si="860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2"/>
        <v>12</v>
      </c>
      <c r="C3460" s="5">
        <f t="shared" si="863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4"/>
        <v>45633</v>
      </c>
      <c r="L3460" s="5">
        <f t="shared" si="865"/>
        <v>12</v>
      </c>
      <c r="M3460" s="5">
        <f t="shared" si="866"/>
        <v>2024</v>
      </c>
      <c r="N3460" s="12">
        <v>110</v>
      </c>
      <c r="O3460" s="12"/>
      <c r="P3460" s="12">
        <f t="shared" si="860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2"/>
        <v>12</v>
      </c>
      <c r="C3461" s="5">
        <f t="shared" si="863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4"/>
        <v>45633</v>
      </c>
      <c r="L3461" s="5">
        <f t="shared" si="865"/>
        <v>12</v>
      </c>
      <c r="M3461" s="5">
        <f t="shared" si="866"/>
        <v>2024</v>
      </c>
      <c r="N3461" s="12">
        <v>390</v>
      </c>
      <c r="O3461" s="12"/>
      <c r="P3461" s="12">
        <f t="shared" si="860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2"/>
        <v>12</v>
      </c>
      <c r="C3462" s="5">
        <f t="shared" si="863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4"/>
        <v>45633</v>
      </c>
      <c r="L3462" s="5">
        <f t="shared" si="865"/>
        <v>12</v>
      </c>
      <c r="M3462" s="5">
        <f t="shared" si="866"/>
        <v>2024</v>
      </c>
      <c r="N3462" s="12">
        <v>187.5</v>
      </c>
      <c r="O3462" s="12"/>
      <c r="P3462" s="12">
        <f t="shared" si="860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2"/>
        <v>12</v>
      </c>
      <c r="C3463" s="5">
        <f t="shared" si="863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4"/>
        <v>45753</v>
      </c>
      <c r="L3463" s="5">
        <f t="shared" si="865"/>
        <v>4</v>
      </c>
      <c r="M3463" s="5">
        <f t="shared" si="866"/>
        <v>2025</v>
      </c>
      <c r="N3463" s="12">
        <v>16200</v>
      </c>
      <c r="O3463" s="6">
        <f t="shared" ref="O3463:O3469" si="868">-N3463</f>
        <v>-16200</v>
      </c>
      <c r="P3463" s="12">
        <f t="shared" si="860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2"/>
        <v>12</v>
      </c>
      <c r="C3464" s="5">
        <f t="shared" si="863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4"/>
        <v>45753</v>
      </c>
      <c r="L3464" s="5">
        <f t="shared" si="865"/>
        <v>4</v>
      </c>
      <c r="M3464" s="5">
        <f t="shared" si="866"/>
        <v>2025</v>
      </c>
      <c r="N3464" s="12">
        <v>2610</v>
      </c>
      <c r="O3464" s="6">
        <f t="shared" si="868"/>
        <v>-2610</v>
      </c>
      <c r="P3464" s="12">
        <f t="shared" si="860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2"/>
        <v>12</v>
      </c>
      <c r="C3465" s="5">
        <f t="shared" si="863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4"/>
        <v>45753</v>
      </c>
      <c r="L3465" s="5">
        <f t="shared" si="865"/>
        <v>4</v>
      </c>
      <c r="M3465" s="5">
        <f t="shared" si="866"/>
        <v>2025</v>
      </c>
      <c r="N3465" s="12">
        <v>575</v>
      </c>
      <c r="O3465" s="6">
        <f t="shared" si="868"/>
        <v>-575</v>
      </c>
      <c r="P3465" s="12">
        <f t="shared" si="860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2"/>
        <v>12</v>
      </c>
      <c r="C3466" s="5">
        <f t="shared" si="863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4"/>
        <v>45753</v>
      </c>
      <c r="L3466" s="5">
        <f t="shared" si="865"/>
        <v>4</v>
      </c>
      <c r="M3466" s="5">
        <f t="shared" si="866"/>
        <v>2025</v>
      </c>
      <c r="N3466" s="12">
        <v>1320</v>
      </c>
      <c r="O3466" s="6">
        <f t="shared" si="868"/>
        <v>-1320</v>
      </c>
      <c r="P3466" s="12">
        <f t="shared" si="860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2"/>
        <v>12</v>
      </c>
      <c r="C3467" s="5">
        <f t="shared" si="863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4"/>
        <v>45753</v>
      </c>
      <c r="L3467" s="5">
        <f t="shared" si="865"/>
        <v>4</v>
      </c>
      <c r="M3467" s="5">
        <f t="shared" si="866"/>
        <v>2025</v>
      </c>
      <c r="N3467" s="12">
        <v>230.4</v>
      </c>
      <c r="O3467" s="6">
        <f t="shared" si="868"/>
        <v>-230.4</v>
      </c>
      <c r="P3467" s="12">
        <f t="shared" si="860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2"/>
        <v>12</v>
      </c>
      <c r="C3468" s="5">
        <f t="shared" si="863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4"/>
        <v>45753</v>
      </c>
      <c r="L3468" s="5">
        <f t="shared" si="865"/>
        <v>4</v>
      </c>
      <c r="M3468" s="5">
        <f t="shared" si="866"/>
        <v>2025</v>
      </c>
      <c r="N3468" s="12">
        <v>420</v>
      </c>
      <c r="O3468" s="6">
        <f t="shared" si="868"/>
        <v>-420</v>
      </c>
      <c r="P3468" s="12">
        <f t="shared" si="860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2"/>
        <v>12</v>
      </c>
      <c r="C3469" s="5">
        <f t="shared" si="863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4"/>
        <v>45753</v>
      </c>
      <c r="L3469" s="5">
        <f t="shared" si="865"/>
        <v>4</v>
      </c>
      <c r="M3469" s="5">
        <f t="shared" si="866"/>
        <v>2025</v>
      </c>
      <c r="N3469" s="12">
        <v>0</v>
      </c>
      <c r="O3469" s="6">
        <f t="shared" si="868"/>
        <v>0</v>
      </c>
      <c r="P3469" s="12">
        <f t="shared" si="860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2"/>
        <v>12</v>
      </c>
      <c r="C3470" s="5">
        <f t="shared" si="863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4"/>
        <v>45633</v>
      </c>
      <c r="L3470" s="5">
        <f t="shared" si="865"/>
        <v>12</v>
      </c>
      <c r="M3470" s="5">
        <f t="shared" si="86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2"/>
        <v>12</v>
      </c>
      <c r="C3471" s="5">
        <f t="shared" si="863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4"/>
        <v>45633</v>
      </c>
      <c r="L3471" s="5">
        <f t="shared" si="865"/>
        <v>12</v>
      </c>
      <c r="M3471" s="5">
        <f t="shared" si="86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2"/>
        <v>12</v>
      </c>
      <c r="C3472" s="5">
        <f t="shared" si="863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4"/>
        <v>45633</v>
      </c>
      <c r="L3472" s="5">
        <f t="shared" si="865"/>
        <v>12</v>
      </c>
      <c r="M3472" s="5">
        <f t="shared" si="86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2"/>
        <v>12</v>
      </c>
      <c r="C3473" s="5">
        <f t="shared" si="863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4"/>
        <v>45633</v>
      </c>
      <c r="L3473" s="5">
        <f t="shared" si="865"/>
        <v>12</v>
      </c>
      <c r="M3473" s="5">
        <f t="shared" si="86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2"/>
        <v>12</v>
      </c>
      <c r="C3474" s="5">
        <f t="shared" si="863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4"/>
        <v>45633</v>
      </c>
      <c r="L3474" s="5">
        <f t="shared" si="865"/>
        <v>12</v>
      </c>
      <c r="M3474" s="5">
        <f t="shared" si="86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2"/>
        <v>12</v>
      </c>
      <c r="C3475" s="5">
        <f t="shared" si="863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4"/>
        <v>45636</v>
      </c>
      <c r="L3475" s="5">
        <f t="shared" si="865"/>
        <v>12</v>
      </c>
      <c r="M3475" s="5">
        <f t="shared" si="86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2"/>
        <v>12</v>
      </c>
      <c r="C3476" s="5">
        <f t="shared" si="863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4"/>
        <v>45636</v>
      </c>
      <c r="L3476" s="5">
        <f t="shared" si="865"/>
        <v>12</v>
      </c>
      <c r="M3476" s="5">
        <f t="shared" si="86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2"/>
        <v>12</v>
      </c>
      <c r="C3477" s="5">
        <f t="shared" si="863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4"/>
        <v>45636</v>
      </c>
      <c r="L3477" s="5">
        <f t="shared" si="865"/>
        <v>12</v>
      </c>
      <c r="M3477" s="5">
        <f t="shared" si="86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2"/>
        <v>12</v>
      </c>
      <c r="C3478" s="5">
        <f t="shared" si="863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4"/>
        <v>45636</v>
      </c>
      <c r="L3478" s="5">
        <f t="shared" si="865"/>
        <v>12</v>
      </c>
      <c r="M3478" s="5">
        <f t="shared" si="86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2"/>
        <v>12</v>
      </c>
      <c r="C3479" s="5">
        <f t="shared" si="863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4"/>
        <v>45636</v>
      </c>
      <c r="L3479" s="5">
        <f t="shared" si="865"/>
        <v>12</v>
      </c>
      <c r="M3479" s="5">
        <f t="shared" si="86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2"/>
        <v>12</v>
      </c>
      <c r="C3480" s="5">
        <f t="shared" si="863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4"/>
        <v>45636</v>
      </c>
      <c r="L3480" s="5">
        <f t="shared" si="865"/>
        <v>12</v>
      </c>
      <c r="M3480" s="5">
        <f t="shared" si="86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2"/>
        <v>12</v>
      </c>
      <c r="C3481" s="5">
        <f t="shared" si="863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4"/>
        <v>45636</v>
      </c>
      <c r="L3481" s="5">
        <f t="shared" si="865"/>
        <v>12</v>
      </c>
      <c r="M3481" s="5">
        <f t="shared" si="86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2"/>
        <v>12</v>
      </c>
      <c r="C3482" s="5">
        <f t="shared" si="863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4"/>
        <v>45636</v>
      </c>
      <c r="L3482" s="5">
        <f t="shared" si="865"/>
        <v>12</v>
      </c>
      <c r="M3482" s="5">
        <f t="shared" si="86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2"/>
        <v>12</v>
      </c>
      <c r="C3483" s="5">
        <f t="shared" si="863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4"/>
        <v>45636</v>
      </c>
      <c r="L3483" s="5">
        <f t="shared" si="865"/>
        <v>12</v>
      </c>
      <c r="M3483" s="5">
        <f t="shared" si="86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2"/>
        <v>12</v>
      </c>
      <c r="C3484" s="5">
        <f t="shared" si="863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4"/>
        <v>45682</v>
      </c>
      <c r="L3484" s="5">
        <f t="shared" si="865"/>
        <v>1</v>
      </c>
      <c r="M3484" s="5">
        <f t="shared" si="86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2"/>
        <v>12</v>
      </c>
      <c r="C3485" s="5">
        <f t="shared" si="863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4"/>
        <v>45638</v>
      </c>
      <c r="L3485" s="5">
        <f t="shared" si="865"/>
        <v>12</v>
      </c>
      <c r="M3485" s="5">
        <f t="shared" si="86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2"/>
        <v>12</v>
      </c>
      <c r="C3486" s="5">
        <f t="shared" si="863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4"/>
        <v>45638</v>
      </c>
      <c r="L3486" s="5">
        <f t="shared" si="865"/>
        <v>12</v>
      </c>
      <c r="M3486" s="5">
        <f t="shared" si="86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2"/>
        <v>12</v>
      </c>
      <c r="C3487" s="5">
        <f t="shared" si="863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4"/>
        <v>45638</v>
      </c>
      <c r="L3487" s="5">
        <f t="shared" si="865"/>
        <v>12</v>
      </c>
      <c r="M3487" s="5">
        <f t="shared" si="86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2"/>
        <v>12</v>
      </c>
      <c r="C3488" s="5">
        <f t="shared" si="863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4"/>
        <v>45638</v>
      </c>
      <c r="L3488" s="5">
        <f t="shared" si="865"/>
        <v>12</v>
      </c>
      <c r="M3488" s="5">
        <f t="shared" si="86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2"/>
        <v>12</v>
      </c>
      <c r="C3489" s="5">
        <f t="shared" si="863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4"/>
        <v>45638</v>
      </c>
      <c r="L3489" s="5">
        <f t="shared" si="865"/>
        <v>12</v>
      </c>
      <c r="M3489" s="5">
        <f t="shared" si="86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2"/>
        <v>12</v>
      </c>
      <c r="C3490" s="5">
        <f t="shared" si="863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4"/>
        <v>45638</v>
      </c>
      <c r="L3490" s="5">
        <f t="shared" si="865"/>
        <v>12</v>
      </c>
      <c r="M3490" s="5">
        <f t="shared" si="86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2"/>
        <v>12</v>
      </c>
      <c r="C3491" s="5">
        <f t="shared" si="863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4"/>
        <v>45638</v>
      </c>
      <c r="L3491" s="5">
        <f t="shared" si="865"/>
        <v>12</v>
      </c>
      <c r="M3491" s="5">
        <f t="shared" si="86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2"/>
        <v>12</v>
      </c>
      <c r="C3492" s="5">
        <f t="shared" si="863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4"/>
        <v>45638</v>
      </c>
      <c r="L3492" s="5">
        <f t="shared" si="865"/>
        <v>12</v>
      </c>
      <c r="M3492" s="5">
        <f t="shared" si="86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2"/>
        <v>12</v>
      </c>
      <c r="C3493" s="5">
        <f t="shared" si="863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4"/>
        <v>45639</v>
      </c>
      <c r="L3493" s="5">
        <f t="shared" si="865"/>
        <v>12</v>
      </c>
      <c r="M3493" s="5">
        <f t="shared" si="86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2"/>
        <v>12</v>
      </c>
      <c r="C3494" s="5">
        <f t="shared" si="863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4"/>
        <v>45639</v>
      </c>
      <c r="L3494" s="5">
        <f t="shared" si="865"/>
        <v>12</v>
      </c>
      <c r="M3494" s="5">
        <f t="shared" si="86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2"/>
        <v>12</v>
      </c>
      <c r="C3495" s="5">
        <f t="shared" si="863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4"/>
        <v>45639</v>
      </c>
      <c r="L3495" s="5">
        <f t="shared" si="865"/>
        <v>12</v>
      </c>
      <c r="M3495" s="5">
        <f t="shared" si="86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2"/>
        <v>12</v>
      </c>
      <c r="C3496" s="5">
        <f t="shared" si="863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4"/>
        <v>45639</v>
      </c>
      <c r="L3496" s="5">
        <f t="shared" si="865"/>
        <v>12</v>
      </c>
      <c r="M3496" s="5">
        <f t="shared" si="86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2"/>
        <v>12</v>
      </c>
      <c r="C3497" s="5">
        <f t="shared" si="863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4"/>
        <v>45639</v>
      </c>
      <c r="L3497" s="5">
        <f t="shared" si="865"/>
        <v>12</v>
      </c>
      <c r="M3497" s="5">
        <f t="shared" si="86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2"/>
        <v>12</v>
      </c>
      <c r="C3498" s="5">
        <f t="shared" si="863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4"/>
        <v>45760</v>
      </c>
      <c r="L3498" s="5">
        <f t="shared" si="865"/>
        <v>4</v>
      </c>
      <c r="M3498" s="5">
        <f t="shared" si="86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2"/>
        <v>12</v>
      </c>
      <c r="C3499" s="5">
        <f t="shared" si="863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4"/>
        <v>45643</v>
      </c>
      <c r="L3499" s="5">
        <f t="shared" si="865"/>
        <v>12</v>
      </c>
      <c r="M3499" s="5">
        <f t="shared" si="86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2"/>
        <v>12</v>
      </c>
      <c r="C3500" s="5">
        <f t="shared" si="863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4"/>
        <v>45643</v>
      </c>
      <c r="L3500" s="5">
        <f t="shared" si="865"/>
        <v>12</v>
      </c>
      <c r="M3500" s="5">
        <f t="shared" si="86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2"/>
        <v>12</v>
      </c>
      <c r="C3501" s="5">
        <f t="shared" si="863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4"/>
        <v>45643</v>
      </c>
      <c r="L3501" s="5">
        <f t="shared" si="865"/>
        <v>12</v>
      </c>
      <c r="M3501" s="5">
        <f t="shared" si="86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2"/>
        <v>12</v>
      </c>
      <c r="C3502" s="5">
        <f t="shared" si="863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4"/>
        <v>45643</v>
      </c>
      <c r="L3502" s="5">
        <f t="shared" si="865"/>
        <v>12</v>
      </c>
      <c r="M3502" s="5">
        <f t="shared" si="86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2"/>
        <v>12</v>
      </c>
      <c r="C3503" s="5">
        <f t="shared" si="863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4"/>
        <v>45643</v>
      </c>
      <c r="L3503" s="5">
        <f t="shared" si="865"/>
        <v>12</v>
      </c>
      <c r="M3503" s="5">
        <f t="shared" si="866"/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2"/>
        <v>12</v>
      </c>
      <c r="C3504" s="5">
        <f t="shared" si="863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4"/>
        <v>45643</v>
      </c>
      <c r="L3504" s="5">
        <f t="shared" si="865"/>
        <v>12</v>
      </c>
      <c r="M3504" s="5">
        <f t="shared" si="866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2"/>
        <v>12</v>
      </c>
      <c r="C3505" s="5">
        <f t="shared" si="863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4"/>
        <v>45643</v>
      </c>
      <c r="L3505" s="5">
        <f t="shared" si="865"/>
        <v>12</v>
      </c>
      <c r="M3505" s="5">
        <f t="shared" si="866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2"/>
        <v>12</v>
      </c>
      <c r="C3506" s="5">
        <f t="shared" si="863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4"/>
        <v>45643</v>
      </c>
      <c r="L3506" s="5">
        <f t="shared" si="865"/>
        <v>12</v>
      </c>
      <c r="M3506" s="5">
        <f t="shared" si="866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2"/>
        <v>12</v>
      </c>
      <c r="C3507" s="5">
        <f t="shared" si="863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4"/>
        <v>45643</v>
      </c>
      <c r="L3507" s="5">
        <f t="shared" si="865"/>
        <v>12</v>
      </c>
      <c r="M3507" s="5">
        <f t="shared" si="866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2"/>
        <v>12</v>
      </c>
      <c r="C3508" s="5">
        <f t="shared" si="863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4"/>
        <v>45643</v>
      </c>
      <c r="L3508" s="5">
        <f t="shared" si="865"/>
        <v>12</v>
      </c>
      <c r="M3508" s="5">
        <f t="shared" si="866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2"/>
        <v>12</v>
      </c>
      <c r="C3509" s="5">
        <f t="shared" si="863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4"/>
        <v>45645</v>
      </c>
      <c r="L3509" s="5">
        <f t="shared" si="865"/>
        <v>12</v>
      </c>
      <c r="M3509" s="5">
        <f t="shared" si="866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2"/>
        <v>12</v>
      </c>
      <c r="C3510" s="5">
        <f t="shared" si="863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4"/>
        <v>45645</v>
      </c>
      <c r="L3510" s="5">
        <f t="shared" si="865"/>
        <v>12</v>
      </c>
      <c r="M3510" s="5">
        <f t="shared" si="866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2"/>
        <v>12</v>
      </c>
      <c r="C3511" s="5">
        <f t="shared" si="863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4"/>
        <v>45645</v>
      </c>
      <c r="L3511" s="5">
        <f t="shared" si="865"/>
        <v>12</v>
      </c>
      <c r="M3511" s="5">
        <f t="shared" si="866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2"/>
        <v>12</v>
      </c>
      <c r="C3512" s="5">
        <f t="shared" si="863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4"/>
        <v>45645</v>
      </c>
      <c r="L3512" s="5">
        <f t="shared" si="865"/>
        <v>12</v>
      </c>
      <c r="M3512" s="5">
        <f t="shared" si="866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2"/>
        <v>12</v>
      </c>
      <c r="C3513" s="5">
        <f t="shared" si="863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4"/>
        <v>45646</v>
      </c>
      <c r="L3513" s="5">
        <f t="shared" si="865"/>
        <v>12</v>
      </c>
      <c r="M3513" s="5">
        <f t="shared" si="866"/>
        <v>2024</v>
      </c>
      <c r="N3513" s="12">
        <v>216</v>
      </c>
      <c r="O3513" s="6">
        <f>-N3513</f>
        <v>-216</v>
      </c>
      <c r="P3513" s="12">
        <f t="shared" ref="P3513:P3514" si="883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2"/>
        <v>12</v>
      </c>
      <c r="C3514" s="5">
        <f t="shared" si="863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4"/>
        <v>45646</v>
      </c>
      <c r="L3514" s="5">
        <f t="shared" si="865"/>
        <v>12</v>
      </c>
      <c r="M3514" s="5">
        <f t="shared" si="866"/>
        <v>2024</v>
      </c>
      <c r="N3514" s="12">
        <v>890</v>
      </c>
      <c r="O3514" s="6">
        <f>-N3514</f>
        <v>-890</v>
      </c>
      <c r="P3514" s="12">
        <f t="shared" si="883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2"/>
        <v>12</v>
      </c>
      <c r="C3515" s="5">
        <f t="shared" si="863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4"/>
        <v>45677</v>
      </c>
      <c r="L3515" s="5">
        <f t="shared" si="865"/>
        <v>1</v>
      </c>
      <c r="M3515" s="5">
        <f t="shared" si="866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2"/>
        <v>12</v>
      </c>
      <c r="C3516" s="5">
        <f t="shared" si="863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4"/>
        <v>45677</v>
      </c>
      <c r="L3516" s="5">
        <f t="shared" si="865"/>
        <v>1</v>
      </c>
      <c r="M3516" s="5">
        <f t="shared" si="866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2"/>
        <v>12</v>
      </c>
      <c r="C3517" s="5">
        <f t="shared" si="863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4"/>
        <v>45677</v>
      </c>
      <c r="L3517" s="5">
        <f t="shared" si="865"/>
        <v>1</v>
      </c>
      <c r="M3517" s="5">
        <f t="shared" si="866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2"/>
        <v>12</v>
      </c>
      <c r="C3518" s="5">
        <f t="shared" si="863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4"/>
        <v>45677</v>
      </c>
      <c r="L3518" s="5">
        <f t="shared" si="865"/>
        <v>1</v>
      </c>
      <c r="M3518" s="5">
        <f t="shared" si="866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2"/>
        <v>12</v>
      </c>
      <c r="C3519" s="5">
        <f t="shared" si="863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4"/>
        <v>45677</v>
      </c>
      <c r="L3519" s="5">
        <f t="shared" si="865"/>
        <v>1</v>
      </c>
      <c r="M3519" s="5">
        <f t="shared" si="866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2"/>
        <v>12</v>
      </c>
      <c r="C3520" s="5">
        <f t="shared" si="863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4"/>
        <v>45677</v>
      </c>
      <c r="L3520" s="5">
        <f t="shared" si="865"/>
        <v>1</v>
      </c>
      <c r="M3520" s="5">
        <f t="shared" si="866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2"/>
        <v>12</v>
      </c>
      <c r="C3521" s="5">
        <f t="shared" si="863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4"/>
        <v>45677</v>
      </c>
      <c r="L3521" s="5">
        <f t="shared" si="865"/>
        <v>1</v>
      </c>
      <c r="M3521" s="5">
        <f t="shared" si="866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2"/>
        <v>12</v>
      </c>
      <c r="C3522" s="5">
        <f t="shared" si="863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4"/>
        <v>45677</v>
      </c>
      <c r="L3522" s="5">
        <f t="shared" si="865"/>
        <v>1</v>
      </c>
      <c r="M3522" s="5">
        <f t="shared" si="866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4">MONTH(A3523)</f>
        <v>12</v>
      </c>
      <c r="C3523" s="5">
        <f t="shared" ref="C3523:C3586" si="885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6">A3523+J3523</f>
        <v>45649</v>
      </c>
      <c r="L3523" s="5">
        <f t="shared" ref="L3523:L3586" si="887">MONTH(K3523)</f>
        <v>12</v>
      </c>
      <c r="M3523" s="5">
        <f t="shared" ref="M3523:M3586" si="888">YEAR(K3523)</f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4"/>
        <v>12</v>
      </c>
      <c r="C3524" s="5">
        <f t="shared" si="885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6"/>
        <v>45649</v>
      </c>
      <c r="L3524" s="5">
        <f t="shared" si="887"/>
        <v>12</v>
      </c>
      <c r="M3524" s="5">
        <f t="shared" si="888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4"/>
        <v>12</v>
      </c>
      <c r="C3525" s="5">
        <f t="shared" si="885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6"/>
        <v>45649</v>
      </c>
      <c r="L3525" s="5">
        <f t="shared" si="887"/>
        <v>12</v>
      </c>
      <c r="M3525" s="5">
        <f t="shared" si="888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4"/>
        <v>12</v>
      </c>
      <c r="C3526" s="5">
        <f t="shared" si="885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6"/>
        <v>45649</v>
      </c>
      <c r="L3526" s="5">
        <f t="shared" si="887"/>
        <v>12</v>
      </c>
      <c r="M3526" s="5">
        <f t="shared" si="888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4"/>
        <v>12</v>
      </c>
      <c r="C3527" s="5">
        <f t="shared" si="885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6"/>
        <v>45650</v>
      </c>
      <c r="L3527" s="5">
        <f t="shared" si="887"/>
        <v>12</v>
      </c>
      <c r="M3527" s="5">
        <f t="shared" si="888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4"/>
        <v>12</v>
      </c>
      <c r="C3528" s="5">
        <f t="shared" si="885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6"/>
        <v>45650</v>
      </c>
      <c r="L3528" s="5">
        <f t="shared" si="887"/>
        <v>12</v>
      </c>
      <c r="M3528" s="5">
        <f t="shared" si="888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4"/>
        <v>12</v>
      </c>
      <c r="C3529" s="5">
        <f t="shared" si="885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6"/>
        <v>45650</v>
      </c>
      <c r="L3529" s="5">
        <f t="shared" si="887"/>
        <v>12</v>
      </c>
      <c r="M3529" s="5">
        <f t="shared" si="888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4"/>
        <v>12</v>
      </c>
      <c r="C3530" s="5">
        <f t="shared" si="885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6"/>
        <v>45650</v>
      </c>
      <c r="L3530" s="5">
        <f t="shared" si="887"/>
        <v>12</v>
      </c>
      <c r="M3530" s="5">
        <f t="shared" si="888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4"/>
        <v>12</v>
      </c>
      <c r="C3531" s="5">
        <f t="shared" si="885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6"/>
        <v>45650</v>
      </c>
      <c r="L3531" s="5">
        <f t="shared" si="887"/>
        <v>12</v>
      </c>
      <c r="M3531" s="5">
        <f t="shared" si="888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4"/>
        <v>12</v>
      </c>
      <c r="C3532" s="5">
        <f t="shared" si="885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6"/>
        <v>45650</v>
      </c>
      <c r="L3532" s="5">
        <f t="shared" si="887"/>
        <v>12</v>
      </c>
      <c r="M3532" s="5">
        <f t="shared" si="888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4"/>
        <v>12</v>
      </c>
      <c r="C3533" s="5">
        <f t="shared" si="885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6"/>
        <v>45650</v>
      </c>
      <c r="L3533" s="5">
        <f t="shared" si="887"/>
        <v>12</v>
      </c>
      <c r="M3533" s="5">
        <f t="shared" si="888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4"/>
        <v>12</v>
      </c>
      <c r="C3534" s="5">
        <f t="shared" si="885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6"/>
        <v>45650</v>
      </c>
      <c r="L3534" s="5">
        <f t="shared" si="887"/>
        <v>12</v>
      </c>
      <c r="M3534" s="5">
        <f t="shared" si="888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4"/>
        <v>12</v>
      </c>
      <c r="C3535" s="5">
        <f t="shared" si="885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6"/>
        <v>45650</v>
      </c>
      <c r="L3535" s="5">
        <f t="shared" si="887"/>
        <v>12</v>
      </c>
      <c r="M3535" s="5">
        <f t="shared" si="888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4"/>
        <v>12</v>
      </c>
      <c r="C3536" s="5">
        <f t="shared" si="885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6"/>
        <v>45650</v>
      </c>
      <c r="L3536" s="5">
        <f t="shared" si="887"/>
        <v>12</v>
      </c>
      <c r="M3536" s="5">
        <f t="shared" si="888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4"/>
        <v>12</v>
      </c>
      <c r="C3537" s="5">
        <f t="shared" si="885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6"/>
        <v>45650</v>
      </c>
      <c r="L3537" s="5">
        <f t="shared" si="887"/>
        <v>12</v>
      </c>
      <c r="M3537" s="5">
        <f t="shared" si="888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4"/>
        <v>12</v>
      </c>
      <c r="C3538" s="5">
        <f t="shared" si="885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6"/>
        <v>45650</v>
      </c>
      <c r="L3538" s="5">
        <f t="shared" si="887"/>
        <v>12</v>
      </c>
      <c r="M3538" s="5">
        <f t="shared" si="888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4"/>
        <v>12</v>
      </c>
      <c r="C3539" s="5">
        <f t="shared" si="885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6"/>
        <v>45653</v>
      </c>
      <c r="L3539" s="5">
        <f t="shared" si="887"/>
        <v>12</v>
      </c>
      <c r="M3539" s="5">
        <f t="shared" si="888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4"/>
        <v>12</v>
      </c>
      <c r="C3540" s="5">
        <f t="shared" si="885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6"/>
        <v>45653</v>
      </c>
      <c r="L3540" s="5">
        <f t="shared" si="887"/>
        <v>12</v>
      </c>
      <c r="M3540" s="5">
        <f t="shared" si="888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4"/>
        <v>12</v>
      </c>
      <c r="C3541" s="5">
        <f t="shared" si="885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6"/>
        <v>45653</v>
      </c>
      <c r="L3541" s="5">
        <f t="shared" si="887"/>
        <v>12</v>
      </c>
      <c r="M3541" s="5">
        <f t="shared" si="888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4"/>
        <v>12</v>
      </c>
      <c r="C3542" s="5">
        <f t="shared" si="885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6"/>
        <v>45653</v>
      </c>
      <c r="L3542" s="5">
        <f t="shared" si="887"/>
        <v>12</v>
      </c>
      <c r="M3542" s="5">
        <f t="shared" si="888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4"/>
        <v>12</v>
      </c>
      <c r="C3543" s="5">
        <f t="shared" si="885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6"/>
        <v>45653</v>
      </c>
      <c r="L3543" s="5">
        <f t="shared" si="887"/>
        <v>12</v>
      </c>
      <c r="M3543" s="5">
        <f t="shared" si="888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4"/>
        <v>12</v>
      </c>
      <c r="C3544" s="5">
        <f t="shared" si="885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6"/>
        <v>45653</v>
      </c>
      <c r="L3544" s="5">
        <f t="shared" si="887"/>
        <v>12</v>
      </c>
      <c r="M3544" s="5">
        <f t="shared" si="888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4"/>
        <v>12</v>
      </c>
      <c r="C3545" s="5">
        <f t="shared" si="885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6"/>
        <v>45653</v>
      </c>
      <c r="L3545" s="5">
        <f t="shared" si="887"/>
        <v>12</v>
      </c>
      <c r="M3545" s="5">
        <f t="shared" si="888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4"/>
        <v>12</v>
      </c>
      <c r="C3546" s="5">
        <f t="shared" si="885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6"/>
        <v>45654</v>
      </c>
      <c r="L3546" s="5">
        <f t="shared" si="887"/>
        <v>12</v>
      </c>
      <c r="M3546" s="5">
        <f t="shared" si="888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4"/>
        <v>12</v>
      </c>
      <c r="C3547" s="5">
        <f t="shared" si="885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6"/>
        <v>45654</v>
      </c>
      <c r="L3547" s="5">
        <f t="shared" si="887"/>
        <v>12</v>
      </c>
      <c r="M3547" s="5">
        <f t="shared" si="888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4"/>
        <v>12</v>
      </c>
      <c r="C3548" s="5">
        <f t="shared" si="885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6"/>
        <v>45654</v>
      </c>
      <c r="L3548" s="5">
        <f t="shared" si="887"/>
        <v>12</v>
      </c>
      <c r="M3548" s="5">
        <f t="shared" si="888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4"/>
        <v>12</v>
      </c>
      <c r="C3549" s="5">
        <f t="shared" si="885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6"/>
        <v>45654</v>
      </c>
      <c r="L3549" s="5">
        <f t="shared" si="887"/>
        <v>12</v>
      </c>
      <c r="M3549" s="5">
        <f t="shared" si="888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4"/>
        <v>12</v>
      </c>
      <c r="C3550" s="5">
        <f t="shared" si="885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6"/>
        <v>45656</v>
      </c>
      <c r="L3550" s="5">
        <f t="shared" si="887"/>
        <v>12</v>
      </c>
      <c r="M3550" s="5">
        <f t="shared" si="888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4"/>
        <v>12</v>
      </c>
      <c r="C3551" s="5">
        <f t="shared" si="885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6"/>
        <v>45702</v>
      </c>
      <c r="L3551" s="5">
        <f t="shared" si="887"/>
        <v>2</v>
      </c>
      <c r="M3551" s="5">
        <f t="shared" si="888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4"/>
        <v>12</v>
      </c>
      <c r="C3552" s="5">
        <f t="shared" si="885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6"/>
        <v>45702</v>
      </c>
      <c r="L3552" s="5">
        <f t="shared" si="887"/>
        <v>2</v>
      </c>
      <c r="M3552" s="5">
        <f t="shared" si="888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4"/>
        <v>12</v>
      </c>
      <c r="C3553" s="5">
        <f t="shared" si="885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6"/>
        <v>45702</v>
      </c>
      <c r="L3553" s="5">
        <f t="shared" si="887"/>
        <v>2</v>
      </c>
      <c r="M3553" s="5">
        <f t="shared" si="888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4"/>
        <v>12</v>
      </c>
      <c r="C3554" s="5">
        <f t="shared" si="885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6"/>
        <v>45657</v>
      </c>
      <c r="L3554" s="5">
        <f t="shared" si="887"/>
        <v>12</v>
      </c>
      <c r="M3554" s="5">
        <f t="shared" si="888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4"/>
        <v>12</v>
      </c>
      <c r="C3555" s="5">
        <f t="shared" si="885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6"/>
        <v>45657</v>
      </c>
      <c r="L3555" s="5">
        <f t="shared" si="887"/>
        <v>12</v>
      </c>
      <c r="M3555" s="5">
        <f t="shared" si="888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4"/>
        <v>1</v>
      </c>
      <c r="C3556" s="5">
        <f t="shared" si="885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6"/>
        <v>45704</v>
      </c>
      <c r="L3556" s="5">
        <f t="shared" si="887"/>
        <v>2</v>
      </c>
      <c r="M3556" s="5">
        <f t="shared" si="888"/>
        <v>2025</v>
      </c>
      <c r="N3556" s="135">
        <v>228</v>
      </c>
      <c r="O3556" s="6">
        <f>-N3556</f>
        <v>-228</v>
      </c>
      <c r="P3556" s="12">
        <f t="shared" ref="P3556:P3618" si="901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4"/>
        <v>1</v>
      </c>
      <c r="C3557" s="5">
        <f t="shared" si="885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6"/>
        <v>45659</v>
      </c>
      <c r="L3557" s="5">
        <f t="shared" si="887"/>
        <v>1</v>
      </c>
      <c r="M3557" s="5">
        <f t="shared" si="888"/>
        <v>2025</v>
      </c>
      <c r="N3557" s="135">
        <v>650</v>
      </c>
      <c r="O3557" s="6">
        <f>-N3557</f>
        <v>-650</v>
      </c>
      <c r="P3557" s="12">
        <f t="shared" si="901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4"/>
        <v>1</v>
      </c>
      <c r="C3558" s="5">
        <f t="shared" si="885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6"/>
        <v>45660</v>
      </c>
      <c r="L3558" s="5">
        <f t="shared" si="887"/>
        <v>1</v>
      </c>
      <c r="M3558" s="5">
        <f t="shared" si="888"/>
        <v>2025</v>
      </c>
      <c r="N3558" s="135">
        <v>1755</v>
      </c>
      <c r="O3558" s="12"/>
      <c r="P3558" s="12">
        <f t="shared" si="901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4"/>
        <v>1</v>
      </c>
      <c r="C3559" s="5">
        <f t="shared" si="885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6"/>
        <v>45660</v>
      </c>
      <c r="L3559" s="5">
        <f t="shared" si="887"/>
        <v>1</v>
      </c>
      <c r="M3559" s="5">
        <f t="shared" si="888"/>
        <v>2025</v>
      </c>
      <c r="N3559" s="135">
        <v>110</v>
      </c>
      <c r="O3559" s="12"/>
      <c r="P3559" s="12">
        <f t="shared" si="901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4"/>
        <v>1</v>
      </c>
      <c r="C3560" s="5">
        <f t="shared" si="885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6"/>
        <v>45660</v>
      </c>
      <c r="L3560" s="5">
        <f t="shared" si="887"/>
        <v>1</v>
      </c>
      <c r="M3560" s="5">
        <f t="shared" si="888"/>
        <v>2025</v>
      </c>
      <c r="N3560" s="135">
        <v>420</v>
      </c>
      <c r="O3560" s="12"/>
      <c r="P3560" s="12">
        <f t="shared" si="901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4"/>
        <v>1</v>
      </c>
      <c r="C3561" s="5">
        <f t="shared" si="885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6"/>
        <v>45660</v>
      </c>
      <c r="L3561" s="5">
        <f t="shared" si="887"/>
        <v>1</v>
      </c>
      <c r="M3561" s="5">
        <f t="shared" si="888"/>
        <v>2025</v>
      </c>
      <c r="N3561" s="135">
        <v>312.5</v>
      </c>
      <c r="O3561" s="6">
        <f t="shared" ref="O3561" si="902">-N3561</f>
        <v>-312.5</v>
      </c>
      <c r="P3561" s="12">
        <f t="shared" si="901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4"/>
        <v>1</v>
      </c>
      <c r="C3562" s="5">
        <f t="shared" si="885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6"/>
        <v>45660</v>
      </c>
      <c r="L3562" s="5">
        <f t="shared" si="887"/>
        <v>1</v>
      </c>
      <c r="M3562" s="5">
        <f t="shared" si="888"/>
        <v>2025</v>
      </c>
      <c r="N3562" s="135">
        <v>12960</v>
      </c>
      <c r="O3562" s="12">
        <f>-7438.6-4500-1021.4</f>
        <v>-12960</v>
      </c>
      <c r="P3562" s="12">
        <f t="shared" si="901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4"/>
        <v>1</v>
      </c>
      <c r="C3563" s="5">
        <f t="shared" si="885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6"/>
        <v>45660</v>
      </c>
      <c r="L3563" s="5">
        <f t="shared" si="887"/>
        <v>1</v>
      </c>
      <c r="M3563" s="5">
        <f t="shared" si="888"/>
        <v>2025</v>
      </c>
      <c r="N3563" s="135">
        <v>5220</v>
      </c>
      <c r="O3563" s="12">
        <f>-1478.6-2000-1741.4</f>
        <v>-5220</v>
      </c>
      <c r="P3563" s="12">
        <f t="shared" si="901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4"/>
        <v>1</v>
      </c>
      <c r="C3564" s="5">
        <f t="shared" si="885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6"/>
        <v>45660</v>
      </c>
      <c r="L3564" s="5">
        <f t="shared" si="887"/>
        <v>1</v>
      </c>
      <c r="M3564" s="5">
        <f t="shared" si="888"/>
        <v>2025</v>
      </c>
      <c r="N3564" s="135">
        <v>3577.5</v>
      </c>
      <c r="O3564" s="6">
        <f t="shared" ref="O3564:O3565" si="903">-N3564</f>
        <v>-3577.5</v>
      </c>
      <c r="P3564" s="12">
        <f t="shared" si="901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4"/>
        <v>1</v>
      </c>
      <c r="C3565" s="5">
        <f t="shared" si="885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6"/>
        <v>45660</v>
      </c>
      <c r="L3565" s="5">
        <f t="shared" si="887"/>
        <v>1</v>
      </c>
      <c r="M3565" s="5">
        <f t="shared" si="888"/>
        <v>2025</v>
      </c>
      <c r="N3565" s="135">
        <v>575</v>
      </c>
      <c r="O3565" s="6">
        <f t="shared" si="903"/>
        <v>-575</v>
      </c>
      <c r="P3565" s="12">
        <f t="shared" si="901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4"/>
        <v>1</v>
      </c>
      <c r="C3566" s="5">
        <f t="shared" si="885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6"/>
        <v>45660</v>
      </c>
      <c r="L3566" s="5">
        <f t="shared" si="887"/>
        <v>1</v>
      </c>
      <c r="M3566" s="5">
        <f t="shared" si="888"/>
        <v>2025</v>
      </c>
      <c r="N3566" s="135">
        <v>1950</v>
      </c>
      <c r="O3566" s="12">
        <f>-1606.1-343.9</f>
        <v>-1950</v>
      </c>
      <c r="P3566" s="12">
        <f t="shared" si="901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4"/>
        <v>1</v>
      </c>
      <c r="C3567" s="5">
        <f t="shared" si="885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6"/>
        <v>45664</v>
      </c>
      <c r="L3567" s="5">
        <f t="shared" si="887"/>
        <v>1</v>
      </c>
      <c r="M3567" s="5">
        <f t="shared" si="888"/>
        <v>2025</v>
      </c>
      <c r="N3567" s="135">
        <v>3465</v>
      </c>
      <c r="O3567" s="12"/>
      <c r="P3567" s="12">
        <f t="shared" si="901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4"/>
        <v>1</v>
      </c>
      <c r="C3568" s="5">
        <f t="shared" si="885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6"/>
        <v>45664</v>
      </c>
      <c r="L3568" s="5">
        <f t="shared" si="887"/>
        <v>1</v>
      </c>
      <c r="M3568" s="5">
        <f t="shared" si="888"/>
        <v>2025</v>
      </c>
      <c r="N3568" s="135">
        <v>810</v>
      </c>
      <c r="O3568" s="12"/>
      <c r="P3568" s="12">
        <f t="shared" si="901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4"/>
        <v>1</v>
      </c>
      <c r="C3569" s="5">
        <f t="shared" si="885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6"/>
        <v>45664</v>
      </c>
      <c r="L3569" s="5">
        <f t="shared" si="887"/>
        <v>1</v>
      </c>
      <c r="M3569" s="5">
        <f t="shared" si="888"/>
        <v>2025</v>
      </c>
      <c r="N3569" s="135">
        <v>280</v>
      </c>
      <c r="O3569" s="12"/>
      <c r="P3569" s="12">
        <f t="shared" si="901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4"/>
        <v>1</v>
      </c>
      <c r="C3570" s="5">
        <f t="shared" si="885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6"/>
        <v>45664</v>
      </c>
      <c r="L3570" s="5">
        <f t="shared" si="887"/>
        <v>1</v>
      </c>
      <c r="M3570" s="5">
        <f t="shared" si="888"/>
        <v>2025</v>
      </c>
      <c r="N3570" s="135">
        <v>563.20000000000005</v>
      </c>
      <c r="O3570" s="12"/>
      <c r="P3570" s="12">
        <f t="shared" si="901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4"/>
        <v>1</v>
      </c>
      <c r="C3571" s="5">
        <f t="shared" si="885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6"/>
        <v>45664</v>
      </c>
      <c r="L3571" s="5">
        <f t="shared" si="887"/>
        <v>1</v>
      </c>
      <c r="M3571" s="5">
        <f t="shared" si="888"/>
        <v>2025</v>
      </c>
      <c r="N3571" s="135">
        <v>190</v>
      </c>
      <c r="O3571" s="12"/>
      <c r="P3571" s="12">
        <f t="shared" si="901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4"/>
        <v>1</v>
      </c>
      <c r="C3572" s="5">
        <f t="shared" si="885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6"/>
        <v>45664</v>
      </c>
      <c r="L3572" s="5">
        <f t="shared" si="887"/>
        <v>1</v>
      </c>
      <c r="M3572" s="5">
        <f t="shared" si="888"/>
        <v>2025</v>
      </c>
      <c r="N3572" s="135">
        <v>170</v>
      </c>
      <c r="O3572" s="12"/>
      <c r="P3572" s="12">
        <f t="shared" si="901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4"/>
        <v>1</v>
      </c>
      <c r="C3573" s="5">
        <f t="shared" si="885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6"/>
        <v>45664</v>
      </c>
      <c r="L3573" s="5">
        <f t="shared" si="887"/>
        <v>1</v>
      </c>
      <c r="M3573" s="5">
        <f t="shared" si="888"/>
        <v>2025</v>
      </c>
      <c r="N3573" s="135">
        <v>320</v>
      </c>
      <c r="O3573" s="12"/>
      <c r="P3573" s="12">
        <f t="shared" si="901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4"/>
        <v>1</v>
      </c>
      <c r="C3574" s="5">
        <f t="shared" si="885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6"/>
        <v>45664</v>
      </c>
      <c r="L3574" s="5">
        <f t="shared" si="887"/>
        <v>1</v>
      </c>
      <c r="M3574" s="5">
        <f t="shared" si="888"/>
        <v>2025</v>
      </c>
      <c r="N3574" s="135">
        <v>120</v>
      </c>
      <c r="O3574" s="12"/>
      <c r="P3574" s="12">
        <f t="shared" si="901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4"/>
        <v>1</v>
      </c>
      <c r="C3575" s="5">
        <f t="shared" si="885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6"/>
        <v>45664</v>
      </c>
      <c r="L3575" s="5">
        <f t="shared" si="887"/>
        <v>1</v>
      </c>
      <c r="M3575" s="5">
        <f t="shared" si="888"/>
        <v>2025</v>
      </c>
      <c r="N3575" s="135">
        <v>420</v>
      </c>
      <c r="O3575" s="12"/>
      <c r="P3575" s="12">
        <f t="shared" si="901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4"/>
        <v>1</v>
      </c>
      <c r="C3576" s="5">
        <f t="shared" si="885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6"/>
        <v>45664</v>
      </c>
      <c r="L3576" s="5">
        <f t="shared" si="887"/>
        <v>1</v>
      </c>
      <c r="M3576" s="5">
        <f t="shared" si="888"/>
        <v>2025</v>
      </c>
      <c r="N3576" s="135">
        <v>180</v>
      </c>
      <c r="O3576" s="12"/>
      <c r="P3576" s="12">
        <f t="shared" si="901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4"/>
        <v>1</v>
      </c>
      <c r="C3577" s="5">
        <f t="shared" si="885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6"/>
        <v>45665</v>
      </c>
      <c r="L3577" s="5">
        <f t="shared" si="887"/>
        <v>1</v>
      </c>
      <c r="M3577" s="5">
        <f t="shared" si="888"/>
        <v>2025</v>
      </c>
      <c r="N3577" s="135">
        <v>125</v>
      </c>
      <c r="O3577" s="6">
        <f t="shared" ref="O3577:O3578" si="904">-N3577</f>
        <v>-125</v>
      </c>
      <c r="P3577" s="12">
        <f t="shared" si="901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4"/>
        <v>1</v>
      </c>
      <c r="C3578" s="5">
        <f t="shared" si="885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6"/>
        <v>45665</v>
      </c>
      <c r="L3578" s="5">
        <f t="shared" si="887"/>
        <v>1</v>
      </c>
      <c r="M3578" s="5">
        <f t="shared" si="888"/>
        <v>2025</v>
      </c>
      <c r="N3578" s="135">
        <v>8100</v>
      </c>
      <c r="O3578" s="6">
        <f t="shared" si="904"/>
        <v>-8100</v>
      </c>
      <c r="P3578" s="12">
        <f t="shared" si="901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4"/>
        <v>1</v>
      </c>
      <c r="C3579" s="5">
        <f t="shared" si="885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6"/>
        <v>45665</v>
      </c>
      <c r="L3579" s="5">
        <f t="shared" si="887"/>
        <v>1</v>
      </c>
      <c r="M3579" s="5">
        <f t="shared" si="888"/>
        <v>2025</v>
      </c>
      <c r="N3579" s="135">
        <v>2610</v>
      </c>
      <c r="O3579" s="12">
        <f>-1431.1-1178.9</f>
        <v>-2610</v>
      </c>
      <c r="P3579" s="12">
        <f t="shared" si="901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4"/>
        <v>1</v>
      </c>
      <c r="C3580" s="5">
        <f t="shared" si="885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6"/>
        <v>45665</v>
      </c>
      <c r="L3580" s="5">
        <f t="shared" si="887"/>
        <v>1</v>
      </c>
      <c r="M3580" s="5">
        <f t="shared" si="888"/>
        <v>2025</v>
      </c>
      <c r="N3580" s="135">
        <v>1732.5</v>
      </c>
      <c r="O3580" s="6">
        <f t="shared" ref="O3580:O3583" si="905">-N3580</f>
        <v>-1732.5</v>
      </c>
      <c r="P3580" s="12">
        <f t="shared" si="901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4"/>
        <v>1</v>
      </c>
      <c r="C3581" s="5">
        <f t="shared" si="885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6"/>
        <v>45665</v>
      </c>
      <c r="L3581" s="5">
        <f t="shared" si="887"/>
        <v>1</v>
      </c>
      <c r="M3581" s="5">
        <f t="shared" si="888"/>
        <v>2025</v>
      </c>
      <c r="N3581" s="135">
        <v>690</v>
      </c>
      <c r="O3581" s="6">
        <f t="shared" si="905"/>
        <v>-690</v>
      </c>
      <c r="P3581" s="12">
        <f t="shared" si="901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4"/>
        <v>1</v>
      </c>
      <c r="C3582" s="5">
        <f t="shared" si="885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6"/>
        <v>45665</v>
      </c>
      <c r="L3582" s="5">
        <f t="shared" si="887"/>
        <v>1</v>
      </c>
      <c r="M3582" s="5">
        <f t="shared" si="888"/>
        <v>2025</v>
      </c>
      <c r="N3582" s="135">
        <v>975</v>
      </c>
      <c r="O3582" s="6">
        <f t="shared" si="905"/>
        <v>-975</v>
      </c>
      <c r="P3582" s="12">
        <f t="shared" si="901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4"/>
        <v>1</v>
      </c>
      <c r="C3583" s="5">
        <f t="shared" si="885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6"/>
        <v>45667</v>
      </c>
      <c r="L3583" s="5">
        <f t="shared" si="887"/>
        <v>1</v>
      </c>
      <c r="M3583" s="5">
        <f t="shared" si="888"/>
        <v>2025</v>
      </c>
      <c r="N3583" s="135">
        <v>62.5</v>
      </c>
      <c r="O3583" s="6">
        <f t="shared" si="905"/>
        <v>-62.5</v>
      </c>
      <c r="P3583" s="12">
        <f t="shared" si="901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4"/>
        <v>1</v>
      </c>
      <c r="C3584" s="5">
        <f t="shared" si="885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6"/>
        <v>45667</v>
      </c>
      <c r="L3584" s="5">
        <f t="shared" si="887"/>
        <v>1</v>
      </c>
      <c r="M3584" s="5">
        <f t="shared" si="888"/>
        <v>2025</v>
      </c>
      <c r="N3584" s="135">
        <v>4860</v>
      </c>
      <c r="O3584" s="12">
        <f>-3861.1-998.9</f>
        <v>-4860</v>
      </c>
      <c r="P3584" s="12">
        <f t="shared" si="901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4"/>
        <v>1</v>
      </c>
      <c r="C3585" s="5">
        <f t="shared" si="885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6"/>
        <v>45667</v>
      </c>
      <c r="L3585" s="5">
        <f t="shared" si="887"/>
        <v>1</v>
      </c>
      <c r="M3585" s="5">
        <f t="shared" si="888"/>
        <v>2025</v>
      </c>
      <c r="N3585" s="135">
        <v>1566</v>
      </c>
      <c r="O3585" s="6">
        <f t="shared" ref="O3585:O3592" si="906">-N3585</f>
        <v>-1566</v>
      </c>
      <c r="P3585" s="12">
        <f t="shared" si="901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4"/>
        <v>1</v>
      </c>
      <c r="C3586" s="5">
        <f t="shared" si="885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6"/>
        <v>45667</v>
      </c>
      <c r="L3586" s="5">
        <f t="shared" si="887"/>
        <v>1</v>
      </c>
      <c r="M3586" s="5">
        <f t="shared" si="888"/>
        <v>2025</v>
      </c>
      <c r="N3586" s="135">
        <v>990</v>
      </c>
      <c r="O3586" s="6">
        <f t="shared" si="906"/>
        <v>-990</v>
      </c>
      <c r="P3586" s="12">
        <f t="shared" si="901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7">MONTH(A3587)</f>
        <v>1</v>
      </c>
      <c r="C3587" s="5">
        <f t="shared" ref="C3587:C3650" si="908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09">A3587+J3587</f>
        <v>45788</v>
      </c>
      <c r="L3587" s="5">
        <f t="shared" ref="L3587:L3650" si="910">MONTH(K3587)</f>
        <v>5</v>
      </c>
      <c r="M3587" s="5">
        <f t="shared" ref="M3587:M3650" si="911">YEAR(K3587)</f>
        <v>2025</v>
      </c>
      <c r="N3587" s="135">
        <v>12960</v>
      </c>
      <c r="O3587" s="6">
        <f t="shared" si="906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7"/>
        <v>1</v>
      </c>
      <c r="C3588" s="5">
        <f t="shared" si="908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09"/>
        <v>45788</v>
      </c>
      <c r="L3588" s="5">
        <f t="shared" si="910"/>
        <v>5</v>
      </c>
      <c r="M3588" s="5">
        <f t="shared" si="911"/>
        <v>2025</v>
      </c>
      <c r="N3588" s="135">
        <v>1740</v>
      </c>
      <c r="O3588" s="6">
        <f t="shared" si="906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7"/>
        <v>1</v>
      </c>
      <c r="C3589" s="5">
        <f t="shared" si="908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09"/>
        <v>45788</v>
      </c>
      <c r="L3589" s="5">
        <f t="shared" si="910"/>
        <v>5</v>
      </c>
      <c r="M3589" s="5">
        <f t="shared" si="911"/>
        <v>2025</v>
      </c>
      <c r="N3589" s="135">
        <v>1150</v>
      </c>
      <c r="O3589" s="6">
        <f t="shared" si="906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7"/>
        <v>1</v>
      </c>
      <c r="C3590" s="5">
        <f t="shared" si="908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09"/>
        <v>45788</v>
      </c>
      <c r="L3590" s="5">
        <f t="shared" si="910"/>
        <v>5</v>
      </c>
      <c r="M3590" s="5">
        <f t="shared" si="911"/>
        <v>2025</v>
      </c>
      <c r="N3590" s="135">
        <v>880</v>
      </c>
      <c r="O3590" s="6">
        <f t="shared" si="906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7"/>
        <v>1</v>
      </c>
      <c r="C3591" s="5">
        <f t="shared" si="908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09"/>
        <v>45788</v>
      </c>
      <c r="L3591" s="5">
        <f t="shared" si="910"/>
        <v>5</v>
      </c>
      <c r="M3591" s="5">
        <f t="shared" si="911"/>
        <v>2025</v>
      </c>
      <c r="N3591" s="135">
        <v>420</v>
      </c>
      <c r="O3591" s="6">
        <f t="shared" si="906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7"/>
        <v>1</v>
      </c>
      <c r="C3592" s="5">
        <f t="shared" si="908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09"/>
        <v>45788</v>
      </c>
      <c r="L3592" s="5">
        <f t="shared" si="910"/>
        <v>5</v>
      </c>
      <c r="M3592" s="5">
        <f t="shared" si="911"/>
        <v>2025</v>
      </c>
      <c r="N3592" s="135">
        <v>160</v>
      </c>
      <c r="O3592" s="6">
        <f t="shared" si="906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7"/>
        <v>1</v>
      </c>
      <c r="C3593" s="5">
        <f t="shared" si="908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09"/>
        <v>45671</v>
      </c>
      <c r="L3593" s="5">
        <f t="shared" si="910"/>
        <v>1</v>
      </c>
      <c r="M3593" s="5">
        <f t="shared" si="911"/>
        <v>2025</v>
      </c>
      <c r="N3593" s="135">
        <v>187.5</v>
      </c>
      <c r="O3593" s="6">
        <f t="shared" ref="O3593:O3598" si="914">-N3593</f>
        <v>-187.5</v>
      </c>
      <c r="P3593" s="12">
        <f t="shared" si="901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7"/>
        <v>1</v>
      </c>
      <c r="C3594" s="5">
        <f t="shared" si="908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09"/>
        <v>45671</v>
      </c>
      <c r="L3594" s="5">
        <f t="shared" si="910"/>
        <v>1</v>
      </c>
      <c r="M3594" s="5">
        <f t="shared" si="911"/>
        <v>2025</v>
      </c>
      <c r="N3594" s="135">
        <v>8100</v>
      </c>
      <c r="O3594" s="6">
        <f t="shared" si="914"/>
        <v>-8100</v>
      </c>
      <c r="P3594" s="12">
        <f t="shared" si="901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7"/>
        <v>1</v>
      </c>
      <c r="C3595" s="5">
        <f t="shared" si="908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09"/>
        <v>45671</v>
      </c>
      <c r="L3595" s="5">
        <f t="shared" si="910"/>
        <v>1</v>
      </c>
      <c r="M3595" s="5">
        <f t="shared" si="911"/>
        <v>2025</v>
      </c>
      <c r="N3595" s="135">
        <v>1566</v>
      </c>
      <c r="O3595" s="6">
        <f>-1157.6-408.4</f>
        <v>-1566</v>
      </c>
      <c r="P3595" s="12">
        <f t="shared" si="901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7"/>
        <v>1</v>
      </c>
      <c r="C3596" s="5">
        <f t="shared" si="908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09"/>
        <v>45671</v>
      </c>
      <c r="L3596" s="5">
        <f t="shared" si="910"/>
        <v>1</v>
      </c>
      <c r="M3596" s="5">
        <f t="shared" si="911"/>
        <v>2025</v>
      </c>
      <c r="N3596" s="135">
        <v>1980</v>
      </c>
      <c r="O3596" s="6">
        <f t="shared" si="914"/>
        <v>-1980</v>
      </c>
      <c r="P3596" s="12">
        <f t="shared" si="901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7"/>
        <v>1</v>
      </c>
      <c r="C3597" s="5">
        <f t="shared" si="908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09"/>
        <v>45671</v>
      </c>
      <c r="L3597" s="5">
        <f t="shared" si="910"/>
        <v>1</v>
      </c>
      <c r="M3597" s="5">
        <f t="shared" si="911"/>
        <v>2025</v>
      </c>
      <c r="N3597" s="135">
        <v>460</v>
      </c>
      <c r="O3597" s="6">
        <f t="shared" si="914"/>
        <v>-460</v>
      </c>
      <c r="P3597" s="12">
        <f t="shared" si="901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7"/>
        <v>1</v>
      </c>
      <c r="C3598" s="5">
        <f t="shared" si="908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09"/>
        <v>45671</v>
      </c>
      <c r="L3598" s="5">
        <f t="shared" si="910"/>
        <v>1</v>
      </c>
      <c r="M3598" s="5">
        <f t="shared" si="911"/>
        <v>2025</v>
      </c>
      <c r="N3598" s="135">
        <v>1000</v>
      </c>
      <c r="O3598" s="6">
        <f t="shared" si="914"/>
        <v>-1000</v>
      </c>
      <c r="P3598" s="12">
        <f t="shared" si="901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7"/>
        <v>1</v>
      </c>
      <c r="C3599" s="5">
        <f t="shared" si="908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09"/>
        <v>45672</v>
      </c>
      <c r="L3599" s="5">
        <f t="shared" si="910"/>
        <v>1</v>
      </c>
      <c r="M3599" s="5">
        <f t="shared" si="911"/>
        <v>2025</v>
      </c>
      <c r="N3599" s="135">
        <v>1755</v>
      </c>
      <c r="O3599" s="12"/>
      <c r="P3599" s="12">
        <f t="shared" si="901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7"/>
        <v>1</v>
      </c>
      <c r="C3600" s="5">
        <f t="shared" si="908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09"/>
        <v>45672</v>
      </c>
      <c r="L3600" s="5">
        <f t="shared" si="910"/>
        <v>1</v>
      </c>
      <c r="M3600" s="5">
        <f t="shared" si="911"/>
        <v>2025</v>
      </c>
      <c r="N3600" s="135">
        <v>405</v>
      </c>
      <c r="O3600" s="12"/>
      <c r="P3600" s="12">
        <f t="shared" si="901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7"/>
        <v>1</v>
      </c>
      <c r="C3601" s="5">
        <f t="shared" si="908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09"/>
        <v>45672</v>
      </c>
      <c r="L3601" s="5">
        <f t="shared" si="910"/>
        <v>1</v>
      </c>
      <c r="M3601" s="5">
        <f t="shared" si="911"/>
        <v>2025</v>
      </c>
      <c r="N3601" s="135">
        <v>125</v>
      </c>
      <c r="O3601" s="12"/>
      <c r="P3601" s="12">
        <f t="shared" si="901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7"/>
        <v>1</v>
      </c>
      <c r="C3602" s="5">
        <f t="shared" si="908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09"/>
        <v>45672</v>
      </c>
      <c r="L3602" s="5">
        <f t="shared" si="910"/>
        <v>1</v>
      </c>
      <c r="M3602" s="5">
        <f t="shared" si="911"/>
        <v>2025</v>
      </c>
      <c r="N3602" s="135">
        <v>390</v>
      </c>
      <c r="O3602" s="12"/>
      <c r="P3602" s="12">
        <f t="shared" si="901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7"/>
        <v>1</v>
      </c>
      <c r="C3603" s="5">
        <f t="shared" si="908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09"/>
        <v>45673</v>
      </c>
      <c r="L3603" s="5">
        <f t="shared" si="910"/>
        <v>1</v>
      </c>
      <c r="M3603" s="5">
        <f t="shared" si="911"/>
        <v>2025</v>
      </c>
      <c r="N3603" s="135">
        <v>1732.5</v>
      </c>
      <c r="O3603" s="6">
        <f t="shared" ref="O3603" si="915">-N3603</f>
        <v>-1732.5</v>
      </c>
      <c r="P3603" s="12">
        <f t="shared" si="901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7"/>
        <v>1</v>
      </c>
      <c r="C3604" s="5">
        <f t="shared" si="908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09"/>
        <v>45673</v>
      </c>
      <c r="L3604" s="5">
        <f t="shared" si="910"/>
        <v>1</v>
      </c>
      <c r="M3604" s="5">
        <f t="shared" si="911"/>
        <v>2025</v>
      </c>
      <c r="N3604" s="135">
        <v>216</v>
      </c>
      <c r="O3604" s="6">
        <f>-N3604</f>
        <v>-216</v>
      </c>
      <c r="P3604" s="12">
        <f t="shared" si="901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7"/>
        <v>1</v>
      </c>
      <c r="C3605" s="5">
        <f t="shared" si="908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09"/>
        <v>45673</v>
      </c>
      <c r="L3605" s="5">
        <f t="shared" si="910"/>
        <v>1</v>
      </c>
      <c r="M3605" s="5">
        <f t="shared" si="911"/>
        <v>2025</v>
      </c>
      <c r="N3605" s="135">
        <v>110</v>
      </c>
      <c r="O3605" s="6">
        <f>-N3605</f>
        <v>-110</v>
      </c>
      <c r="P3605" s="12">
        <f t="shared" si="901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7"/>
        <v>1</v>
      </c>
      <c r="C3606" s="5">
        <f t="shared" si="908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09"/>
        <v>45673</v>
      </c>
      <c r="L3606" s="5">
        <f t="shared" si="910"/>
        <v>1</v>
      </c>
      <c r="M3606" s="5">
        <f t="shared" si="911"/>
        <v>2025</v>
      </c>
      <c r="N3606" s="135">
        <v>165</v>
      </c>
      <c r="O3606" s="6">
        <f>-N3606</f>
        <v>-165</v>
      </c>
      <c r="P3606" s="12">
        <f t="shared" si="901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7"/>
        <v>1</v>
      </c>
      <c r="C3607" s="5">
        <f t="shared" si="908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09"/>
        <v>45673</v>
      </c>
      <c r="L3607" s="5">
        <f t="shared" si="910"/>
        <v>1</v>
      </c>
      <c r="M3607" s="5">
        <f t="shared" si="911"/>
        <v>2025</v>
      </c>
      <c r="N3607" s="135">
        <v>3240</v>
      </c>
      <c r="O3607" s="6">
        <f t="shared" ref="O3607:O3612" si="916">-N3607</f>
        <v>-3240</v>
      </c>
      <c r="P3607" s="12">
        <f t="shared" si="901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7"/>
        <v>1</v>
      </c>
      <c r="C3608" s="5">
        <f t="shared" si="908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09"/>
        <v>45673</v>
      </c>
      <c r="L3608" s="5">
        <f t="shared" si="910"/>
        <v>1</v>
      </c>
      <c r="M3608" s="5">
        <f t="shared" si="911"/>
        <v>2025</v>
      </c>
      <c r="N3608" s="135">
        <v>696</v>
      </c>
      <c r="O3608" s="6">
        <f t="shared" si="916"/>
        <v>-696</v>
      </c>
      <c r="P3608" s="12">
        <f t="shared" si="901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7"/>
        <v>1</v>
      </c>
      <c r="C3609" s="5">
        <f t="shared" si="908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09"/>
        <v>45673</v>
      </c>
      <c r="L3609" s="5">
        <f t="shared" si="910"/>
        <v>1</v>
      </c>
      <c r="M3609" s="5">
        <f t="shared" si="911"/>
        <v>2025</v>
      </c>
      <c r="N3609" s="135">
        <v>495</v>
      </c>
      <c r="O3609" s="6">
        <f t="shared" si="916"/>
        <v>-495</v>
      </c>
      <c r="P3609" s="12">
        <f t="shared" si="901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7"/>
        <v>1</v>
      </c>
      <c r="C3610" s="5">
        <f t="shared" si="908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09"/>
        <v>45673</v>
      </c>
      <c r="L3610" s="5">
        <f t="shared" si="910"/>
        <v>1</v>
      </c>
      <c r="M3610" s="5">
        <f t="shared" si="911"/>
        <v>2025</v>
      </c>
      <c r="N3610" s="135">
        <v>460</v>
      </c>
      <c r="O3610" s="6">
        <f t="shared" si="916"/>
        <v>-460</v>
      </c>
      <c r="P3610" s="12">
        <f t="shared" si="901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7"/>
        <v>1</v>
      </c>
      <c r="C3611" s="5">
        <f t="shared" si="908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09"/>
        <v>45673</v>
      </c>
      <c r="L3611" s="5">
        <f t="shared" si="910"/>
        <v>1</v>
      </c>
      <c r="M3611" s="5">
        <f t="shared" si="911"/>
        <v>2025</v>
      </c>
      <c r="N3611" s="135">
        <v>975</v>
      </c>
      <c r="O3611" s="6">
        <f t="shared" si="916"/>
        <v>-975</v>
      </c>
      <c r="P3611" s="12">
        <f t="shared" si="901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7"/>
        <v>1</v>
      </c>
      <c r="C3612" s="5">
        <f t="shared" si="908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09"/>
        <v>45674</v>
      </c>
      <c r="L3612" s="5">
        <f t="shared" si="910"/>
        <v>1</v>
      </c>
      <c r="M3612" s="5">
        <f t="shared" si="911"/>
        <v>2025</v>
      </c>
      <c r="N3612" s="135">
        <v>62.5</v>
      </c>
      <c r="O3612" s="6">
        <f t="shared" si="916"/>
        <v>-62.5</v>
      </c>
      <c r="P3612" s="12">
        <f t="shared" si="901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7"/>
        <v>1</v>
      </c>
      <c r="C3613" s="5">
        <f t="shared" si="908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09"/>
        <v>45674</v>
      </c>
      <c r="L3613" s="5">
        <f t="shared" si="910"/>
        <v>1</v>
      </c>
      <c r="M3613" s="5">
        <f t="shared" si="911"/>
        <v>2025</v>
      </c>
      <c r="N3613" s="135">
        <v>4860</v>
      </c>
      <c r="O3613" s="12">
        <f>-4723.1-136.9</f>
        <v>-4860</v>
      </c>
      <c r="P3613" s="12">
        <f t="shared" si="901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7"/>
        <v>1</v>
      </c>
      <c r="C3614" s="5">
        <f t="shared" si="908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09"/>
        <v>45674</v>
      </c>
      <c r="L3614" s="5">
        <f t="shared" si="910"/>
        <v>1</v>
      </c>
      <c r="M3614" s="5">
        <f t="shared" si="911"/>
        <v>2025</v>
      </c>
      <c r="N3614" s="135">
        <v>1566</v>
      </c>
      <c r="O3614" s="6">
        <f t="shared" ref="O3614:O3617" si="917">-N3614</f>
        <v>-1566</v>
      </c>
      <c r="P3614" s="12">
        <f t="shared" si="901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7"/>
        <v>1</v>
      </c>
      <c r="C3615" s="5">
        <f t="shared" si="908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09"/>
        <v>45674</v>
      </c>
      <c r="L3615" s="5">
        <f t="shared" si="910"/>
        <v>1</v>
      </c>
      <c r="M3615" s="5">
        <f t="shared" si="911"/>
        <v>2025</v>
      </c>
      <c r="N3615" s="135">
        <v>990</v>
      </c>
      <c r="O3615" s="6">
        <f t="shared" si="917"/>
        <v>-990</v>
      </c>
      <c r="P3615" s="12">
        <f t="shared" si="901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7"/>
        <v>1</v>
      </c>
      <c r="C3616" s="5">
        <f t="shared" si="908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09"/>
        <v>45674</v>
      </c>
      <c r="L3616" s="5">
        <f t="shared" si="910"/>
        <v>1</v>
      </c>
      <c r="M3616" s="5">
        <f t="shared" si="911"/>
        <v>2025</v>
      </c>
      <c r="N3616" s="135">
        <v>460</v>
      </c>
      <c r="O3616" s="6">
        <f t="shared" si="917"/>
        <v>-460</v>
      </c>
      <c r="P3616" s="12">
        <f t="shared" si="901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7"/>
        <v>1</v>
      </c>
      <c r="C3617" s="5">
        <f t="shared" si="908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09"/>
        <v>45674</v>
      </c>
      <c r="L3617" s="5">
        <f t="shared" si="910"/>
        <v>1</v>
      </c>
      <c r="M3617" s="5">
        <f t="shared" si="911"/>
        <v>2025</v>
      </c>
      <c r="N3617" s="135">
        <v>1000</v>
      </c>
      <c r="O3617" s="6">
        <f t="shared" si="917"/>
        <v>-1000</v>
      </c>
      <c r="P3617" s="12">
        <f t="shared" si="901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7"/>
        <v>1</v>
      </c>
      <c r="C3618" s="5">
        <f t="shared" si="908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09"/>
        <v>45678</v>
      </c>
      <c r="L3618" s="5">
        <f t="shared" si="910"/>
        <v>1</v>
      </c>
      <c r="M3618" s="5">
        <f t="shared" si="911"/>
        <v>2025</v>
      </c>
      <c r="N3618" s="135">
        <v>3465</v>
      </c>
      <c r="O3618" s="12"/>
      <c r="P3618" s="12">
        <f t="shared" si="901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7"/>
        <v>1</v>
      </c>
      <c r="C3619" s="5">
        <f t="shared" si="908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09"/>
        <v>45678</v>
      </c>
      <c r="L3619" s="5">
        <f t="shared" si="910"/>
        <v>1</v>
      </c>
      <c r="M3619" s="5">
        <f t="shared" si="911"/>
        <v>2025</v>
      </c>
      <c r="N3619" s="135">
        <v>1215</v>
      </c>
      <c r="O3619" s="12"/>
      <c r="P3619" s="12">
        <f t="shared" ref="P3619:P3682" si="918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7"/>
        <v>1</v>
      </c>
      <c r="C3620" s="5">
        <f t="shared" si="908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09"/>
        <v>45678</v>
      </c>
      <c r="L3620" s="5">
        <f t="shared" si="910"/>
        <v>1</v>
      </c>
      <c r="M3620" s="5">
        <f t="shared" si="911"/>
        <v>2025</v>
      </c>
      <c r="N3620" s="135">
        <v>405</v>
      </c>
      <c r="O3620" s="12"/>
      <c r="P3620" s="12">
        <f t="shared" si="918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7"/>
        <v>1</v>
      </c>
      <c r="C3621" s="5">
        <f t="shared" si="908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09"/>
        <v>45678</v>
      </c>
      <c r="L3621" s="5">
        <f t="shared" si="910"/>
        <v>1</v>
      </c>
      <c r="M3621" s="5">
        <f t="shared" si="911"/>
        <v>2025</v>
      </c>
      <c r="N3621" s="135">
        <v>563.20000000000005</v>
      </c>
      <c r="O3621" s="12"/>
      <c r="P3621" s="12">
        <f t="shared" si="918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7"/>
        <v>1</v>
      </c>
      <c r="C3622" s="5">
        <f t="shared" si="908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09"/>
        <v>45678</v>
      </c>
      <c r="L3622" s="5">
        <f t="shared" si="910"/>
        <v>1</v>
      </c>
      <c r="M3622" s="5">
        <f t="shared" si="911"/>
        <v>2025</v>
      </c>
      <c r="N3622" s="135">
        <v>62.5</v>
      </c>
      <c r="O3622" s="12"/>
      <c r="P3622" s="12">
        <f t="shared" si="918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7"/>
        <v>1</v>
      </c>
      <c r="C3623" s="5">
        <f t="shared" si="908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09"/>
        <v>45678</v>
      </c>
      <c r="L3623" s="5">
        <f t="shared" si="910"/>
        <v>1</v>
      </c>
      <c r="M3623" s="5">
        <f t="shared" si="911"/>
        <v>2025</v>
      </c>
      <c r="N3623" s="135">
        <v>62.5</v>
      </c>
      <c r="O3623" s="6">
        <f t="shared" ref="O3623:O3631" si="919">-N3623</f>
        <v>-62.5</v>
      </c>
      <c r="P3623" s="12">
        <f t="shared" si="918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7"/>
        <v>1</v>
      </c>
      <c r="C3624" s="5">
        <f t="shared" si="908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09"/>
        <v>45678</v>
      </c>
      <c r="L3624" s="5">
        <f t="shared" si="910"/>
        <v>1</v>
      </c>
      <c r="M3624" s="5">
        <f t="shared" si="911"/>
        <v>2025</v>
      </c>
      <c r="N3624" s="135">
        <v>1620</v>
      </c>
      <c r="O3624" s="6">
        <f t="shared" si="919"/>
        <v>-1620</v>
      </c>
      <c r="P3624" s="12">
        <f t="shared" si="918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7"/>
        <v>1</v>
      </c>
      <c r="C3625" s="5">
        <f t="shared" si="908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09"/>
        <v>45678</v>
      </c>
      <c r="L3625" s="5">
        <f t="shared" si="910"/>
        <v>1</v>
      </c>
      <c r="M3625" s="5">
        <f t="shared" si="911"/>
        <v>2025</v>
      </c>
      <c r="N3625" s="135">
        <v>522</v>
      </c>
      <c r="O3625" s="6">
        <f t="shared" si="919"/>
        <v>-522</v>
      </c>
      <c r="P3625" s="12">
        <f t="shared" si="918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7"/>
        <v>1</v>
      </c>
      <c r="C3626" s="5">
        <f t="shared" si="908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09"/>
        <v>45678</v>
      </c>
      <c r="L3626" s="5">
        <f t="shared" si="910"/>
        <v>1</v>
      </c>
      <c r="M3626" s="5">
        <f t="shared" si="911"/>
        <v>2025</v>
      </c>
      <c r="N3626" s="135">
        <v>247.5</v>
      </c>
      <c r="O3626" s="6">
        <f t="shared" si="919"/>
        <v>-247.5</v>
      </c>
      <c r="P3626" s="12">
        <f t="shared" si="918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7"/>
        <v>1</v>
      </c>
      <c r="C3627" s="5">
        <f t="shared" si="908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09"/>
        <v>45678</v>
      </c>
      <c r="L3627" s="5">
        <f t="shared" si="910"/>
        <v>1</v>
      </c>
      <c r="M3627" s="5">
        <f t="shared" si="911"/>
        <v>2025</v>
      </c>
      <c r="N3627" s="135">
        <v>975</v>
      </c>
      <c r="O3627" s="6">
        <f t="shared" si="919"/>
        <v>-975</v>
      </c>
      <c r="P3627" s="12">
        <f t="shared" si="918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7"/>
        <v>1</v>
      </c>
      <c r="C3628" s="5">
        <f t="shared" si="908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09"/>
        <v>45799</v>
      </c>
      <c r="L3628" s="5">
        <f t="shared" si="910"/>
        <v>5</v>
      </c>
      <c r="M3628" s="5">
        <f t="shared" si="911"/>
        <v>2025</v>
      </c>
      <c r="N3628" s="135">
        <v>9720</v>
      </c>
      <c r="O3628" s="6">
        <f t="shared" si="919"/>
        <v>-9720</v>
      </c>
      <c r="P3628" s="12">
        <f t="shared" ref="P3628:P3629" si="920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7"/>
        <v>1</v>
      </c>
      <c r="C3629" s="5">
        <f t="shared" si="908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09"/>
        <v>45799</v>
      </c>
      <c r="L3629" s="5">
        <f t="shared" si="910"/>
        <v>5</v>
      </c>
      <c r="M3629" s="5">
        <f t="shared" si="911"/>
        <v>2025</v>
      </c>
      <c r="N3629" s="135">
        <v>1740</v>
      </c>
      <c r="O3629" s="6">
        <f t="shared" si="919"/>
        <v>-1740</v>
      </c>
      <c r="P3629" s="12">
        <f t="shared" si="920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7"/>
        <v>1</v>
      </c>
      <c r="C3630" s="5">
        <f t="shared" si="908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09"/>
        <v>45799</v>
      </c>
      <c r="L3630" s="5">
        <f t="shared" si="910"/>
        <v>5</v>
      </c>
      <c r="M3630" s="5">
        <f t="shared" si="911"/>
        <v>2025</v>
      </c>
      <c r="N3630" s="135">
        <v>575</v>
      </c>
      <c r="O3630" s="6">
        <f t="shared" si="919"/>
        <v>-575</v>
      </c>
      <c r="P3630" s="12">
        <f t="shared" si="918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7"/>
        <v>1</v>
      </c>
      <c r="C3631" s="5">
        <f t="shared" si="908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09"/>
        <v>45799</v>
      </c>
      <c r="L3631" s="5">
        <f t="shared" si="910"/>
        <v>5</v>
      </c>
      <c r="M3631" s="5">
        <f t="shared" si="911"/>
        <v>2025</v>
      </c>
      <c r="N3631" s="135">
        <v>440</v>
      </c>
      <c r="O3631" s="6">
        <f t="shared" si="919"/>
        <v>-440</v>
      </c>
      <c r="P3631" s="12">
        <f t="shared" si="918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7"/>
        <v>1</v>
      </c>
      <c r="C3632" s="5">
        <f t="shared" si="908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09"/>
        <v>45799</v>
      </c>
      <c r="L3632" s="5">
        <f t="shared" si="910"/>
        <v>5</v>
      </c>
      <c r="M3632" s="5">
        <f t="shared" si="911"/>
        <v>2025</v>
      </c>
      <c r="N3632" s="135">
        <v>696</v>
      </c>
      <c r="O3632" s="6">
        <f t="shared" ref="O3632" si="921">-N3632</f>
        <v>-696</v>
      </c>
      <c r="P3632" s="12">
        <f t="shared" si="918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7"/>
        <v>1</v>
      </c>
      <c r="C3633" s="5">
        <f t="shared" si="908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09"/>
        <v>45681</v>
      </c>
      <c r="L3633" s="5">
        <f t="shared" si="910"/>
        <v>1</v>
      </c>
      <c r="M3633" s="5">
        <f t="shared" si="911"/>
        <v>2025</v>
      </c>
      <c r="N3633" s="135">
        <v>1755</v>
      </c>
      <c r="O3633" s="12"/>
      <c r="P3633" s="12">
        <f t="shared" si="918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7"/>
        <v>1</v>
      </c>
      <c r="C3634" s="5">
        <f t="shared" si="908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09"/>
        <v>45681</v>
      </c>
      <c r="L3634" s="5">
        <f t="shared" si="910"/>
        <v>1</v>
      </c>
      <c r="M3634" s="5">
        <f t="shared" si="911"/>
        <v>2025</v>
      </c>
      <c r="N3634" s="135">
        <v>405</v>
      </c>
      <c r="O3634" s="12"/>
      <c r="P3634" s="12">
        <f t="shared" si="918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7"/>
        <v>1</v>
      </c>
      <c r="C3635" s="5">
        <f t="shared" si="908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09"/>
        <v>45681</v>
      </c>
      <c r="L3635" s="5">
        <f t="shared" si="910"/>
        <v>1</v>
      </c>
      <c r="M3635" s="5">
        <f t="shared" si="911"/>
        <v>2025</v>
      </c>
      <c r="N3635" s="135">
        <v>110</v>
      </c>
      <c r="O3635" s="12"/>
      <c r="P3635" s="12">
        <f t="shared" si="918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7"/>
        <v>1</v>
      </c>
      <c r="C3636" s="5">
        <f t="shared" si="908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09"/>
        <v>45681</v>
      </c>
      <c r="L3636" s="5">
        <f t="shared" si="910"/>
        <v>1</v>
      </c>
      <c r="M3636" s="5">
        <f t="shared" si="911"/>
        <v>2025</v>
      </c>
      <c r="N3636" s="135">
        <v>390</v>
      </c>
      <c r="O3636" s="12"/>
      <c r="P3636" s="12">
        <f t="shared" si="918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7"/>
        <v>1</v>
      </c>
      <c r="C3637" s="5">
        <f t="shared" si="908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09"/>
        <v>45681</v>
      </c>
      <c r="L3637" s="5">
        <f t="shared" si="910"/>
        <v>1</v>
      </c>
      <c r="M3637" s="5">
        <f t="shared" si="911"/>
        <v>2025</v>
      </c>
      <c r="N3637" s="135">
        <v>125</v>
      </c>
      <c r="O3637" s="12"/>
      <c r="P3637" s="12">
        <f t="shared" si="918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7"/>
        <v>1</v>
      </c>
      <c r="C3638" s="5">
        <f t="shared" si="908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09"/>
        <v>45681</v>
      </c>
      <c r="L3638" s="5">
        <f t="shared" si="910"/>
        <v>1</v>
      </c>
      <c r="M3638" s="5">
        <f t="shared" si="911"/>
        <v>2025</v>
      </c>
      <c r="N3638" s="135">
        <v>160</v>
      </c>
      <c r="O3638" s="12"/>
      <c r="P3638" s="12">
        <f t="shared" si="918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7"/>
        <v>1</v>
      </c>
      <c r="C3639" s="5">
        <f t="shared" si="908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09"/>
        <v>45727</v>
      </c>
      <c r="L3639" s="5">
        <f t="shared" si="910"/>
        <v>3</v>
      </c>
      <c r="M3639" s="5">
        <f t="shared" si="911"/>
        <v>2025</v>
      </c>
      <c r="N3639" s="135">
        <v>1755</v>
      </c>
      <c r="O3639" s="12">
        <f>-1000-755</f>
        <v>-1755</v>
      </c>
      <c r="P3639" s="12">
        <f t="shared" si="918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7"/>
        <v>1</v>
      </c>
      <c r="C3640" s="5">
        <f t="shared" si="908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09"/>
        <v>45727</v>
      </c>
      <c r="L3640" s="5">
        <f t="shared" si="910"/>
        <v>3</v>
      </c>
      <c r="M3640" s="5">
        <f t="shared" si="911"/>
        <v>2025</v>
      </c>
      <c r="N3640" s="135">
        <v>220</v>
      </c>
      <c r="O3640" s="6">
        <f>-N3640</f>
        <v>-220</v>
      </c>
      <c r="P3640" s="12">
        <f t="shared" si="918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7"/>
        <v>1</v>
      </c>
      <c r="C3641" s="5">
        <f t="shared" si="908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09"/>
        <v>45727</v>
      </c>
      <c r="L3641" s="5">
        <f t="shared" si="910"/>
        <v>3</v>
      </c>
      <c r="M3641" s="5">
        <f t="shared" si="911"/>
        <v>2025</v>
      </c>
      <c r="N3641" s="135">
        <v>130</v>
      </c>
      <c r="O3641" s="6">
        <f>-N3641</f>
        <v>-130</v>
      </c>
      <c r="P3641" s="12">
        <f t="shared" si="918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7"/>
        <v>1</v>
      </c>
      <c r="C3642" s="5">
        <f t="shared" si="908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09"/>
        <v>45682</v>
      </c>
      <c r="L3642" s="5">
        <f t="shared" si="910"/>
        <v>1</v>
      </c>
      <c r="M3642" s="5">
        <f t="shared" si="911"/>
        <v>2025</v>
      </c>
      <c r="N3642" s="136">
        <v>3082.5</v>
      </c>
      <c r="O3642" s="6">
        <f t="shared" ref="O3642" si="922">-N3642</f>
        <v>-3082.5</v>
      </c>
      <c r="P3642" s="1">
        <f t="shared" si="918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7"/>
        <v>1</v>
      </c>
      <c r="C3643" s="5">
        <f t="shared" si="908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09"/>
        <v>45682</v>
      </c>
      <c r="L3643" s="5">
        <f t="shared" si="910"/>
        <v>1</v>
      </c>
      <c r="M3643" s="5">
        <f t="shared" si="911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7"/>
        <v>1</v>
      </c>
      <c r="C3644" s="5">
        <f t="shared" si="908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09"/>
        <v>45682</v>
      </c>
      <c r="L3644" s="5">
        <f t="shared" si="910"/>
        <v>1</v>
      </c>
      <c r="M3644" s="5">
        <f t="shared" si="911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7"/>
        <v>1</v>
      </c>
      <c r="C3645" s="5">
        <f t="shared" si="908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09"/>
        <v>45682</v>
      </c>
      <c r="L3645" s="5">
        <f t="shared" si="910"/>
        <v>1</v>
      </c>
      <c r="M3645" s="5">
        <f t="shared" si="911"/>
        <v>2025</v>
      </c>
      <c r="N3645" s="135">
        <v>62.5</v>
      </c>
      <c r="O3645" s="6">
        <f>-N3645</f>
        <v>-62.5</v>
      </c>
      <c r="P3645" s="12">
        <f t="shared" si="918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7"/>
        <v>1</v>
      </c>
      <c r="C3646" s="5">
        <f t="shared" si="908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09"/>
        <v>45684</v>
      </c>
      <c r="L3646" s="5">
        <f t="shared" si="910"/>
        <v>1</v>
      </c>
      <c r="M3646" s="5">
        <f t="shared" si="911"/>
        <v>2025</v>
      </c>
      <c r="N3646" s="135">
        <v>187.5</v>
      </c>
      <c r="O3646" s="6">
        <f t="shared" ref="O3646:O3661" si="923">-N3646</f>
        <v>-187.5</v>
      </c>
      <c r="P3646" s="12">
        <f t="shared" si="918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7"/>
        <v>1</v>
      </c>
      <c r="C3647" s="5">
        <f t="shared" si="908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09"/>
        <v>45684</v>
      </c>
      <c r="L3647" s="5">
        <f t="shared" si="910"/>
        <v>1</v>
      </c>
      <c r="M3647" s="5">
        <f t="shared" si="911"/>
        <v>2025</v>
      </c>
      <c r="N3647" s="135">
        <v>11340</v>
      </c>
      <c r="O3647" s="12">
        <f>-2232.6-6700-2407.4</f>
        <v>-11340</v>
      </c>
      <c r="P3647" s="12">
        <f t="shared" si="918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7"/>
        <v>1</v>
      </c>
      <c r="C3648" s="5">
        <f t="shared" si="908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09"/>
        <v>45684</v>
      </c>
      <c r="L3648" s="5">
        <f t="shared" si="910"/>
        <v>1</v>
      </c>
      <c r="M3648" s="5">
        <f t="shared" si="911"/>
        <v>2025</v>
      </c>
      <c r="N3648" s="135">
        <v>3480</v>
      </c>
      <c r="O3648" s="6">
        <f t="shared" si="923"/>
        <v>-3480</v>
      </c>
      <c r="P3648" s="12">
        <f t="shared" si="918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7"/>
        <v>1</v>
      </c>
      <c r="C3649" s="5">
        <f t="shared" si="908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09"/>
        <v>45684</v>
      </c>
      <c r="L3649" s="5">
        <f t="shared" si="910"/>
        <v>1</v>
      </c>
      <c r="M3649" s="5">
        <f t="shared" si="911"/>
        <v>2025</v>
      </c>
      <c r="N3649" s="135">
        <v>2475</v>
      </c>
      <c r="O3649" s="6">
        <f t="shared" si="923"/>
        <v>-2475</v>
      </c>
      <c r="P3649" s="12">
        <f t="shared" si="918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7"/>
        <v>1</v>
      </c>
      <c r="C3650" s="5">
        <f t="shared" si="908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09"/>
        <v>45684</v>
      </c>
      <c r="L3650" s="5">
        <f t="shared" si="910"/>
        <v>1</v>
      </c>
      <c r="M3650" s="5">
        <f t="shared" si="911"/>
        <v>2025</v>
      </c>
      <c r="N3650" s="135">
        <v>1000</v>
      </c>
      <c r="O3650" s="6">
        <f t="shared" si="923"/>
        <v>-1000</v>
      </c>
      <c r="P3650" s="12">
        <f t="shared" si="918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4">MONTH(A3651)</f>
        <v>2</v>
      </c>
      <c r="C3651" s="5">
        <f t="shared" ref="C3651:C3714" si="925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6">A3651+J3651</f>
        <v>45736</v>
      </c>
      <c r="L3651" s="5">
        <f t="shared" ref="L3651:L3714" si="927">MONTH(K3651)</f>
        <v>3</v>
      </c>
      <c r="M3651" s="5">
        <f t="shared" ref="M3651:M3714" si="928">YEAR(K3651)</f>
        <v>2025</v>
      </c>
      <c r="N3651" s="135">
        <v>1450</v>
      </c>
      <c r="O3651" s="6">
        <f>-N3651</f>
        <v>-1450</v>
      </c>
      <c r="P3651" s="12">
        <f t="shared" si="918"/>
        <v>0</v>
      </c>
      <c r="Q3651" s="7">
        <f t="shared" ref="Q3651:Q3714" si="929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4"/>
        <v>2</v>
      </c>
      <c r="C3652" s="5">
        <f t="shared" si="925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6"/>
        <v>45691</v>
      </c>
      <c r="L3652" s="5">
        <f t="shared" si="927"/>
        <v>2</v>
      </c>
      <c r="M3652" s="5">
        <f t="shared" si="928"/>
        <v>2025</v>
      </c>
      <c r="N3652" s="135">
        <v>125</v>
      </c>
      <c r="O3652" s="6">
        <f t="shared" si="923"/>
        <v>-125</v>
      </c>
      <c r="P3652" s="12">
        <f t="shared" si="918"/>
        <v>0</v>
      </c>
      <c r="Q3652" s="7">
        <f t="shared" si="929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4"/>
        <v>2</v>
      </c>
      <c r="C3653" s="5">
        <f t="shared" si="925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6"/>
        <v>45691</v>
      </c>
      <c r="L3653" s="5">
        <f t="shared" si="927"/>
        <v>2</v>
      </c>
      <c r="M3653" s="5">
        <f t="shared" si="928"/>
        <v>2025</v>
      </c>
      <c r="N3653" s="135">
        <v>6480</v>
      </c>
      <c r="O3653" s="141">
        <f>-6112.6-367.4</f>
        <v>-6480</v>
      </c>
      <c r="P3653" s="12">
        <f t="shared" si="918"/>
        <v>0</v>
      </c>
      <c r="Q3653" s="7">
        <f t="shared" si="929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4"/>
        <v>2</v>
      </c>
      <c r="C3654" s="5">
        <f t="shared" si="925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6"/>
        <v>45691</v>
      </c>
      <c r="L3654" s="5">
        <f t="shared" si="927"/>
        <v>2</v>
      </c>
      <c r="M3654" s="5">
        <f t="shared" si="928"/>
        <v>2025</v>
      </c>
      <c r="N3654" s="135">
        <v>2088</v>
      </c>
      <c r="O3654" s="6">
        <f t="shared" si="923"/>
        <v>-2088</v>
      </c>
      <c r="P3654" s="12">
        <f t="shared" si="918"/>
        <v>0</v>
      </c>
      <c r="Q3654" s="7">
        <f t="shared" si="929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4"/>
        <v>2</v>
      </c>
      <c r="C3655" s="5">
        <f t="shared" si="925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6"/>
        <v>45691</v>
      </c>
      <c r="L3655" s="5">
        <f t="shared" si="927"/>
        <v>2</v>
      </c>
      <c r="M3655" s="5">
        <f t="shared" si="928"/>
        <v>2025</v>
      </c>
      <c r="N3655" s="135">
        <v>1485</v>
      </c>
      <c r="O3655" s="6">
        <f t="shared" si="923"/>
        <v>-1485</v>
      </c>
      <c r="P3655" s="12">
        <f t="shared" si="918"/>
        <v>0</v>
      </c>
      <c r="Q3655" s="7">
        <f t="shared" si="929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4"/>
        <v>2</v>
      </c>
      <c r="C3656" s="5">
        <f t="shared" si="925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6"/>
        <v>45691</v>
      </c>
      <c r="L3656" s="5">
        <f t="shared" si="927"/>
        <v>2</v>
      </c>
      <c r="M3656" s="5">
        <f t="shared" si="928"/>
        <v>2025</v>
      </c>
      <c r="N3656" s="135">
        <v>460</v>
      </c>
      <c r="O3656" s="6">
        <f t="shared" si="923"/>
        <v>-460</v>
      </c>
      <c r="P3656" s="12">
        <f t="shared" si="918"/>
        <v>0</v>
      </c>
      <c r="Q3656" s="7">
        <f t="shared" si="929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4"/>
        <v>2</v>
      </c>
      <c r="C3657" s="5">
        <f t="shared" si="925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6"/>
        <v>45691</v>
      </c>
      <c r="L3657" s="5">
        <f t="shared" si="927"/>
        <v>2</v>
      </c>
      <c r="M3657" s="5">
        <f t="shared" si="928"/>
        <v>2025</v>
      </c>
      <c r="N3657" s="135">
        <v>1000</v>
      </c>
      <c r="O3657" s="6">
        <f t="shared" si="923"/>
        <v>-1000</v>
      </c>
      <c r="P3657" s="12">
        <f t="shared" si="918"/>
        <v>0</v>
      </c>
      <c r="Q3657" s="7">
        <f t="shared" si="929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4"/>
        <v>2</v>
      </c>
      <c r="C3658" s="5">
        <f t="shared" si="925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6"/>
        <v>45693</v>
      </c>
      <c r="L3658" s="5">
        <f t="shared" si="927"/>
        <v>2</v>
      </c>
      <c r="M3658" s="5">
        <f t="shared" si="928"/>
        <v>2025</v>
      </c>
      <c r="N3658" s="135">
        <v>62.5</v>
      </c>
      <c r="O3658" s="6">
        <f t="shared" si="923"/>
        <v>-62.5</v>
      </c>
      <c r="P3658" s="12">
        <f t="shared" si="918"/>
        <v>0</v>
      </c>
      <c r="Q3658" s="7">
        <f t="shared" si="929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4"/>
        <v>2</v>
      </c>
      <c r="C3659" s="5">
        <f t="shared" si="925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6"/>
        <v>45693</v>
      </c>
      <c r="L3659" s="5">
        <f t="shared" si="927"/>
        <v>2</v>
      </c>
      <c r="M3659" s="5">
        <f t="shared" si="928"/>
        <v>2025</v>
      </c>
      <c r="N3659" s="135">
        <v>4860</v>
      </c>
      <c r="O3659" s="6">
        <f t="shared" si="923"/>
        <v>-4860</v>
      </c>
      <c r="P3659" s="12">
        <f t="shared" si="918"/>
        <v>0</v>
      </c>
      <c r="Q3659" s="7">
        <f t="shared" si="929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4"/>
        <v>2</v>
      </c>
      <c r="C3660" s="5">
        <f t="shared" si="925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6"/>
        <v>45693</v>
      </c>
      <c r="L3660" s="5">
        <f t="shared" si="927"/>
        <v>2</v>
      </c>
      <c r="M3660" s="5">
        <f t="shared" si="928"/>
        <v>2025</v>
      </c>
      <c r="N3660" s="135">
        <v>1566</v>
      </c>
      <c r="O3660" s="6">
        <f t="shared" si="923"/>
        <v>-1566</v>
      </c>
      <c r="P3660" s="12">
        <f t="shared" si="918"/>
        <v>0</v>
      </c>
      <c r="Q3660" s="7">
        <f t="shared" si="929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4"/>
        <v>2</v>
      </c>
      <c r="C3661" s="5">
        <f t="shared" si="925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6"/>
        <v>45693</v>
      </c>
      <c r="L3661" s="5">
        <f t="shared" si="927"/>
        <v>2</v>
      </c>
      <c r="M3661" s="5">
        <f t="shared" si="928"/>
        <v>2025</v>
      </c>
      <c r="N3661" s="135">
        <v>990</v>
      </c>
      <c r="O3661" s="6">
        <f t="shared" si="923"/>
        <v>-990</v>
      </c>
      <c r="P3661" s="12">
        <f t="shared" si="918"/>
        <v>0</v>
      </c>
      <c r="Q3661" s="7">
        <f t="shared" si="929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4"/>
        <v>2</v>
      </c>
      <c r="C3662" s="5">
        <f t="shared" si="925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6"/>
        <v>45695</v>
      </c>
      <c r="L3662" s="5">
        <f t="shared" si="927"/>
        <v>2</v>
      </c>
      <c r="M3662" s="5">
        <f t="shared" si="928"/>
        <v>2025</v>
      </c>
      <c r="N3662" s="135">
        <v>300</v>
      </c>
      <c r="O3662" s="99"/>
      <c r="P3662" s="12">
        <f t="shared" si="918"/>
        <v>300</v>
      </c>
      <c r="Q3662" s="7">
        <f t="shared" si="929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4"/>
        <v>2</v>
      </c>
      <c r="C3663" s="5">
        <f t="shared" si="925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6"/>
        <v>45695</v>
      </c>
      <c r="L3663" s="5">
        <f t="shared" si="927"/>
        <v>2</v>
      </c>
      <c r="M3663" s="5">
        <f t="shared" si="928"/>
        <v>2025</v>
      </c>
      <c r="N3663" s="135">
        <v>225</v>
      </c>
      <c r="O3663" s="99"/>
      <c r="P3663" s="12">
        <f t="shared" si="918"/>
        <v>225</v>
      </c>
      <c r="Q3663" s="7">
        <f t="shared" si="929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4"/>
        <v>2</v>
      </c>
      <c r="C3664" s="5">
        <f t="shared" si="925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6"/>
        <v>45695</v>
      </c>
      <c r="L3664" s="5">
        <f t="shared" si="927"/>
        <v>2</v>
      </c>
      <c r="M3664" s="5">
        <f t="shared" si="928"/>
        <v>2025</v>
      </c>
      <c r="N3664" s="135">
        <v>1755</v>
      </c>
      <c r="O3664" s="99"/>
      <c r="P3664" s="12">
        <f t="shared" si="918"/>
        <v>1755</v>
      </c>
      <c r="Q3664" s="7">
        <f t="shared" si="929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4"/>
        <v>2</v>
      </c>
      <c r="C3665" s="5">
        <f t="shared" si="925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6"/>
        <v>45695</v>
      </c>
      <c r="L3665" s="5">
        <f t="shared" si="927"/>
        <v>2</v>
      </c>
      <c r="M3665" s="5">
        <f t="shared" si="928"/>
        <v>2025</v>
      </c>
      <c r="N3665" s="135">
        <v>405</v>
      </c>
      <c r="O3665" s="99"/>
      <c r="P3665" s="12">
        <f t="shared" si="918"/>
        <v>405</v>
      </c>
      <c r="Q3665" s="7">
        <f t="shared" si="929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4"/>
        <v>2</v>
      </c>
      <c r="C3666" s="5">
        <f t="shared" si="925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6"/>
        <v>45695</v>
      </c>
      <c r="L3666" s="5">
        <f t="shared" si="927"/>
        <v>2</v>
      </c>
      <c r="M3666" s="5">
        <f t="shared" si="928"/>
        <v>2025</v>
      </c>
      <c r="N3666" s="135">
        <v>110</v>
      </c>
      <c r="O3666" s="99"/>
      <c r="P3666" s="12">
        <f t="shared" si="918"/>
        <v>110</v>
      </c>
      <c r="Q3666" s="7">
        <f t="shared" si="929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4"/>
        <v>2</v>
      </c>
      <c r="C3667" s="5">
        <f t="shared" si="925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6"/>
        <v>45695</v>
      </c>
      <c r="L3667" s="5">
        <f t="shared" si="927"/>
        <v>2</v>
      </c>
      <c r="M3667" s="5">
        <f t="shared" si="928"/>
        <v>2025</v>
      </c>
      <c r="N3667" s="135">
        <v>187.5</v>
      </c>
      <c r="O3667" s="99"/>
      <c r="P3667" s="12">
        <f t="shared" si="918"/>
        <v>187.5</v>
      </c>
      <c r="Q3667" s="7">
        <f t="shared" si="929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4"/>
        <v>2</v>
      </c>
      <c r="C3668" s="5">
        <f t="shared" si="925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6"/>
        <v>45699</v>
      </c>
      <c r="L3668" s="5">
        <f t="shared" si="927"/>
        <v>2</v>
      </c>
      <c r="M3668" s="5">
        <f t="shared" si="928"/>
        <v>2025</v>
      </c>
      <c r="N3668" s="135">
        <v>375</v>
      </c>
      <c r="O3668" s="6">
        <f t="shared" ref="O3668" si="930">-N3668</f>
        <v>-375</v>
      </c>
      <c r="P3668" s="12">
        <f t="shared" si="918"/>
        <v>0</v>
      </c>
      <c r="Q3668" s="7">
        <f t="shared" si="929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4"/>
        <v>2</v>
      </c>
      <c r="C3669" s="5">
        <f t="shared" si="925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6"/>
        <v>45699</v>
      </c>
      <c r="L3669" s="5">
        <f t="shared" si="927"/>
        <v>2</v>
      </c>
      <c r="M3669" s="5">
        <f t="shared" si="928"/>
        <v>2025</v>
      </c>
      <c r="N3669" s="135">
        <v>19440</v>
      </c>
      <c r="O3669" s="141">
        <f>-6746.1-12693.9</f>
        <v>-19440</v>
      </c>
      <c r="P3669" s="12">
        <f t="shared" si="918"/>
        <v>0</v>
      </c>
      <c r="Q3669" s="7">
        <f t="shared" si="929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4"/>
        <v>2</v>
      </c>
      <c r="C3670" s="5">
        <f t="shared" si="925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6"/>
        <v>45699</v>
      </c>
      <c r="L3670" s="5">
        <f t="shared" si="927"/>
        <v>2</v>
      </c>
      <c r="M3670" s="5">
        <f t="shared" si="928"/>
        <v>2025</v>
      </c>
      <c r="N3670" s="135">
        <v>6264</v>
      </c>
      <c r="O3670" s="6">
        <f t="shared" ref="O3670" si="931">-N3670</f>
        <v>-6264</v>
      </c>
      <c r="P3670" s="12">
        <f t="shared" si="918"/>
        <v>0</v>
      </c>
      <c r="Q3670" s="7">
        <f t="shared" si="929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4"/>
        <v>2</v>
      </c>
      <c r="C3671" s="5">
        <f t="shared" si="925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6"/>
        <v>45699</v>
      </c>
      <c r="L3671" s="5">
        <f t="shared" si="927"/>
        <v>2</v>
      </c>
      <c r="M3671" s="5">
        <f t="shared" si="928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29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4"/>
        <v>2</v>
      </c>
      <c r="C3672" s="5">
        <f t="shared" si="925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6"/>
        <v>45699</v>
      </c>
      <c r="L3672" s="5">
        <f t="shared" si="927"/>
        <v>2</v>
      </c>
      <c r="M3672" s="5">
        <f t="shared" si="928"/>
        <v>2025</v>
      </c>
      <c r="N3672" s="135">
        <v>920</v>
      </c>
      <c r="O3672" s="6">
        <f t="shared" ref="O3672:O3673" si="932">-N3672</f>
        <v>-920</v>
      </c>
      <c r="P3672" s="12">
        <f t="shared" si="918"/>
        <v>0</v>
      </c>
      <c r="Q3672" s="7">
        <f t="shared" si="929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4"/>
        <v>2</v>
      </c>
      <c r="C3673" s="5">
        <f t="shared" si="925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6"/>
        <v>45699</v>
      </c>
      <c r="L3673" s="5">
        <f t="shared" si="927"/>
        <v>2</v>
      </c>
      <c r="M3673" s="5">
        <f t="shared" si="928"/>
        <v>2025</v>
      </c>
      <c r="N3673" s="135">
        <v>1950</v>
      </c>
      <c r="O3673" s="6">
        <f t="shared" si="932"/>
        <v>-1950</v>
      </c>
      <c r="P3673" s="12">
        <f t="shared" si="918"/>
        <v>0</v>
      </c>
      <c r="Q3673" s="7">
        <f t="shared" si="929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4"/>
        <v>2</v>
      </c>
      <c r="C3674" s="5">
        <f t="shared" si="925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6"/>
        <v>45700</v>
      </c>
      <c r="L3674" s="5">
        <f t="shared" si="927"/>
        <v>2</v>
      </c>
      <c r="M3674" s="5">
        <f t="shared" si="928"/>
        <v>2025</v>
      </c>
      <c r="N3674" s="135">
        <v>185</v>
      </c>
      <c r="O3674" s="6">
        <f t="shared" ref="O3674" si="933">-N3674</f>
        <v>-185</v>
      </c>
      <c r="P3674" s="12">
        <f t="shared" si="918"/>
        <v>0</v>
      </c>
      <c r="Q3674" s="7">
        <f t="shared" si="929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4"/>
        <v>2</v>
      </c>
      <c r="C3675" s="5">
        <f t="shared" si="925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6"/>
        <v>45700</v>
      </c>
      <c r="L3675" s="5">
        <f t="shared" si="927"/>
        <v>2</v>
      </c>
      <c r="M3675" s="5">
        <f t="shared" si="928"/>
        <v>2025</v>
      </c>
      <c r="N3675" s="135">
        <v>250</v>
      </c>
      <c r="O3675" s="6">
        <f>-N3675</f>
        <v>-250</v>
      </c>
      <c r="P3675" s="12">
        <f t="shared" si="918"/>
        <v>0</v>
      </c>
      <c r="Q3675" s="7">
        <f t="shared" si="929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4"/>
        <v>2</v>
      </c>
      <c r="C3676" s="5">
        <f t="shared" si="925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6"/>
        <v>45700</v>
      </c>
      <c r="L3676" s="5">
        <f t="shared" si="927"/>
        <v>2</v>
      </c>
      <c r="M3676" s="5">
        <f t="shared" si="928"/>
        <v>2025</v>
      </c>
      <c r="N3676" s="135">
        <v>432</v>
      </c>
      <c r="O3676" s="6">
        <f>-N3676</f>
        <v>-432</v>
      </c>
      <c r="P3676" s="12">
        <f t="shared" si="918"/>
        <v>0</v>
      </c>
      <c r="Q3676" s="7">
        <f t="shared" si="929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4"/>
        <v>2</v>
      </c>
      <c r="C3677" s="5">
        <f t="shared" si="925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6"/>
        <v>45700</v>
      </c>
      <c r="L3677" s="5">
        <f t="shared" si="927"/>
        <v>2</v>
      </c>
      <c r="M3677" s="5">
        <f t="shared" si="928"/>
        <v>2025</v>
      </c>
      <c r="N3677" s="135">
        <v>280</v>
      </c>
      <c r="O3677" s="6">
        <f>-N3677</f>
        <v>-280</v>
      </c>
      <c r="P3677" s="12">
        <f t="shared" si="918"/>
        <v>0</v>
      </c>
      <c r="Q3677" s="7">
        <f t="shared" si="929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4"/>
        <v>2</v>
      </c>
      <c r="C3678" s="5">
        <f t="shared" si="925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6"/>
        <v>45700</v>
      </c>
      <c r="L3678" s="5">
        <f t="shared" si="927"/>
        <v>2</v>
      </c>
      <c r="M3678" s="5">
        <f t="shared" si="928"/>
        <v>2025</v>
      </c>
      <c r="N3678" s="135">
        <v>110</v>
      </c>
      <c r="O3678" s="6">
        <f>-N3678</f>
        <v>-110</v>
      </c>
      <c r="P3678" s="12">
        <f t="shared" si="918"/>
        <v>0</v>
      </c>
      <c r="Q3678" s="7">
        <f t="shared" si="929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4"/>
        <v>2</v>
      </c>
      <c r="C3679" s="5">
        <f t="shared" si="925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6"/>
        <v>45700</v>
      </c>
      <c r="L3679" s="5">
        <f t="shared" si="927"/>
        <v>2</v>
      </c>
      <c r="M3679" s="5">
        <f t="shared" si="928"/>
        <v>2025</v>
      </c>
      <c r="N3679" s="135">
        <v>875</v>
      </c>
      <c r="O3679" s="6">
        <f>-N3679</f>
        <v>-875</v>
      </c>
      <c r="P3679" s="12">
        <f t="shared" si="918"/>
        <v>0</v>
      </c>
      <c r="Q3679" s="7">
        <f t="shared" si="929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4"/>
        <v>2</v>
      </c>
      <c r="C3680" s="5">
        <f t="shared" si="925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6"/>
        <v>45702</v>
      </c>
      <c r="L3680" s="5">
        <f t="shared" si="927"/>
        <v>2</v>
      </c>
      <c r="M3680" s="5">
        <f t="shared" si="928"/>
        <v>2025</v>
      </c>
      <c r="N3680" s="98">
        <v>390</v>
      </c>
      <c r="O3680" s="99"/>
      <c r="P3680" s="12">
        <f t="shared" si="918"/>
        <v>390</v>
      </c>
      <c r="Q3680" s="7">
        <f t="shared" si="929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4"/>
        <v>2</v>
      </c>
      <c r="C3681" s="5">
        <f t="shared" si="925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6"/>
        <v>45702</v>
      </c>
      <c r="L3681" s="5">
        <f t="shared" si="927"/>
        <v>2</v>
      </c>
      <c r="M3681" s="5">
        <f t="shared" si="928"/>
        <v>2025</v>
      </c>
      <c r="N3681" s="98">
        <v>283.8</v>
      </c>
      <c r="O3681" s="99"/>
      <c r="P3681" s="12">
        <f t="shared" si="918"/>
        <v>283.8</v>
      </c>
      <c r="Q3681" s="7">
        <f t="shared" si="929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4"/>
        <v>2</v>
      </c>
      <c r="C3682" s="5">
        <f t="shared" si="925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6"/>
        <v>45702</v>
      </c>
      <c r="L3682" s="5">
        <f t="shared" si="927"/>
        <v>2</v>
      </c>
      <c r="M3682" s="5">
        <f t="shared" si="928"/>
        <v>2025</v>
      </c>
      <c r="N3682" s="135">
        <v>500</v>
      </c>
      <c r="O3682" s="6">
        <f>-N3682</f>
        <v>-500</v>
      </c>
      <c r="P3682" s="12">
        <f t="shared" si="918"/>
        <v>0</v>
      </c>
      <c r="Q3682" s="7">
        <f t="shared" si="929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4"/>
        <v>2</v>
      </c>
      <c r="C3683" s="5">
        <f t="shared" si="925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6"/>
        <v>45702</v>
      </c>
      <c r="L3683" s="5">
        <f t="shared" si="927"/>
        <v>2</v>
      </c>
      <c r="M3683" s="5">
        <f t="shared" si="928"/>
        <v>2025</v>
      </c>
      <c r="N3683" s="135">
        <v>200</v>
      </c>
      <c r="O3683" s="6">
        <f>-N3683</f>
        <v>-200</v>
      </c>
      <c r="P3683" s="12">
        <f t="shared" ref="P3683:P3723" si="934">SUM(N3683+O3683)</f>
        <v>0</v>
      </c>
      <c r="Q3683" s="7">
        <f t="shared" si="929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4"/>
        <v>2</v>
      </c>
      <c r="C3684" s="5">
        <f t="shared" si="925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6"/>
        <v>45705</v>
      </c>
      <c r="L3684" s="5">
        <f t="shared" si="927"/>
        <v>2</v>
      </c>
      <c r="M3684" s="5">
        <f t="shared" si="928"/>
        <v>2025</v>
      </c>
      <c r="N3684" s="96">
        <v>1755</v>
      </c>
      <c r="O3684" s="6">
        <f t="shared" ref="O3684:O3686" si="935">-N3684</f>
        <v>-1755</v>
      </c>
      <c r="P3684" s="12">
        <f t="shared" si="934"/>
        <v>0</v>
      </c>
      <c r="Q3684" s="7">
        <f t="shared" si="929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4"/>
        <v>2</v>
      </c>
      <c r="C3685" s="5">
        <f t="shared" si="925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6"/>
        <v>45705</v>
      </c>
      <c r="L3685" s="5">
        <f t="shared" si="927"/>
        <v>2</v>
      </c>
      <c r="M3685" s="5">
        <f t="shared" si="928"/>
        <v>2025</v>
      </c>
      <c r="N3685" s="96">
        <v>277.5</v>
      </c>
      <c r="O3685" s="6">
        <f t="shared" si="935"/>
        <v>-277.5</v>
      </c>
      <c r="P3685" s="12">
        <f t="shared" si="934"/>
        <v>0</v>
      </c>
      <c r="Q3685" s="7">
        <f t="shared" si="929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4"/>
        <v>2</v>
      </c>
      <c r="C3686" s="5">
        <f t="shared" si="925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6"/>
        <v>45705</v>
      </c>
      <c r="L3686" s="5">
        <f t="shared" si="927"/>
        <v>2</v>
      </c>
      <c r="M3686" s="5">
        <f t="shared" si="928"/>
        <v>2025</v>
      </c>
      <c r="N3686" s="96">
        <v>95</v>
      </c>
      <c r="O3686" s="6">
        <f t="shared" si="935"/>
        <v>-95</v>
      </c>
      <c r="P3686" s="12">
        <f t="shared" si="934"/>
        <v>0</v>
      </c>
      <c r="Q3686" s="7">
        <f t="shared" si="929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4"/>
        <v>2</v>
      </c>
      <c r="C3687" s="5">
        <f t="shared" si="925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6"/>
        <v>45750</v>
      </c>
      <c r="L3687" s="5">
        <f t="shared" si="927"/>
        <v>4</v>
      </c>
      <c r="M3687" s="5">
        <f t="shared" si="928"/>
        <v>2025</v>
      </c>
      <c r="N3687" s="135">
        <v>1755</v>
      </c>
      <c r="O3687" s="141">
        <f>-1000-755</f>
        <v>-1755</v>
      </c>
      <c r="P3687" s="12">
        <f t="shared" si="934"/>
        <v>0</v>
      </c>
      <c r="Q3687" s="7">
        <f t="shared" si="929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4"/>
        <v>2</v>
      </c>
      <c r="C3688" s="5">
        <f t="shared" si="925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6"/>
        <v>45750</v>
      </c>
      <c r="L3688" s="5">
        <f t="shared" si="927"/>
        <v>4</v>
      </c>
      <c r="M3688" s="5">
        <f t="shared" si="928"/>
        <v>2025</v>
      </c>
      <c r="N3688" s="135">
        <v>228</v>
      </c>
      <c r="O3688" s="6">
        <f>-N3688</f>
        <v>-228</v>
      </c>
      <c r="P3688" s="12">
        <f t="shared" si="934"/>
        <v>0</v>
      </c>
      <c r="Q3688" s="7">
        <f t="shared" si="929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4"/>
        <v>2</v>
      </c>
      <c r="C3689" s="5">
        <f t="shared" si="925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6"/>
        <v>45750</v>
      </c>
      <c r="L3689" s="5">
        <f t="shared" si="927"/>
        <v>4</v>
      </c>
      <c r="M3689" s="5">
        <f t="shared" si="928"/>
        <v>2025</v>
      </c>
      <c r="N3689" s="135">
        <v>220</v>
      </c>
      <c r="O3689" s="6">
        <f>-N3689</f>
        <v>-220</v>
      </c>
      <c r="P3689" s="12">
        <f t="shared" si="934"/>
        <v>0</v>
      </c>
      <c r="Q3689" s="7">
        <f t="shared" si="929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4"/>
        <v>2</v>
      </c>
      <c r="C3690" s="5">
        <f t="shared" si="925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6"/>
        <v>45750</v>
      </c>
      <c r="L3690" s="5">
        <f t="shared" si="927"/>
        <v>4</v>
      </c>
      <c r="M3690" s="5">
        <f t="shared" si="928"/>
        <v>2025</v>
      </c>
      <c r="N3690" s="135">
        <v>130</v>
      </c>
      <c r="O3690" s="6">
        <f>-N3690</f>
        <v>-130</v>
      </c>
      <c r="P3690" s="12">
        <f t="shared" si="934"/>
        <v>0</v>
      </c>
      <c r="Q3690" s="7">
        <f t="shared" si="929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4"/>
        <v>2</v>
      </c>
      <c r="C3691" s="5">
        <f t="shared" si="925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6"/>
        <v>45705</v>
      </c>
      <c r="L3691" s="5">
        <f t="shared" si="927"/>
        <v>2</v>
      </c>
      <c r="M3691" s="5">
        <f t="shared" si="928"/>
        <v>2025</v>
      </c>
      <c r="N3691" s="135">
        <v>125</v>
      </c>
      <c r="O3691" s="6">
        <f t="shared" ref="O3691:O3693" si="936">-N3691</f>
        <v>-125</v>
      </c>
      <c r="P3691" s="12">
        <f t="shared" si="934"/>
        <v>0</v>
      </c>
      <c r="Q3691" s="7">
        <f t="shared" si="929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4"/>
        <v>2</v>
      </c>
      <c r="C3692" s="5">
        <f t="shared" si="925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6"/>
        <v>45705</v>
      </c>
      <c r="L3692" s="5">
        <f t="shared" si="927"/>
        <v>2</v>
      </c>
      <c r="M3692" s="5">
        <f t="shared" si="928"/>
        <v>2025</v>
      </c>
      <c r="N3692" s="135">
        <v>6480</v>
      </c>
      <c r="O3692" s="6">
        <f t="shared" si="936"/>
        <v>-6480</v>
      </c>
      <c r="P3692" s="12">
        <f t="shared" si="934"/>
        <v>0</v>
      </c>
      <c r="Q3692" s="7">
        <f t="shared" si="929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4"/>
        <v>2</v>
      </c>
      <c r="C3693" s="5">
        <f t="shared" si="925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6"/>
        <v>45705</v>
      </c>
      <c r="L3693" s="5">
        <f t="shared" si="927"/>
        <v>2</v>
      </c>
      <c r="M3693" s="5">
        <f t="shared" si="928"/>
        <v>2025</v>
      </c>
      <c r="N3693" s="135">
        <v>1740</v>
      </c>
      <c r="O3693" s="6">
        <f t="shared" si="936"/>
        <v>-1740</v>
      </c>
      <c r="P3693" s="12">
        <f t="shared" si="934"/>
        <v>0</v>
      </c>
      <c r="Q3693" s="7">
        <f t="shared" si="929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4"/>
        <v>2</v>
      </c>
      <c r="C3694" s="5">
        <f t="shared" si="925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6"/>
        <v>45705</v>
      </c>
      <c r="L3694" s="5">
        <f t="shared" si="927"/>
        <v>2</v>
      </c>
      <c r="M3694" s="5">
        <f t="shared" si="928"/>
        <v>2025</v>
      </c>
      <c r="N3694" s="135">
        <v>1485</v>
      </c>
      <c r="O3694" s="141">
        <f>-872.1-612.9</f>
        <v>-1485</v>
      </c>
      <c r="P3694" s="12">
        <f t="shared" si="934"/>
        <v>0</v>
      </c>
      <c r="Q3694" s="7">
        <f t="shared" si="929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4"/>
        <v>2</v>
      </c>
      <c r="C3695" s="5">
        <f t="shared" si="925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6"/>
        <v>45737</v>
      </c>
      <c r="L3695" s="5">
        <f t="shared" si="927"/>
        <v>3</v>
      </c>
      <c r="M3695" s="5">
        <f t="shared" si="928"/>
        <v>2025</v>
      </c>
      <c r="N3695" s="135">
        <v>5265</v>
      </c>
      <c r="O3695" s="99"/>
      <c r="P3695" s="12">
        <f t="shared" si="934"/>
        <v>5265</v>
      </c>
      <c r="Q3695" s="7">
        <f t="shared" si="929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4"/>
        <v>2</v>
      </c>
      <c r="C3696" s="5">
        <f t="shared" si="925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6"/>
        <v>45737</v>
      </c>
      <c r="L3696" s="5">
        <f t="shared" si="927"/>
        <v>3</v>
      </c>
      <c r="M3696" s="5">
        <f t="shared" si="928"/>
        <v>2025</v>
      </c>
      <c r="N3696" s="135">
        <v>1263.5999999999999</v>
      </c>
      <c r="O3696" s="99"/>
      <c r="P3696" s="12">
        <f t="shared" si="934"/>
        <v>1263.5999999999999</v>
      </c>
      <c r="Q3696" s="7">
        <f t="shared" si="929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4"/>
        <v>2</v>
      </c>
      <c r="C3697" s="5">
        <f t="shared" si="925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6"/>
        <v>45737</v>
      </c>
      <c r="L3697" s="5">
        <f t="shared" si="927"/>
        <v>3</v>
      </c>
      <c r="M3697" s="5">
        <f t="shared" si="928"/>
        <v>2025</v>
      </c>
      <c r="N3697" s="135">
        <v>842.4</v>
      </c>
      <c r="O3697" s="99"/>
      <c r="P3697" s="12">
        <f t="shared" si="934"/>
        <v>842.4</v>
      </c>
      <c r="Q3697" s="7">
        <f t="shared" si="929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4"/>
        <v>2</v>
      </c>
      <c r="C3698" s="5">
        <f t="shared" si="925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6"/>
        <v>45737</v>
      </c>
      <c r="L3698" s="5">
        <f t="shared" si="927"/>
        <v>3</v>
      </c>
      <c r="M3698" s="5">
        <f t="shared" si="928"/>
        <v>2025</v>
      </c>
      <c r="N3698" s="135">
        <v>180</v>
      </c>
      <c r="O3698" s="99"/>
      <c r="P3698" s="12">
        <f t="shared" si="934"/>
        <v>180</v>
      </c>
      <c r="Q3698" s="7">
        <f t="shared" si="929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4"/>
        <v>2</v>
      </c>
      <c r="C3699" s="5">
        <f t="shared" si="925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6"/>
        <v>45737</v>
      </c>
      <c r="L3699" s="5">
        <f t="shared" si="927"/>
        <v>3</v>
      </c>
      <c r="M3699" s="5">
        <f t="shared" si="928"/>
        <v>2025</v>
      </c>
      <c r="N3699" s="135">
        <v>312.5</v>
      </c>
      <c r="O3699" s="99"/>
      <c r="P3699" s="12">
        <f t="shared" si="934"/>
        <v>312.5</v>
      </c>
      <c r="Q3699" s="7">
        <f t="shared" si="929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4"/>
        <v>2</v>
      </c>
      <c r="C3700" s="5">
        <f t="shared" si="925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6"/>
        <v>45737</v>
      </c>
      <c r="L3700" s="5">
        <f t="shared" si="927"/>
        <v>3</v>
      </c>
      <c r="M3700" s="5">
        <f t="shared" si="928"/>
        <v>2025</v>
      </c>
      <c r="N3700" s="135">
        <v>95</v>
      </c>
      <c r="O3700" s="99"/>
      <c r="P3700" s="12">
        <f t="shared" si="934"/>
        <v>95</v>
      </c>
      <c r="Q3700" s="7">
        <f t="shared" si="929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4"/>
        <v>2</v>
      </c>
      <c r="C3701" s="5">
        <f t="shared" si="925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6"/>
        <v>45737</v>
      </c>
      <c r="L3701" s="5">
        <f t="shared" si="927"/>
        <v>3</v>
      </c>
      <c r="M3701" s="5">
        <f t="shared" si="928"/>
        <v>2025</v>
      </c>
      <c r="N3701" s="135">
        <v>930</v>
      </c>
      <c r="O3701" s="99"/>
      <c r="P3701" s="12">
        <f t="shared" si="934"/>
        <v>930</v>
      </c>
      <c r="Q3701" s="7">
        <f t="shared" si="929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4"/>
        <v>2</v>
      </c>
      <c r="C3702" s="5">
        <f t="shared" si="925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6"/>
        <v>45737</v>
      </c>
      <c r="L3702" s="5">
        <f t="shared" si="927"/>
        <v>3</v>
      </c>
      <c r="M3702" s="5">
        <f t="shared" si="928"/>
        <v>2025</v>
      </c>
      <c r="N3702" s="135">
        <v>280</v>
      </c>
      <c r="O3702" s="99"/>
      <c r="P3702" s="12">
        <f t="shared" si="934"/>
        <v>280</v>
      </c>
      <c r="Q3702" s="7">
        <f t="shared" si="929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4"/>
        <v>2</v>
      </c>
      <c r="C3703" s="5">
        <f t="shared" si="925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6"/>
        <v>45737</v>
      </c>
      <c r="L3703" s="5">
        <f t="shared" si="927"/>
        <v>3</v>
      </c>
      <c r="M3703" s="5">
        <f t="shared" si="928"/>
        <v>2025</v>
      </c>
      <c r="N3703" s="139">
        <v>0</v>
      </c>
      <c r="O3703" s="99"/>
      <c r="P3703" s="12">
        <f t="shared" si="934"/>
        <v>0</v>
      </c>
      <c r="Q3703" s="7">
        <f t="shared" si="929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4"/>
        <v>2</v>
      </c>
      <c r="C3704" s="5">
        <f t="shared" si="925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6"/>
        <v>45707</v>
      </c>
      <c r="L3704" s="5">
        <f t="shared" si="927"/>
        <v>2</v>
      </c>
      <c r="M3704" s="5">
        <f t="shared" si="928"/>
        <v>2025</v>
      </c>
      <c r="N3704" s="135">
        <v>125</v>
      </c>
      <c r="O3704" s="6">
        <f t="shared" ref="O3704:O3710" si="937">-N3704</f>
        <v>-125</v>
      </c>
      <c r="P3704" s="12">
        <f t="shared" si="934"/>
        <v>0</v>
      </c>
      <c r="Q3704" s="7">
        <f t="shared" si="929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4"/>
        <v>2</v>
      </c>
      <c r="C3705" s="5">
        <f t="shared" si="925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6"/>
        <v>45707</v>
      </c>
      <c r="L3705" s="5">
        <f t="shared" si="927"/>
        <v>2</v>
      </c>
      <c r="M3705" s="5">
        <f t="shared" si="928"/>
        <v>2025</v>
      </c>
      <c r="N3705" s="135">
        <v>6480</v>
      </c>
      <c r="O3705" s="6">
        <f t="shared" si="937"/>
        <v>-6480</v>
      </c>
      <c r="P3705" s="12">
        <f t="shared" si="934"/>
        <v>0</v>
      </c>
      <c r="Q3705" s="7">
        <f t="shared" si="929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4"/>
        <v>2</v>
      </c>
      <c r="C3706" s="5">
        <f t="shared" si="925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6"/>
        <v>45707</v>
      </c>
      <c r="L3706" s="5">
        <f t="shared" si="927"/>
        <v>2</v>
      </c>
      <c r="M3706" s="5">
        <f t="shared" si="928"/>
        <v>2025</v>
      </c>
      <c r="N3706" s="135">
        <v>2088</v>
      </c>
      <c r="O3706" s="6">
        <f t="shared" si="937"/>
        <v>-2088</v>
      </c>
      <c r="P3706" s="12">
        <f t="shared" si="934"/>
        <v>0</v>
      </c>
      <c r="Q3706" s="7">
        <f t="shared" si="929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4"/>
        <v>2</v>
      </c>
      <c r="C3707" s="5">
        <f t="shared" si="925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6"/>
        <v>45707</v>
      </c>
      <c r="L3707" s="5">
        <f t="shared" si="927"/>
        <v>2</v>
      </c>
      <c r="M3707" s="5">
        <f t="shared" si="928"/>
        <v>2025</v>
      </c>
      <c r="N3707" s="135">
        <v>1485</v>
      </c>
      <c r="O3707" s="6">
        <f t="shared" si="937"/>
        <v>-1485</v>
      </c>
      <c r="P3707" s="12">
        <f t="shared" si="934"/>
        <v>0</v>
      </c>
      <c r="Q3707" s="7">
        <f t="shared" si="929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4"/>
        <v>2</v>
      </c>
      <c r="C3708" s="5">
        <f t="shared" si="925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6"/>
        <v>45707</v>
      </c>
      <c r="L3708" s="5">
        <f t="shared" si="927"/>
        <v>2</v>
      </c>
      <c r="M3708" s="5">
        <f t="shared" si="928"/>
        <v>2025</v>
      </c>
      <c r="N3708" s="135">
        <v>690</v>
      </c>
      <c r="O3708" s="6">
        <f t="shared" si="937"/>
        <v>-690</v>
      </c>
      <c r="P3708" s="12">
        <f t="shared" si="934"/>
        <v>0</v>
      </c>
      <c r="Q3708" s="7">
        <f t="shared" si="929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4"/>
        <v>2</v>
      </c>
      <c r="C3709" s="5">
        <f t="shared" si="925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6"/>
        <v>45707</v>
      </c>
      <c r="L3709" s="5">
        <f t="shared" si="927"/>
        <v>2</v>
      </c>
      <c r="M3709" s="5">
        <f t="shared" si="928"/>
        <v>2025</v>
      </c>
      <c r="N3709" s="135">
        <v>1000</v>
      </c>
      <c r="O3709" s="6">
        <f t="shared" si="937"/>
        <v>-1000</v>
      </c>
      <c r="P3709" s="12">
        <f t="shared" si="934"/>
        <v>0</v>
      </c>
      <c r="Q3709" s="7">
        <f t="shared" si="929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4"/>
        <v>2</v>
      </c>
      <c r="C3710" s="5">
        <f t="shared" si="925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6"/>
        <v>45712</v>
      </c>
      <c r="L3710" s="5">
        <f t="shared" si="927"/>
        <v>2</v>
      </c>
      <c r="M3710" s="5">
        <f t="shared" si="928"/>
        <v>2025</v>
      </c>
      <c r="N3710" s="135">
        <v>312.5</v>
      </c>
      <c r="O3710" s="6">
        <f t="shared" si="937"/>
        <v>-312.5</v>
      </c>
      <c r="P3710" s="12">
        <f t="shared" si="934"/>
        <v>0</v>
      </c>
      <c r="Q3710" s="7">
        <f t="shared" si="929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4"/>
        <v>2</v>
      </c>
      <c r="C3711" s="5">
        <f t="shared" si="925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6"/>
        <v>45712</v>
      </c>
      <c r="L3711" s="5">
        <f t="shared" si="927"/>
        <v>2</v>
      </c>
      <c r="M3711" s="5">
        <f t="shared" si="928"/>
        <v>2025</v>
      </c>
      <c r="N3711" s="135">
        <v>16200</v>
      </c>
      <c r="O3711" s="141">
        <f>-2206.6-13993.4</f>
        <v>-16200</v>
      </c>
      <c r="P3711" s="12">
        <f t="shared" si="934"/>
        <v>0</v>
      </c>
      <c r="Q3711" s="7">
        <f t="shared" si="929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4"/>
        <v>2</v>
      </c>
      <c r="C3712" s="5">
        <f t="shared" si="925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6"/>
        <v>45712</v>
      </c>
      <c r="L3712" s="5">
        <f t="shared" si="927"/>
        <v>2</v>
      </c>
      <c r="M3712" s="5">
        <f t="shared" si="928"/>
        <v>2025</v>
      </c>
      <c r="N3712" s="135">
        <v>4350</v>
      </c>
      <c r="O3712" s="141">
        <f>-1006.6-3343.4</f>
        <v>-4350</v>
      </c>
      <c r="P3712" s="12">
        <f t="shared" si="934"/>
        <v>0</v>
      </c>
      <c r="Q3712" s="7">
        <f t="shared" si="929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4"/>
        <v>2</v>
      </c>
      <c r="C3713" s="5">
        <f t="shared" si="925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6"/>
        <v>45712</v>
      </c>
      <c r="L3713" s="5">
        <f t="shared" si="927"/>
        <v>2</v>
      </c>
      <c r="M3713" s="5">
        <f t="shared" si="928"/>
        <v>2025</v>
      </c>
      <c r="N3713" s="135">
        <v>3712.5</v>
      </c>
      <c r="O3713" s="6">
        <f t="shared" ref="O3713:O3715" si="938">-N3713</f>
        <v>-3712.5</v>
      </c>
      <c r="P3713" s="12">
        <f t="shared" si="934"/>
        <v>0</v>
      </c>
      <c r="Q3713" s="7">
        <f t="shared" si="929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4"/>
        <v>2</v>
      </c>
      <c r="C3714" s="5">
        <f t="shared" si="925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6"/>
        <v>45712</v>
      </c>
      <c r="L3714" s="5">
        <f t="shared" si="927"/>
        <v>2</v>
      </c>
      <c r="M3714" s="5">
        <f t="shared" si="928"/>
        <v>2025</v>
      </c>
      <c r="N3714" s="135">
        <v>460</v>
      </c>
      <c r="O3714" s="6">
        <f t="shared" si="938"/>
        <v>-460</v>
      </c>
      <c r="P3714" s="12">
        <f t="shared" si="934"/>
        <v>0</v>
      </c>
      <c r="Q3714" s="7">
        <f t="shared" si="929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39">MONTH(A3715)</f>
        <v>2</v>
      </c>
      <c r="C3715" s="5">
        <f t="shared" ref="C3715:C3778" si="940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1">A3715+J3715</f>
        <v>45712</v>
      </c>
      <c r="L3715" s="5">
        <f t="shared" ref="L3715:L3778" si="942">MONTH(K3715)</f>
        <v>2</v>
      </c>
      <c r="M3715" s="5">
        <f t="shared" ref="M3715:M3778" si="943">YEAR(K3715)</f>
        <v>2025</v>
      </c>
      <c r="N3715" s="135">
        <v>1000</v>
      </c>
      <c r="O3715" s="6">
        <f t="shared" si="938"/>
        <v>-1000</v>
      </c>
      <c r="P3715" s="12">
        <f t="shared" si="934"/>
        <v>0</v>
      </c>
      <c r="Q3715" s="7">
        <f t="shared" ref="Q3715:Q3778" si="944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39"/>
        <v>2</v>
      </c>
      <c r="C3716" s="5">
        <f t="shared" si="940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1"/>
        <v>45712</v>
      </c>
      <c r="L3716" s="5">
        <f t="shared" si="942"/>
        <v>2</v>
      </c>
      <c r="M3716" s="5">
        <f t="shared" si="943"/>
        <v>2025</v>
      </c>
      <c r="N3716" s="135">
        <v>250</v>
      </c>
      <c r="O3716" s="99"/>
      <c r="P3716" s="12">
        <f t="shared" si="934"/>
        <v>250</v>
      </c>
      <c r="Q3716" s="7">
        <f t="shared" si="944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39"/>
        <v>2</v>
      </c>
      <c r="C3717" s="5">
        <f t="shared" si="940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1"/>
        <v>45712</v>
      </c>
      <c r="L3717" s="5">
        <f t="shared" si="942"/>
        <v>2</v>
      </c>
      <c r="M3717" s="5">
        <f t="shared" si="943"/>
        <v>2025</v>
      </c>
      <c r="N3717" s="135">
        <v>1755</v>
      </c>
      <c r="O3717" s="99"/>
      <c r="P3717" s="12">
        <f t="shared" si="934"/>
        <v>1755</v>
      </c>
      <c r="Q3717" s="7">
        <f t="shared" si="944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39"/>
        <v>2</v>
      </c>
      <c r="C3718" s="5">
        <f t="shared" si="940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1"/>
        <v>45712</v>
      </c>
      <c r="L3718" s="5">
        <f t="shared" si="942"/>
        <v>2</v>
      </c>
      <c r="M3718" s="5">
        <f t="shared" si="943"/>
        <v>2025</v>
      </c>
      <c r="N3718" s="135">
        <v>405</v>
      </c>
      <c r="O3718" s="99"/>
      <c r="P3718" s="12">
        <f t="shared" si="934"/>
        <v>405</v>
      </c>
      <c r="Q3718" s="7">
        <f t="shared" si="944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39"/>
        <v>2</v>
      </c>
      <c r="C3719" s="5">
        <f t="shared" si="940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1"/>
        <v>45713</v>
      </c>
      <c r="L3719" s="5">
        <f t="shared" si="942"/>
        <v>2</v>
      </c>
      <c r="M3719" s="5">
        <f t="shared" si="943"/>
        <v>2025</v>
      </c>
      <c r="N3719" s="135">
        <v>1732.5</v>
      </c>
      <c r="O3719" s="6">
        <f>-N3719</f>
        <v>-1732.5</v>
      </c>
      <c r="P3719" s="12">
        <f t="shared" si="934"/>
        <v>0</v>
      </c>
      <c r="Q3719" s="7">
        <f t="shared" si="944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39"/>
        <v>2</v>
      </c>
      <c r="C3720" s="5">
        <f t="shared" si="940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1"/>
        <v>45713</v>
      </c>
      <c r="L3720" s="5">
        <f t="shared" si="942"/>
        <v>2</v>
      </c>
      <c r="M3720" s="5">
        <f t="shared" si="943"/>
        <v>2025</v>
      </c>
      <c r="N3720" s="135">
        <v>432</v>
      </c>
      <c r="O3720" s="141">
        <f>-431.5</f>
        <v>-431.5</v>
      </c>
      <c r="P3720" s="12">
        <f t="shared" si="934"/>
        <v>0.5</v>
      </c>
      <c r="Q3720" s="7">
        <f t="shared" si="944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39"/>
        <v>3</v>
      </c>
      <c r="C3721" s="5">
        <f t="shared" si="940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1"/>
        <v>45717</v>
      </c>
      <c r="L3721" s="5">
        <f t="shared" si="942"/>
        <v>3</v>
      </c>
      <c r="M3721" s="5">
        <f t="shared" si="943"/>
        <v>2025</v>
      </c>
      <c r="N3721" s="135">
        <v>1755</v>
      </c>
      <c r="O3721" s="6">
        <f t="shared" ref="O3721:O3723" si="945">-N3721</f>
        <v>-1755</v>
      </c>
      <c r="P3721" s="12">
        <f t="shared" si="934"/>
        <v>0</v>
      </c>
      <c r="Q3721" s="7">
        <f t="shared" si="944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39"/>
        <v>3</v>
      </c>
      <c r="C3722" s="5">
        <f t="shared" si="940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1"/>
        <v>45717</v>
      </c>
      <c r="L3722" s="5">
        <f t="shared" si="942"/>
        <v>3</v>
      </c>
      <c r="M3722" s="5">
        <f t="shared" si="943"/>
        <v>2025</v>
      </c>
      <c r="N3722" s="135">
        <v>832.5</v>
      </c>
      <c r="O3722" s="6">
        <f t="shared" si="945"/>
        <v>-832.5</v>
      </c>
      <c r="P3722" s="12">
        <f t="shared" si="934"/>
        <v>0</v>
      </c>
      <c r="Q3722" s="7">
        <f t="shared" si="944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39"/>
        <v>3</v>
      </c>
      <c r="C3723" s="5">
        <f t="shared" si="940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1"/>
        <v>45717</v>
      </c>
      <c r="L3723" s="5">
        <f t="shared" si="942"/>
        <v>3</v>
      </c>
      <c r="M3723" s="5">
        <f t="shared" si="943"/>
        <v>2025</v>
      </c>
      <c r="N3723" s="135">
        <v>540</v>
      </c>
      <c r="O3723" s="6">
        <f t="shared" si="945"/>
        <v>-540</v>
      </c>
      <c r="P3723" s="12">
        <f t="shared" si="934"/>
        <v>0</v>
      </c>
      <c r="Q3723" s="7">
        <f t="shared" si="944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39"/>
        <v>3</v>
      </c>
      <c r="C3724" s="5">
        <f t="shared" si="940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1"/>
        <v>45720</v>
      </c>
      <c r="L3724" s="5">
        <f t="shared" si="942"/>
        <v>3</v>
      </c>
      <c r="M3724" s="5">
        <f t="shared" si="943"/>
        <v>2025</v>
      </c>
      <c r="N3724" s="135">
        <v>5197.5</v>
      </c>
      <c r="O3724" s="6">
        <f t="shared" ref="O3724:O3739" si="946">-N3724</f>
        <v>-5197.5</v>
      </c>
      <c r="P3724" s="6">
        <f t="shared" ref="P3724:P3807" si="947">SUM(N3724+O3724)</f>
        <v>0</v>
      </c>
      <c r="Q3724" s="7">
        <f t="shared" si="944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39"/>
        <v>3</v>
      </c>
      <c r="C3725" s="5">
        <f t="shared" si="940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1"/>
        <v>45720</v>
      </c>
      <c r="L3725" s="5">
        <f t="shared" si="942"/>
        <v>3</v>
      </c>
      <c r="M3725" s="5">
        <f t="shared" si="943"/>
        <v>2025</v>
      </c>
      <c r="N3725" s="135">
        <v>1215</v>
      </c>
      <c r="O3725" s="6">
        <f t="shared" si="946"/>
        <v>-1215</v>
      </c>
      <c r="P3725" s="6">
        <f t="shared" si="947"/>
        <v>0</v>
      </c>
      <c r="Q3725" s="7">
        <f t="shared" si="944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39"/>
        <v>3</v>
      </c>
      <c r="C3726" s="5">
        <f t="shared" si="940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1"/>
        <v>45720</v>
      </c>
      <c r="L3726" s="5">
        <f t="shared" si="942"/>
        <v>3</v>
      </c>
      <c r="M3726" s="5">
        <f t="shared" si="943"/>
        <v>2025</v>
      </c>
      <c r="N3726" s="135">
        <v>2025</v>
      </c>
      <c r="O3726" s="6">
        <f t="shared" si="946"/>
        <v>-2025</v>
      </c>
      <c r="P3726" s="6">
        <f t="shared" si="947"/>
        <v>0</v>
      </c>
      <c r="Q3726" s="7">
        <f t="shared" si="944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39"/>
        <v>3</v>
      </c>
      <c r="C3727" s="5">
        <f t="shared" si="940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1"/>
        <v>45720</v>
      </c>
      <c r="L3727" s="5">
        <f t="shared" si="942"/>
        <v>3</v>
      </c>
      <c r="M3727" s="5">
        <f t="shared" si="943"/>
        <v>2025</v>
      </c>
      <c r="N3727" s="135">
        <v>2270.4</v>
      </c>
      <c r="O3727" s="6">
        <f t="shared" si="946"/>
        <v>-2270.4</v>
      </c>
      <c r="P3727" s="6">
        <f t="shared" si="947"/>
        <v>0</v>
      </c>
      <c r="Q3727" s="7">
        <f t="shared" si="944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39"/>
        <v>3</v>
      </c>
      <c r="C3728" s="5">
        <f t="shared" si="940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1"/>
        <v>45720</v>
      </c>
      <c r="L3728" s="5">
        <f t="shared" si="942"/>
        <v>3</v>
      </c>
      <c r="M3728" s="5">
        <f t="shared" si="943"/>
        <v>2025</v>
      </c>
      <c r="N3728" s="135">
        <v>1750</v>
      </c>
      <c r="O3728" s="6">
        <f t="shared" si="946"/>
        <v>-1750</v>
      </c>
      <c r="P3728" s="6">
        <f t="shared" si="947"/>
        <v>0</v>
      </c>
      <c r="Q3728" s="7">
        <f t="shared" si="944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39"/>
        <v>3</v>
      </c>
      <c r="C3729" s="5">
        <f t="shared" si="940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1"/>
        <v>45720</v>
      </c>
      <c r="L3729" s="5">
        <f t="shared" si="942"/>
        <v>3</v>
      </c>
      <c r="M3729" s="5">
        <f t="shared" si="943"/>
        <v>2025</v>
      </c>
      <c r="N3729" s="135">
        <v>55.2</v>
      </c>
      <c r="O3729" s="6">
        <f t="shared" si="946"/>
        <v>-55.2</v>
      </c>
      <c r="P3729" s="6">
        <f t="shared" si="947"/>
        <v>0</v>
      </c>
      <c r="Q3729" s="7">
        <f t="shared" si="944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39"/>
        <v>3</v>
      </c>
      <c r="C3730" s="5">
        <f t="shared" si="940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1"/>
        <v>45720</v>
      </c>
      <c r="L3730" s="5">
        <f t="shared" si="942"/>
        <v>3</v>
      </c>
      <c r="M3730" s="5">
        <f t="shared" si="943"/>
        <v>2025</v>
      </c>
      <c r="N3730" s="135">
        <v>1108.4000000000001</v>
      </c>
      <c r="O3730" s="6">
        <f t="shared" si="946"/>
        <v>-1108.4000000000001</v>
      </c>
      <c r="P3730" s="6">
        <f t="shared" si="947"/>
        <v>0</v>
      </c>
      <c r="Q3730" s="7">
        <f t="shared" si="944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39"/>
        <v>3</v>
      </c>
      <c r="C3731" s="5">
        <f t="shared" si="940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1"/>
        <v>45720</v>
      </c>
      <c r="L3731" s="5">
        <f t="shared" si="942"/>
        <v>3</v>
      </c>
      <c r="M3731" s="5">
        <f t="shared" si="943"/>
        <v>2025</v>
      </c>
      <c r="N3731" s="135">
        <v>260</v>
      </c>
      <c r="O3731" s="6">
        <f t="shared" si="946"/>
        <v>-260</v>
      </c>
      <c r="P3731" s="6">
        <f t="shared" si="947"/>
        <v>0</v>
      </c>
      <c r="Q3731" s="7">
        <f t="shared" si="944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39"/>
        <v>3</v>
      </c>
      <c r="C3732" s="5">
        <f t="shared" si="940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1"/>
        <v>45720</v>
      </c>
      <c r="L3732" s="5">
        <f t="shared" si="942"/>
        <v>3</v>
      </c>
      <c r="M3732" s="5">
        <f t="shared" si="943"/>
        <v>2025</v>
      </c>
      <c r="N3732" s="135">
        <v>180</v>
      </c>
      <c r="O3732" s="6">
        <f t="shared" si="946"/>
        <v>-180</v>
      </c>
      <c r="P3732" s="6">
        <f t="shared" si="947"/>
        <v>0</v>
      </c>
      <c r="Q3732" s="7">
        <f t="shared" si="944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39"/>
        <v>3</v>
      </c>
      <c r="C3733" s="5">
        <f t="shared" si="940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1"/>
        <v>45720</v>
      </c>
      <c r="L3733" s="5">
        <f t="shared" si="942"/>
        <v>3</v>
      </c>
      <c r="M3733" s="5">
        <f t="shared" si="943"/>
        <v>2025</v>
      </c>
      <c r="N3733" s="135">
        <v>1290</v>
      </c>
      <c r="O3733" s="6">
        <f t="shared" si="946"/>
        <v>-1290</v>
      </c>
      <c r="P3733" s="6">
        <f t="shared" si="947"/>
        <v>0</v>
      </c>
      <c r="Q3733" s="7">
        <f t="shared" si="944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39"/>
        <v>3</v>
      </c>
      <c r="C3734" s="5">
        <f t="shared" si="940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1"/>
        <v>45720</v>
      </c>
      <c r="L3734" s="5">
        <f t="shared" si="942"/>
        <v>3</v>
      </c>
      <c r="M3734" s="5">
        <f t="shared" si="943"/>
        <v>2025</v>
      </c>
      <c r="N3734" s="135">
        <v>420</v>
      </c>
      <c r="O3734" s="6">
        <f t="shared" si="946"/>
        <v>-420</v>
      </c>
      <c r="P3734" s="6">
        <f t="shared" si="947"/>
        <v>0</v>
      </c>
      <c r="Q3734" s="7">
        <f t="shared" si="944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39"/>
        <v>3</v>
      </c>
      <c r="C3735" s="5">
        <f t="shared" si="940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1"/>
        <v>45720</v>
      </c>
      <c r="L3735" s="5">
        <f t="shared" si="942"/>
        <v>3</v>
      </c>
      <c r="M3735" s="5">
        <f t="shared" si="943"/>
        <v>2025</v>
      </c>
      <c r="N3735" s="135">
        <v>345</v>
      </c>
      <c r="O3735" s="6">
        <f t="shared" si="946"/>
        <v>-345</v>
      </c>
      <c r="P3735" s="6">
        <f t="shared" si="947"/>
        <v>0</v>
      </c>
      <c r="Q3735" s="7">
        <f t="shared" si="944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39"/>
        <v>3</v>
      </c>
      <c r="C3736" s="5">
        <f t="shared" si="940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1"/>
        <v>45720</v>
      </c>
      <c r="L3736" s="5">
        <f t="shared" si="942"/>
        <v>3</v>
      </c>
      <c r="M3736" s="5">
        <f t="shared" si="943"/>
        <v>2025</v>
      </c>
      <c r="N3736" s="135">
        <v>70</v>
      </c>
      <c r="O3736" s="6">
        <f t="shared" si="946"/>
        <v>-70</v>
      </c>
      <c r="P3736" s="6">
        <f t="shared" si="947"/>
        <v>0</v>
      </c>
      <c r="Q3736" s="7">
        <f t="shared" si="944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39"/>
        <v>3</v>
      </c>
      <c r="C3737" s="5">
        <f t="shared" si="940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1"/>
        <v>45720</v>
      </c>
      <c r="L3737" s="5">
        <f t="shared" si="942"/>
        <v>3</v>
      </c>
      <c r="M3737" s="5">
        <f t="shared" si="943"/>
        <v>2025</v>
      </c>
      <c r="N3737" s="135">
        <v>430</v>
      </c>
      <c r="O3737" s="6">
        <f t="shared" si="946"/>
        <v>-430</v>
      </c>
      <c r="P3737" s="6">
        <f t="shared" si="947"/>
        <v>0</v>
      </c>
      <c r="Q3737" s="7">
        <f t="shared" si="944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39"/>
        <v>3</v>
      </c>
      <c r="C3738" s="5">
        <f t="shared" si="940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1"/>
        <v>45720</v>
      </c>
      <c r="L3738" s="5">
        <f t="shared" si="942"/>
        <v>3</v>
      </c>
      <c r="M3738" s="5">
        <f t="shared" si="943"/>
        <v>2025</v>
      </c>
      <c r="N3738" s="135">
        <v>280</v>
      </c>
      <c r="O3738" s="6">
        <f t="shared" si="946"/>
        <v>-280</v>
      </c>
      <c r="P3738" s="6">
        <f t="shared" si="947"/>
        <v>0</v>
      </c>
      <c r="Q3738" s="7">
        <f t="shared" si="944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39"/>
        <v>3</v>
      </c>
      <c r="C3739" s="5">
        <f t="shared" si="940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1"/>
        <v>45720</v>
      </c>
      <c r="L3739" s="5">
        <f t="shared" si="942"/>
        <v>3</v>
      </c>
      <c r="M3739" s="5">
        <f t="shared" si="943"/>
        <v>2025</v>
      </c>
      <c r="N3739" s="135">
        <v>312.5</v>
      </c>
      <c r="O3739" s="6">
        <f t="shared" si="946"/>
        <v>-312.5</v>
      </c>
      <c r="P3739" s="12">
        <f t="shared" si="947"/>
        <v>0</v>
      </c>
      <c r="Q3739" s="7">
        <f t="shared" si="944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39"/>
        <v>3</v>
      </c>
      <c r="C3740" s="5">
        <f t="shared" si="940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1"/>
        <v>45720</v>
      </c>
      <c r="L3740" s="5">
        <f t="shared" si="942"/>
        <v>3</v>
      </c>
      <c r="M3740" s="5">
        <f t="shared" si="943"/>
        <v>2025</v>
      </c>
      <c r="N3740" s="135">
        <v>16200</v>
      </c>
      <c r="O3740" s="141">
        <f>-5171.6-11028.4</f>
        <v>-16200</v>
      </c>
      <c r="P3740" s="12">
        <f t="shared" si="947"/>
        <v>0</v>
      </c>
      <c r="Q3740" s="7">
        <f t="shared" si="944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39"/>
        <v>3</v>
      </c>
      <c r="C3741" s="5">
        <f t="shared" si="940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1"/>
        <v>45720</v>
      </c>
      <c r="L3741" s="5">
        <f t="shared" si="942"/>
        <v>3</v>
      </c>
      <c r="M3741" s="5">
        <f t="shared" si="943"/>
        <v>2025</v>
      </c>
      <c r="N3741" s="135">
        <v>6438</v>
      </c>
      <c r="O3741" s="141">
        <f>-5971.6-466.4</f>
        <v>-6438</v>
      </c>
      <c r="P3741" s="12">
        <f t="shared" si="947"/>
        <v>0</v>
      </c>
      <c r="Q3741" s="7">
        <f t="shared" si="944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39"/>
        <v>3</v>
      </c>
      <c r="C3742" s="5">
        <f t="shared" si="940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1"/>
        <v>45720</v>
      </c>
      <c r="L3742" s="5">
        <f t="shared" si="942"/>
        <v>3</v>
      </c>
      <c r="M3742" s="5">
        <f t="shared" si="943"/>
        <v>2025</v>
      </c>
      <c r="N3742" s="135">
        <v>3712.5</v>
      </c>
      <c r="O3742" s="6">
        <f t="shared" ref="O3742:O3744" si="948">-N3742</f>
        <v>-3712.5</v>
      </c>
      <c r="P3742" s="12">
        <f t="shared" si="947"/>
        <v>0</v>
      </c>
      <c r="Q3742" s="7">
        <f t="shared" si="944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39"/>
        <v>3</v>
      </c>
      <c r="C3743" s="5">
        <f t="shared" si="940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1"/>
        <v>45720</v>
      </c>
      <c r="L3743" s="5">
        <f t="shared" si="942"/>
        <v>3</v>
      </c>
      <c r="M3743" s="5">
        <f t="shared" si="943"/>
        <v>2025</v>
      </c>
      <c r="N3743" s="135">
        <v>460</v>
      </c>
      <c r="O3743" s="6">
        <f t="shared" si="948"/>
        <v>-460</v>
      </c>
      <c r="P3743" s="12">
        <f t="shared" si="947"/>
        <v>0</v>
      </c>
      <c r="Q3743" s="7">
        <f t="shared" si="944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39"/>
        <v>3</v>
      </c>
      <c r="C3744" s="5">
        <f t="shared" si="940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1"/>
        <v>45720</v>
      </c>
      <c r="L3744" s="5">
        <f t="shared" si="942"/>
        <v>3</v>
      </c>
      <c r="M3744" s="5">
        <f t="shared" si="943"/>
        <v>2025</v>
      </c>
      <c r="N3744" s="135">
        <v>2000</v>
      </c>
      <c r="O3744" s="6">
        <f t="shared" si="948"/>
        <v>-2000</v>
      </c>
      <c r="P3744" s="12">
        <f t="shared" si="947"/>
        <v>0</v>
      </c>
      <c r="Q3744" s="7">
        <f t="shared" si="944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39"/>
        <v>3</v>
      </c>
      <c r="C3745" s="5">
        <f t="shared" si="940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1"/>
        <v>45722</v>
      </c>
      <c r="L3745" s="5">
        <f t="shared" si="942"/>
        <v>3</v>
      </c>
      <c r="M3745" s="5">
        <f t="shared" si="943"/>
        <v>2025</v>
      </c>
      <c r="N3745" s="135">
        <v>390</v>
      </c>
      <c r="O3745" s="141"/>
      <c r="P3745" s="12">
        <f t="shared" si="947"/>
        <v>390</v>
      </c>
      <c r="Q3745" s="7">
        <f t="shared" si="944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39"/>
        <v>3</v>
      </c>
      <c r="C3746" s="5">
        <f t="shared" si="940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1"/>
        <v>45722</v>
      </c>
      <c r="L3746" s="5">
        <f t="shared" si="942"/>
        <v>3</v>
      </c>
      <c r="M3746" s="5">
        <f t="shared" si="943"/>
        <v>2025</v>
      </c>
      <c r="N3746" s="135">
        <v>1755</v>
      </c>
      <c r="O3746" s="141"/>
      <c r="P3746" s="12">
        <f t="shared" si="947"/>
        <v>1755</v>
      </c>
      <c r="Q3746" s="7">
        <f t="shared" si="944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39"/>
        <v>3</v>
      </c>
      <c r="C3747" s="5">
        <f t="shared" si="940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1"/>
        <v>45722</v>
      </c>
      <c r="L3747" s="5">
        <f t="shared" si="942"/>
        <v>3</v>
      </c>
      <c r="M3747" s="5">
        <f t="shared" si="943"/>
        <v>2025</v>
      </c>
      <c r="N3747" s="135">
        <v>405</v>
      </c>
      <c r="O3747" s="141"/>
      <c r="P3747" s="12">
        <f t="shared" si="947"/>
        <v>405</v>
      </c>
      <c r="Q3747" s="7">
        <f t="shared" si="944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39"/>
        <v>3</v>
      </c>
      <c r="C3748" s="5">
        <f t="shared" si="940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1"/>
        <v>45722</v>
      </c>
      <c r="L3748" s="5">
        <f t="shared" si="942"/>
        <v>3</v>
      </c>
      <c r="M3748" s="5">
        <f t="shared" si="943"/>
        <v>2025</v>
      </c>
      <c r="N3748" s="135">
        <v>187.5</v>
      </c>
      <c r="O3748" s="141"/>
      <c r="P3748" s="12">
        <f t="shared" si="947"/>
        <v>187.5</v>
      </c>
      <c r="Q3748" s="7">
        <f t="shared" si="944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39"/>
        <v>3</v>
      </c>
      <c r="C3749" s="5">
        <f t="shared" si="940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1"/>
        <v>45722</v>
      </c>
      <c r="L3749" s="5">
        <f t="shared" si="942"/>
        <v>3</v>
      </c>
      <c r="M3749" s="5">
        <f t="shared" si="943"/>
        <v>2025</v>
      </c>
      <c r="N3749" s="135">
        <v>150</v>
      </c>
      <c r="O3749" s="141"/>
      <c r="P3749" s="12">
        <f t="shared" si="947"/>
        <v>150</v>
      </c>
      <c r="Q3749" s="7">
        <f t="shared" si="944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39"/>
        <v>3</v>
      </c>
      <c r="C3750" s="5">
        <f t="shared" si="940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1"/>
        <v>45722</v>
      </c>
      <c r="L3750" s="5">
        <f t="shared" si="942"/>
        <v>3</v>
      </c>
      <c r="M3750" s="5">
        <f t="shared" si="943"/>
        <v>2025</v>
      </c>
      <c r="N3750" s="135">
        <v>260</v>
      </c>
      <c r="O3750" s="141"/>
      <c r="P3750" s="12">
        <f t="shared" si="947"/>
        <v>260</v>
      </c>
      <c r="Q3750" s="7">
        <f t="shared" si="944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39"/>
        <v>3</v>
      </c>
      <c r="C3751" s="5">
        <f t="shared" si="940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1"/>
        <v>45722</v>
      </c>
      <c r="L3751" s="5">
        <f t="shared" si="942"/>
        <v>3</v>
      </c>
      <c r="M3751" s="5">
        <f t="shared" si="943"/>
        <v>2025</v>
      </c>
      <c r="N3751" s="135">
        <v>110</v>
      </c>
      <c r="O3751" s="141"/>
      <c r="P3751" s="12">
        <f t="shared" si="947"/>
        <v>110</v>
      </c>
      <c r="Q3751" s="7">
        <f t="shared" si="944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39"/>
        <v>3</v>
      </c>
      <c r="C3752" s="5">
        <f t="shared" si="940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1"/>
        <v>45753</v>
      </c>
      <c r="L3752" s="5">
        <f t="shared" si="942"/>
        <v>4</v>
      </c>
      <c r="M3752" s="5">
        <f t="shared" si="943"/>
        <v>2025</v>
      </c>
      <c r="N3752" s="135">
        <v>144</v>
      </c>
      <c r="O3752" s="6">
        <f t="shared" ref="O3752:O3754" si="949">-N3752</f>
        <v>-144</v>
      </c>
      <c r="P3752" s="12">
        <f t="shared" si="947"/>
        <v>0</v>
      </c>
      <c r="Q3752" s="7">
        <f t="shared" si="944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39"/>
        <v>3</v>
      </c>
      <c r="C3753" s="5">
        <f t="shared" si="940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1"/>
        <v>45723</v>
      </c>
      <c r="L3753" s="5">
        <f t="shared" si="942"/>
        <v>3</v>
      </c>
      <c r="M3753" s="5">
        <f t="shared" si="943"/>
        <v>2025</v>
      </c>
      <c r="N3753" s="135">
        <v>460</v>
      </c>
      <c r="O3753" s="6">
        <f t="shared" si="949"/>
        <v>-460</v>
      </c>
      <c r="P3753" s="12">
        <f t="shared" si="947"/>
        <v>0</v>
      </c>
      <c r="Q3753" s="7">
        <f t="shared" si="944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39"/>
        <v>3</v>
      </c>
      <c r="C3754" s="5">
        <f t="shared" si="940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1"/>
        <v>45726</v>
      </c>
      <c r="L3754" s="5">
        <f t="shared" si="942"/>
        <v>3</v>
      </c>
      <c r="M3754" s="5">
        <f t="shared" si="943"/>
        <v>2025</v>
      </c>
      <c r="N3754" s="135">
        <v>125</v>
      </c>
      <c r="O3754" s="6">
        <f t="shared" si="949"/>
        <v>-125</v>
      </c>
      <c r="P3754" s="12">
        <f t="shared" si="947"/>
        <v>0</v>
      </c>
      <c r="Q3754" s="7">
        <f t="shared" si="944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39"/>
        <v>3</v>
      </c>
      <c r="C3755" s="5">
        <f t="shared" si="940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1"/>
        <v>45726</v>
      </c>
      <c r="L3755" s="5">
        <f t="shared" si="942"/>
        <v>3</v>
      </c>
      <c r="M3755" s="5">
        <f t="shared" si="943"/>
        <v>2025</v>
      </c>
      <c r="N3755" s="135">
        <v>8100</v>
      </c>
      <c r="O3755" s="141">
        <f>-7776.1-323.9</f>
        <v>-8100</v>
      </c>
      <c r="P3755" s="12">
        <f t="shared" si="947"/>
        <v>0</v>
      </c>
      <c r="Q3755" s="7">
        <f t="shared" si="944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39"/>
        <v>3</v>
      </c>
      <c r="C3756" s="5">
        <f t="shared" si="940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1"/>
        <v>45726</v>
      </c>
      <c r="L3756" s="5">
        <f t="shared" si="942"/>
        <v>3</v>
      </c>
      <c r="M3756" s="5">
        <f t="shared" si="943"/>
        <v>2025</v>
      </c>
      <c r="N3756" s="135">
        <v>3219</v>
      </c>
      <c r="O3756" s="6">
        <f t="shared" ref="O3756:O3759" si="950">-N3756</f>
        <v>-3219</v>
      </c>
      <c r="P3756" s="12">
        <f t="shared" si="947"/>
        <v>0</v>
      </c>
      <c r="Q3756" s="7">
        <f t="shared" si="944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39"/>
        <v>3</v>
      </c>
      <c r="C3757" s="5">
        <f t="shared" si="940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1"/>
        <v>45726</v>
      </c>
      <c r="L3757" s="5">
        <f t="shared" si="942"/>
        <v>3</v>
      </c>
      <c r="M3757" s="5">
        <f t="shared" si="943"/>
        <v>2025</v>
      </c>
      <c r="N3757" s="135">
        <v>1980</v>
      </c>
      <c r="O3757" s="6">
        <f t="shared" si="950"/>
        <v>-1980</v>
      </c>
      <c r="P3757" s="12">
        <f t="shared" si="947"/>
        <v>0</v>
      </c>
      <c r="Q3757" s="7">
        <f t="shared" si="944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39"/>
        <v>3</v>
      </c>
      <c r="C3758" s="5">
        <f t="shared" si="940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1"/>
        <v>45726</v>
      </c>
      <c r="L3758" s="5">
        <f t="shared" si="942"/>
        <v>3</v>
      </c>
      <c r="M3758" s="5">
        <f t="shared" si="943"/>
        <v>2025</v>
      </c>
      <c r="N3758" s="135">
        <v>460</v>
      </c>
      <c r="O3758" s="6">
        <f t="shared" si="950"/>
        <v>-460</v>
      </c>
      <c r="P3758" s="12">
        <f t="shared" si="947"/>
        <v>0</v>
      </c>
      <c r="Q3758" s="7">
        <f t="shared" si="944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39"/>
        <v>3</v>
      </c>
      <c r="C3759" s="5">
        <f t="shared" si="940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1"/>
        <v>45726</v>
      </c>
      <c r="L3759" s="5">
        <f t="shared" si="942"/>
        <v>3</v>
      </c>
      <c r="M3759" s="5">
        <f t="shared" si="943"/>
        <v>2025</v>
      </c>
      <c r="N3759" s="135">
        <v>1000</v>
      </c>
      <c r="O3759" s="6">
        <f t="shared" si="950"/>
        <v>-1000</v>
      </c>
      <c r="P3759" s="12">
        <f t="shared" si="947"/>
        <v>0</v>
      </c>
      <c r="Q3759" s="7">
        <f t="shared" si="944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39"/>
        <v>3</v>
      </c>
      <c r="C3760" s="5">
        <f t="shared" si="940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1"/>
        <v>45728</v>
      </c>
      <c r="L3760" s="5">
        <f t="shared" si="942"/>
        <v>3</v>
      </c>
      <c r="M3760" s="5">
        <f t="shared" si="943"/>
        <v>2025</v>
      </c>
      <c r="N3760" s="135">
        <v>3420</v>
      </c>
      <c r="O3760" s="6">
        <f t="shared" ref="O3760:O3763" si="951">-N3760</f>
        <v>-3420</v>
      </c>
      <c r="P3760" s="12">
        <f t="shared" si="947"/>
        <v>0</v>
      </c>
      <c r="Q3760" s="7">
        <f t="shared" si="944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39"/>
        <v>3</v>
      </c>
      <c r="C3761" s="5">
        <f t="shared" si="940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1"/>
        <v>45728</v>
      </c>
      <c r="L3761" s="5">
        <f t="shared" si="942"/>
        <v>3</v>
      </c>
      <c r="M3761" s="5">
        <f t="shared" si="943"/>
        <v>2025</v>
      </c>
      <c r="N3761" s="135">
        <v>648</v>
      </c>
      <c r="O3761" s="6">
        <f t="shared" si="951"/>
        <v>-648</v>
      </c>
      <c r="P3761" s="12">
        <f t="shared" si="947"/>
        <v>0</v>
      </c>
      <c r="Q3761" s="7">
        <f t="shared" si="944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39"/>
        <v>3</v>
      </c>
      <c r="C3762" s="5">
        <f t="shared" si="940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1"/>
        <v>45728</v>
      </c>
      <c r="L3762" s="5">
        <f t="shared" si="942"/>
        <v>3</v>
      </c>
      <c r="M3762" s="5">
        <f t="shared" si="943"/>
        <v>2025</v>
      </c>
      <c r="N3762" s="135">
        <v>230</v>
      </c>
      <c r="O3762" s="6">
        <f t="shared" si="951"/>
        <v>-230</v>
      </c>
      <c r="P3762" s="12">
        <f t="shared" si="947"/>
        <v>0</v>
      </c>
      <c r="Q3762" s="7">
        <f t="shared" si="944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39"/>
        <v>3</v>
      </c>
      <c r="C3763" s="5">
        <f t="shared" si="940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1"/>
        <v>45728</v>
      </c>
      <c r="L3763" s="5">
        <f t="shared" si="942"/>
        <v>3</v>
      </c>
      <c r="M3763" s="5">
        <f t="shared" si="943"/>
        <v>2025</v>
      </c>
      <c r="N3763" s="135">
        <v>325</v>
      </c>
      <c r="O3763" s="6">
        <f t="shared" si="951"/>
        <v>-325</v>
      </c>
      <c r="P3763" s="12">
        <f t="shared" si="947"/>
        <v>0</v>
      </c>
      <c r="Q3763" s="7">
        <f t="shared" si="944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39"/>
        <v>3</v>
      </c>
      <c r="C3764" s="5">
        <f t="shared" si="940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1"/>
        <v>45729</v>
      </c>
      <c r="L3764" s="5">
        <f t="shared" si="942"/>
        <v>3</v>
      </c>
      <c r="M3764" s="5">
        <f t="shared" si="943"/>
        <v>2025</v>
      </c>
      <c r="N3764" s="135">
        <v>1755</v>
      </c>
      <c r="O3764" s="6">
        <f t="shared" ref="O3764:O3767" si="952">-N3764</f>
        <v>-1755</v>
      </c>
      <c r="P3764" s="12">
        <f t="shared" si="947"/>
        <v>0</v>
      </c>
      <c r="Q3764" s="7">
        <f t="shared" si="944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39"/>
        <v>3</v>
      </c>
      <c r="C3765" s="5">
        <f t="shared" si="940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1"/>
        <v>45729</v>
      </c>
      <c r="L3765" s="5">
        <f t="shared" si="942"/>
        <v>3</v>
      </c>
      <c r="M3765" s="5">
        <f t="shared" si="943"/>
        <v>2025</v>
      </c>
      <c r="N3765" s="135">
        <v>555</v>
      </c>
      <c r="O3765" s="6">
        <f t="shared" si="952"/>
        <v>-555</v>
      </c>
      <c r="P3765" s="12">
        <f t="shared" si="947"/>
        <v>0</v>
      </c>
      <c r="Q3765" s="7">
        <f t="shared" si="944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39"/>
        <v>3</v>
      </c>
      <c r="C3766" s="5">
        <f t="shared" si="940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1"/>
        <v>45729</v>
      </c>
      <c r="L3766" s="5">
        <f t="shared" si="942"/>
        <v>3</v>
      </c>
      <c r="M3766" s="5">
        <f t="shared" si="943"/>
        <v>2025</v>
      </c>
      <c r="N3766" s="135">
        <v>95</v>
      </c>
      <c r="O3766" s="6">
        <f t="shared" si="952"/>
        <v>-95</v>
      </c>
      <c r="P3766" s="12">
        <f t="shared" si="947"/>
        <v>0</v>
      </c>
      <c r="Q3766" s="7">
        <f t="shared" si="944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39"/>
        <v>3</v>
      </c>
      <c r="C3767" s="5">
        <f t="shared" si="940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1"/>
        <v>45729</v>
      </c>
      <c r="L3767" s="5">
        <f t="shared" si="942"/>
        <v>3</v>
      </c>
      <c r="M3767" s="5">
        <f t="shared" si="943"/>
        <v>2025</v>
      </c>
      <c r="N3767" s="135">
        <v>625</v>
      </c>
      <c r="O3767" s="6">
        <f t="shared" si="952"/>
        <v>-625</v>
      </c>
      <c r="P3767" s="12">
        <f t="shared" si="947"/>
        <v>0</v>
      </c>
      <c r="Q3767" s="7">
        <f t="shared" si="944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39"/>
        <v>3</v>
      </c>
      <c r="C3768" s="5">
        <f t="shared" si="940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1"/>
        <v>45729</v>
      </c>
      <c r="L3768" s="5">
        <f t="shared" si="942"/>
        <v>3</v>
      </c>
      <c r="M3768" s="5">
        <f t="shared" si="943"/>
        <v>2025</v>
      </c>
      <c r="N3768" s="135">
        <v>1575</v>
      </c>
      <c r="O3768" s="6">
        <f t="shared" ref="O3768:O3769" si="953">-N3768</f>
        <v>-1575</v>
      </c>
      <c r="P3768" s="12">
        <f t="shared" si="947"/>
        <v>0</v>
      </c>
      <c r="Q3768" s="7">
        <f t="shared" si="944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39"/>
        <v>3</v>
      </c>
      <c r="C3769" s="5">
        <f t="shared" si="940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1"/>
        <v>45729</v>
      </c>
      <c r="L3769" s="5">
        <f t="shared" si="942"/>
        <v>3</v>
      </c>
      <c r="M3769" s="5">
        <f t="shared" si="943"/>
        <v>2025</v>
      </c>
      <c r="N3769" s="135">
        <v>858.4</v>
      </c>
      <c r="O3769" s="6">
        <f t="shared" si="953"/>
        <v>-858.4</v>
      </c>
      <c r="P3769" s="12">
        <f t="shared" si="947"/>
        <v>0</v>
      </c>
      <c r="Q3769" s="7">
        <f t="shared" si="944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39"/>
        <v>3</v>
      </c>
      <c r="C3770" s="5">
        <f t="shared" si="940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1"/>
        <v>45730</v>
      </c>
      <c r="L3770" s="5">
        <f t="shared" si="942"/>
        <v>3</v>
      </c>
      <c r="M3770" s="5">
        <f t="shared" si="943"/>
        <v>2025</v>
      </c>
      <c r="N3770" s="146">
        <v>0</v>
      </c>
      <c r="O3770" s="147"/>
      <c r="P3770" s="34">
        <f t="shared" si="947"/>
        <v>0</v>
      </c>
      <c r="Q3770" s="7">
        <f t="shared" si="944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39"/>
        <v>3</v>
      </c>
      <c r="C3771" s="5">
        <f t="shared" si="940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1"/>
        <v>45730</v>
      </c>
      <c r="L3771" s="5">
        <f t="shared" si="942"/>
        <v>3</v>
      </c>
      <c r="M3771" s="5">
        <f t="shared" si="943"/>
        <v>2025</v>
      </c>
      <c r="N3771" s="135">
        <v>1710</v>
      </c>
      <c r="O3771" s="6">
        <f t="shared" ref="O3771:O3775" si="954">-N3771</f>
        <v>-1710</v>
      </c>
      <c r="P3771" s="12">
        <f t="shared" si="947"/>
        <v>0</v>
      </c>
      <c r="Q3771" s="7">
        <f t="shared" si="944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39"/>
        <v>3</v>
      </c>
      <c r="C3772" s="5">
        <f t="shared" si="940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1"/>
        <v>45730</v>
      </c>
      <c r="L3772" s="5">
        <f t="shared" si="942"/>
        <v>3</v>
      </c>
      <c r="M3772" s="5">
        <f t="shared" si="943"/>
        <v>2025</v>
      </c>
      <c r="N3772" s="135">
        <v>313.2</v>
      </c>
      <c r="O3772" s="6">
        <f t="shared" si="954"/>
        <v>-313.2</v>
      </c>
      <c r="P3772" s="12">
        <f t="shared" si="947"/>
        <v>0</v>
      </c>
      <c r="Q3772" s="7">
        <f t="shared" si="944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39"/>
        <v>3</v>
      </c>
      <c r="C3773" s="5">
        <f t="shared" si="940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1"/>
        <v>45731</v>
      </c>
      <c r="L3773" s="5">
        <f t="shared" si="942"/>
        <v>3</v>
      </c>
      <c r="M3773" s="5">
        <f t="shared" si="943"/>
        <v>2025</v>
      </c>
      <c r="N3773" s="135">
        <v>187.5</v>
      </c>
      <c r="O3773" s="6">
        <f t="shared" si="954"/>
        <v>-187.5</v>
      </c>
      <c r="P3773" s="12">
        <f t="shared" si="947"/>
        <v>0</v>
      </c>
      <c r="Q3773" s="7">
        <f t="shared" si="944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39"/>
        <v>3</v>
      </c>
      <c r="C3774" s="5">
        <f t="shared" si="940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1"/>
        <v>45731</v>
      </c>
      <c r="L3774" s="5">
        <f t="shared" si="942"/>
        <v>3</v>
      </c>
      <c r="M3774" s="5">
        <f t="shared" si="943"/>
        <v>2025</v>
      </c>
      <c r="N3774" s="135">
        <v>8100</v>
      </c>
      <c r="O3774" s="6">
        <f t="shared" si="954"/>
        <v>-8100</v>
      </c>
      <c r="P3774" s="12">
        <f t="shared" si="947"/>
        <v>0</v>
      </c>
      <c r="Q3774" s="7">
        <f t="shared" si="944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39"/>
        <v>3</v>
      </c>
      <c r="C3775" s="5">
        <f t="shared" si="940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1"/>
        <v>45731</v>
      </c>
      <c r="L3775" s="5">
        <f t="shared" si="942"/>
        <v>3</v>
      </c>
      <c r="M3775" s="5">
        <f t="shared" si="943"/>
        <v>2025</v>
      </c>
      <c r="N3775" s="135">
        <v>975</v>
      </c>
      <c r="O3775" s="6">
        <f t="shared" si="954"/>
        <v>-975</v>
      </c>
      <c r="P3775" s="12">
        <f t="shared" si="947"/>
        <v>0</v>
      </c>
      <c r="Q3775" s="7">
        <f t="shared" si="944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39"/>
        <v>3</v>
      </c>
      <c r="C3776" s="5">
        <f t="shared" si="940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1"/>
        <v>45778</v>
      </c>
      <c r="L3776" s="5">
        <f t="shared" si="942"/>
        <v>5</v>
      </c>
      <c r="M3776" s="5">
        <f t="shared" si="943"/>
        <v>2025</v>
      </c>
      <c r="N3776" s="135">
        <v>1755</v>
      </c>
      <c r="O3776" s="141">
        <f>-1000-755</f>
        <v>-1755</v>
      </c>
      <c r="P3776" s="12">
        <f t="shared" si="947"/>
        <v>0</v>
      </c>
      <c r="Q3776" s="7">
        <f t="shared" si="944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39"/>
        <v>3</v>
      </c>
      <c r="C3777" s="5">
        <f t="shared" si="940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1"/>
        <v>45778</v>
      </c>
      <c r="L3777" s="5">
        <f t="shared" si="942"/>
        <v>5</v>
      </c>
      <c r="M3777" s="5">
        <f t="shared" si="943"/>
        <v>2025</v>
      </c>
      <c r="N3777" s="135">
        <v>220</v>
      </c>
      <c r="O3777" s="6">
        <f>-N3777</f>
        <v>-220</v>
      </c>
      <c r="P3777" s="12">
        <f t="shared" si="947"/>
        <v>0</v>
      </c>
      <c r="Q3777" s="7">
        <f t="shared" si="944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39"/>
        <v>3</v>
      </c>
      <c r="C3778" s="5">
        <f t="shared" si="940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1"/>
        <v>45778</v>
      </c>
      <c r="L3778" s="5">
        <f t="shared" si="942"/>
        <v>5</v>
      </c>
      <c r="M3778" s="5">
        <f t="shared" si="943"/>
        <v>2025</v>
      </c>
      <c r="N3778" s="135">
        <v>195</v>
      </c>
      <c r="O3778" s="6">
        <f>-N3778</f>
        <v>-195</v>
      </c>
      <c r="P3778" s="12">
        <f t="shared" si="947"/>
        <v>0</v>
      </c>
      <c r="Q3778" s="7">
        <f t="shared" si="944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5">MONTH(A3779)</f>
        <v>3</v>
      </c>
      <c r="C3779" s="5">
        <f t="shared" ref="C3779:C3842" si="956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7">A3779+J3779</f>
        <v>45735</v>
      </c>
      <c r="L3779" s="5">
        <f t="shared" ref="L3779:L3842" si="958">MONTH(K3779)</f>
        <v>3</v>
      </c>
      <c r="M3779" s="5">
        <f t="shared" ref="M3779:M3842" si="959">YEAR(K3779)</f>
        <v>2025</v>
      </c>
      <c r="N3779" s="135">
        <v>1755</v>
      </c>
      <c r="O3779" s="141"/>
      <c r="P3779" s="12">
        <f t="shared" si="947"/>
        <v>1755</v>
      </c>
      <c r="Q3779" s="7">
        <f t="shared" ref="Q3779:Q3842" si="960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5"/>
        <v>3</v>
      </c>
      <c r="C3780" s="5">
        <f t="shared" si="956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7"/>
        <v>45735</v>
      </c>
      <c r="L3780" s="5">
        <f t="shared" si="958"/>
        <v>3</v>
      </c>
      <c r="M3780" s="5">
        <f t="shared" si="959"/>
        <v>2025</v>
      </c>
      <c r="N3780" s="135">
        <v>405</v>
      </c>
      <c r="O3780" s="141"/>
      <c r="P3780" s="12">
        <f t="shared" si="947"/>
        <v>405</v>
      </c>
      <c r="Q3780" s="7">
        <f t="shared" si="960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5"/>
        <v>3</v>
      </c>
      <c r="C3781" s="5">
        <f t="shared" si="956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7"/>
        <v>45735</v>
      </c>
      <c r="L3781" s="5">
        <f t="shared" si="958"/>
        <v>3</v>
      </c>
      <c r="M3781" s="5">
        <f t="shared" si="959"/>
        <v>2025</v>
      </c>
      <c r="N3781" s="135">
        <v>110</v>
      </c>
      <c r="O3781" s="141"/>
      <c r="P3781" s="12">
        <f t="shared" si="947"/>
        <v>110</v>
      </c>
      <c r="Q3781" s="7">
        <f t="shared" si="960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5"/>
        <v>3</v>
      </c>
      <c r="C3782" s="5">
        <f t="shared" si="956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7"/>
        <v>45735</v>
      </c>
      <c r="L3782" s="5">
        <f t="shared" si="958"/>
        <v>3</v>
      </c>
      <c r="M3782" s="5">
        <f t="shared" si="959"/>
        <v>2025</v>
      </c>
      <c r="N3782" s="135">
        <v>390</v>
      </c>
      <c r="O3782" s="141"/>
      <c r="P3782" s="12">
        <f t="shared" si="947"/>
        <v>390</v>
      </c>
      <c r="Q3782" s="7">
        <f t="shared" si="960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5"/>
        <v>3</v>
      </c>
      <c r="C3783" s="5">
        <f t="shared" si="956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7"/>
        <v>45735</v>
      </c>
      <c r="L3783" s="5">
        <f t="shared" si="958"/>
        <v>3</v>
      </c>
      <c r="M3783" s="5">
        <f t="shared" si="959"/>
        <v>2025</v>
      </c>
      <c r="N3783" s="135">
        <v>125</v>
      </c>
      <c r="O3783" s="141"/>
      <c r="P3783" s="12">
        <f t="shared" si="947"/>
        <v>125</v>
      </c>
      <c r="Q3783" s="7">
        <f t="shared" si="960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5"/>
        <v>3</v>
      </c>
      <c r="C3784" s="5">
        <f t="shared" si="956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7"/>
        <v>45735</v>
      </c>
      <c r="L3784" s="5">
        <f t="shared" si="958"/>
        <v>3</v>
      </c>
      <c r="M3784" s="5">
        <f t="shared" si="959"/>
        <v>2025</v>
      </c>
      <c r="N3784" s="135">
        <v>420</v>
      </c>
      <c r="O3784" s="141"/>
      <c r="P3784" s="12">
        <f t="shared" si="947"/>
        <v>420</v>
      </c>
      <c r="Q3784" s="7">
        <f t="shared" si="960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5"/>
        <v>3</v>
      </c>
      <c r="C3785" s="5">
        <f t="shared" si="956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7"/>
        <v>45735</v>
      </c>
      <c r="L3785" s="5">
        <f t="shared" si="958"/>
        <v>3</v>
      </c>
      <c r="M3785" s="5">
        <f t="shared" si="959"/>
        <v>2025</v>
      </c>
      <c r="N3785" s="146">
        <v>0</v>
      </c>
      <c r="O3785" s="147"/>
      <c r="P3785" s="34">
        <f t="shared" si="947"/>
        <v>0</v>
      </c>
      <c r="Q3785" s="7">
        <f t="shared" si="960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5"/>
        <v>3</v>
      </c>
      <c r="C3786" s="5">
        <f t="shared" si="956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7"/>
        <v>45736</v>
      </c>
      <c r="L3786" s="5">
        <f t="shared" si="958"/>
        <v>3</v>
      </c>
      <c r="M3786" s="5">
        <f t="shared" si="959"/>
        <v>2025</v>
      </c>
      <c r="N3786" s="135">
        <v>1597.5</v>
      </c>
      <c r="O3786" s="6">
        <f t="shared" ref="O3786:O3791" si="961">-N3786</f>
        <v>-1597.5</v>
      </c>
      <c r="P3786" s="12">
        <f t="shared" si="947"/>
        <v>0</v>
      </c>
      <c r="Q3786" s="7">
        <f t="shared" si="960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5"/>
        <v>3</v>
      </c>
      <c r="C3787" s="5">
        <f t="shared" si="956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7"/>
        <v>45736</v>
      </c>
      <c r="L3787" s="5">
        <f t="shared" si="958"/>
        <v>3</v>
      </c>
      <c r="M3787" s="5">
        <f t="shared" si="959"/>
        <v>2025</v>
      </c>
      <c r="N3787" s="135">
        <v>313.2</v>
      </c>
      <c r="O3787" s="141">
        <f>-303.2-10</f>
        <v>-313.2</v>
      </c>
      <c r="P3787" s="12">
        <f t="shared" si="947"/>
        <v>0</v>
      </c>
      <c r="Q3787" s="7">
        <f t="shared" si="960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5"/>
        <v>3</v>
      </c>
      <c r="C3788" s="5">
        <f t="shared" si="956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7"/>
        <v>45736</v>
      </c>
      <c r="L3788" s="5">
        <f t="shared" si="958"/>
        <v>3</v>
      </c>
      <c r="M3788" s="5">
        <f t="shared" si="959"/>
        <v>2025</v>
      </c>
      <c r="N3788" s="135">
        <v>115</v>
      </c>
      <c r="O3788" s="6">
        <f t="shared" si="961"/>
        <v>-115</v>
      </c>
      <c r="P3788" s="12">
        <f t="shared" si="947"/>
        <v>0</v>
      </c>
      <c r="Q3788" s="7">
        <f t="shared" si="960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5"/>
        <v>3</v>
      </c>
      <c r="C3789" s="5">
        <f t="shared" si="956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7"/>
        <v>45736</v>
      </c>
      <c r="L3789" s="5">
        <f t="shared" si="958"/>
        <v>3</v>
      </c>
      <c r="M3789" s="5">
        <f t="shared" si="959"/>
        <v>2025</v>
      </c>
      <c r="N3789" s="135">
        <v>115</v>
      </c>
      <c r="O3789" s="6">
        <f t="shared" si="961"/>
        <v>-115</v>
      </c>
      <c r="P3789" s="12">
        <f t="shared" si="947"/>
        <v>0</v>
      </c>
      <c r="Q3789" s="7">
        <f t="shared" si="960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5"/>
        <v>3</v>
      </c>
      <c r="C3790" s="5">
        <f t="shared" si="956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7"/>
        <v>45736</v>
      </c>
      <c r="L3790" s="5">
        <f t="shared" si="958"/>
        <v>3</v>
      </c>
      <c r="M3790" s="5">
        <f t="shared" si="959"/>
        <v>2025</v>
      </c>
      <c r="N3790" s="135">
        <v>60</v>
      </c>
      <c r="O3790" s="6">
        <f t="shared" si="961"/>
        <v>-60</v>
      </c>
      <c r="P3790" s="12">
        <f t="shared" si="947"/>
        <v>0</v>
      </c>
      <c r="Q3790" s="7">
        <f t="shared" si="960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5"/>
        <v>3</v>
      </c>
      <c r="C3791" s="5">
        <f t="shared" si="956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7"/>
        <v>45736</v>
      </c>
      <c r="L3791" s="5">
        <f t="shared" si="958"/>
        <v>3</v>
      </c>
      <c r="M3791" s="5">
        <f t="shared" si="959"/>
        <v>2025</v>
      </c>
      <c r="N3791" s="135">
        <v>187.5</v>
      </c>
      <c r="O3791" s="6">
        <f t="shared" si="961"/>
        <v>-187.5</v>
      </c>
      <c r="P3791" s="12">
        <f t="shared" si="947"/>
        <v>0</v>
      </c>
      <c r="Q3791" s="7">
        <f t="shared" si="960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5"/>
        <v>3</v>
      </c>
      <c r="C3792" s="5">
        <f t="shared" si="956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7"/>
        <v>45736</v>
      </c>
      <c r="L3792" s="5">
        <f t="shared" si="958"/>
        <v>3</v>
      </c>
      <c r="M3792" s="5">
        <f t="shared" si="959"/>
        <v>2025</v>
      </c>
      <c r="N3792" s="135">
        <v>11340</v>
      </c>
      <c r="O3792" s="141">
        <f>-567.1-10772.9</f>
        <v>-11340</v>
      </c>
      <c r="P3792" s="12">
        <f t="shared" si="947"/>
        <v>0</v>
      </c>
      <c r="Q3792" s="7">
        <f t="shared" si="960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5"/>
        <v>3</v>
      </c>
      <c r="C3793" s="5">
        <f t="shared" si="956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7"/>
        <v>45736</v>
      </c>
      <c r="L3793" s="5">
        <f t="shared" si="958"/>
        <v>3</v>
      </c>
      <c r="M3793" s="5">
        <f t="shared" si="959"/>
        <v>2025</v>
      </c>
      <c r="N3793" s="135">
        <v>3862.8</v>
      </c>
      <c r="O3793" s="6">
        <f t="shared" ref="O3793" si="962">-N3793</f>
        <v>-3862.8</v>
      </c>
      <c r="P3793" s="12">
        <f t="shared" si="947"/>
        <v>0</v>
      </c>
      <c r="Q3793" s="7">
        <f t="shared" si="960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5"/>
        <v>3</v>
      </c>
      <c r="C3794" s="5">
        <f t="shared" si="956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7"/>
        <v>45736</v>
      </c>
      <c r="L3794" s="5">
        <f t="shared" si="958"/>
        <v>3</v>
      </c>
      <c r="M3794" s="5">
        <f t="shared" si="959"/>
        <v>2025</v>
      </c>
      <c r="N3794" s="135">
        <v>2227.5</v>
      </c>
      <c r="O3794" s="141">
        <f>-364.3-1863.2</f>
        <v>-2227.5</v>
      </c>
      <c r="P3794" s="12">
        <f t="shared" si="947"/>
        <v>0</v>
      </c>
      <c r="Q3794" s="7">
        <f t="shared" si="960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5"/>
        <v>3</v>
      </c>
      <c r="C3795" s="5">
        <f t="shared" si="956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7"/>
        <v>45736</v>
      </c>
      <c r="L3795" s="5">
        <f t="shared" si="958"/>
        <v>3</v>
      </c>
      <c r="M3795" s="5">
        <f t="shared" si="959"/>
        <v>2025</v>
      </c>
      <c r="N3795" s="135">
        <v>460</v>
      </c>
      <c r="O3795" s="6">
        <f t="shared" ref="O3795:O3797" si="963">-N3795</f>
        <v>-460</v>
      </c>
      <c r="P3795" s="12">
        <f t="shared" si="947"/>
        <v>0</v>
      </c>
      <c r="Q3795" s="7">
        <f t="shared" si="960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5"/>
        <v>3</v>
      </c>
      <c r="C3796" s="5">
        <f t="shared" si="956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7"/>
        <v>45738</v>
      </c>
      <c r="L3796" s="5">
        <f t="shared" si="958"/>
        <v>3</v>
      </c>
      <c r="M3796" s="5">
        <f t="shared" si="959"/>
        <v>2025</v>
      </c>
      <c r="N3796" s="135">
        <v>990</v>
      </c>
      <c r="O3796" s="6">
        <f t="shared" si="963"/>
        <v>-990</v>
      </c>
      <c r="P3796" s="12">
        <f t="shared" si="947"/>
        <v>0</v>
      </c>
      <c r="Q3796" s="7">
        <f t="shared" si="960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5"/>
        <v>3</v>
      </c>
      <c r="C3797" s="5">
        <f t="shared" si="956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7"/>
        <v>45738</v>
      </c>
      <c r="L3797" s="5">
        <f t="shared" si="958"/>
        <v>3</v>
      </c>
      <c r="M3797" s="5">
        <f t="shared" si="959"/>
        <v>2025</v>
      </c>
      <c r="N3797" s="135">
        <v>1000</v>
      </c>
      <c r="O3797" s="6">
        <f t="shared" si="963"/>
        <v>-1000</v>
      </c>
      <c r="P3797" s="12">
        <f t="shared" si="947"/>
        <v>0</v>
      </c>
      <c r="Q3797" s="7">
        <f t="shared" si="960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5"/>
        <v>3</v>
      </c>
      <c r="C3798" s="5">
        <f t="shared" si="956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7"/>
        <v>45740</v>
      </c>
      <c r="L3798" s="5">
        <f t="shared" si="958"/>
        <v>3</v>
      </c>
      <c r="M3798" s="5">
        <f t="shared" si="959"/>
        <v>2025</v>
      </c>
      <c r="N3798" s="135">
        <v>1642.5</v>
      </c>
      <c r="O3798" s="6">
        <f t="shared" ref="O3798:O3802" si="964">-N3798</f>
        <v>-1642.5</v>
      </c>
      <c r="P3798" s="12">
        <f t="shared" si="947"/>
        <v>0</v>
      </c>
      <c r="Q3798" s="7">
        <f t="shared" si="960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5"/>
        <v>3</v>
      </c>
      <c r="C3799" s="5">
        <f t="shared" si="956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7"/>
        <v>45740</v>
      </c>
      <c r="L3799" s="5">
        <f t="shared" si="958"/>
        <v>3</v>
      </c>
      <c r="M3799" s="5">
        <f t="shared" si="959"/>
        <v>2025</v>
      </c>
      <c r="N3799" s="135">
        <v>313.2</v>
      </c>
      <c r="O3799" s="6">
        <f t="shared" si="964"/>
        <v>-313.2</v>
      </c>
      <c r="P3799" s="12">
        <f t="shared" si="947"/>
        <v>0</v>
      </c>
      <c r="Q3799" s="7">
        <f t="shared" si="960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5"/>
        <v>3</v>
      </c>
      <c r="C3800" s="5">
        <f t="shared" si="956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7"/>
        <v>45740</v>
      </c>
      <c r="L3800" s="5">
        <f t="shared" si="958"/>
        <v>3</v>
      </c>
      <c r="M3800" s="5">
        <f t="shared" si="959"/>
        <v>2025</v>
      </c>
      <c r="N3800" s="135">
        <v>115</v>
      </c>
      <c r="O3800" s="6">
        <f t="shared" si="964"/>
        <v>-115</v>
      </c>
      <c r="P3800" s="12">
        <f t="shared" si="947"/>
        <v>0</v>
      </c>
      <c r="Q3800" s="7">
        <f t="shared" si="960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5"/>
        <v>3</v>
      </c>
      <c r="C3801" s="5">
        <f t="shared" si="956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7"/>
        <v>45740</v>
      </c>
      <c r="L3801" s="5">
        <f t="shared" si="958"/>
        <v>3</v>
      </c>
      <c r="M3801" s="5">
        <f t="shared" si="959"/>
        <v>2025</v>
      </c>
      <c r="N3801" s="135">
        <v>172.5</v>
      </c>
      <c r="O3801" s="6">
        <f t="shared" si="964"/>
        <v>-172.5</v>
      </c>
      <c r="P3801" s="12">
        <f t="shared" si="947"/>
        <v>0</v>
      </c>
      <c r="Q3801" s="7">
        <f t="shared" si="960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5"/>
        <v>3</v>
      </c>
      <c r="C3802" s="5">
        <f t="shared" si="956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7"/>
        <v>45740</v>
      </c>
      <c r="L3802" s="5">
        <f t="shared" si="958"/>
        <v>3</v>
      </c>
      <c r="M3802" s="5">
        <f t="shared" si="959"/>
        <v>2025</v>
      </c>
      <c r="N3802" s="135">
        <v>375</v>
      </c>
      <c r="O3802" s="6">
        <f t="shared" si="964"/>
        <v>-375</v>
      </c>
      <c r="P3802" s="12">
        <f t="shared" si="947"/>
        <v>0</v>
      </c>
      <c r="Q3802" s="7">
        <f t="shared" si="960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5"/>
        <v>3</v>
      </c>
      <c r="C3803" s="5">
        <f t="shared" si="956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7"/>
        <v>45740</v>
      </c>
      <c r="L3803" s="5">
        <f t="shared" si="958"/>
        <v>3</v>
      </c>
      <c r="M3803" s="5">
        <f t="shared" si="959"/>
        <v>2025</v>
      </c>
      <c r="N3803" s="135">
        <v>19440</v>
      </c>
      <c r="O3803" s="141">
        <f>-5311.8</f>
        <v>-5311.8</v>
      </c>
      <c r="P3803" s="12">
        <f t="shared" si="947"/>
        <v>14128.2</v>
      </c>
      <c r="Q3803" s="7">
        <f t="shared" si="960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5"/>
        <v>3</v>
      </c>
      <c r="C3804" s="5">
        <f t="shared" si="956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7"/>
        <v>45740</v>
      </c>
      <c r="L3804" s="5">
        <f t="shared" si="958"/>
        <v>3</v>
      </c>
      <c r="M3804" s="5">
        <f t="shared" si="959"/>
        <v>2025</v>
      </c>
      <c r="N3804" s="135">
        <v>8584</v>
      </c>
      <c r="O3804" s="141"/>
      <c r="P3804" s="12">
        <f t="shared" si="947"/>
        <v>8584</v>
      </c>
      <c r="Q3804" s="7">
        <f t="shared" si="960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5"/>
        <v>3</v>
      </c>
      <c r="C3805" s="5">
        <f t="shared" si="956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7"/>
        <v>45740</v>
      </c>
      <c r="L3805" s="5">
        <f t="shared" si="958"/>
        <v>3</v>
      </c>
      <c r="M3805" s="5">
        <f t="shared" si="959"/>
        <v>2025</v>
      </c>
      <c r="N3805" s="135">
        <v>4950</v>
      </c>
      <c r="O3805" s="141"/>
      <c r="P3805" s="12">
        <f t="shared" si="947"/>
        <v>4950</v>
      </c>
      <c r="Q3805" s="7">
        <f t="shared" si="960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5"/>
        <v>3</v>
      </c>
      <c r="C3806" s="5">
        <f t="shared" si="956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7"/>
        <v>45740</v>
      </c>
      <c r="L3806" s="5">
        <f t="shared" si="958"/>
        <v>3</v>
      </c>
      <c r="M3806" s="5">
        <f t="shared" si="959"/>
        <v>2025</v>
      </c>
      <c r="N3806" s="135">
        <v>460</v>
      </c>
      <c r="O3806" s="141"/>
      <c r="P3806" s="12">
        <f t="shared" si="947"/>
        <v>460</v>
      </c>
      <c r="Q3806" s="7">
        <f t="shared" si="960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5"/>
        <v>3</v>
      </c>
      <c r="C3807" s="5">
        <f t="shared" si="956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7"/>
        <v>45740</v>
      </c>
      <c r="L3807" s="5">
        <f t="shared" si="958"/>
        <v>3</v>
      </c>
      <c r="M3807" s="5">
        <f t="shared" si="959"/>
        <v>2025</v>
      </c>
      <c r="N3807" s="135">
        <v>975</v>
      </c>
      <c r="O3807" s="141"/>
      <c r="P3807" s="12">
        <f t="shared" si="947"/>
        <v>975</v>
      </c>
      <c r="Q3807" s="7">
        <f t="shared" si="960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5"/>
        <v>3</v>
      </c>
      <c r="C3808" s="5">
        <f t="shared" si="956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7"/>
        <v>45743</v>
      </c>
      <c r="L3808" s="5">
        <f t="shared" si="958"/>
        <v>3</v>
      </c>
      <c r="M3808" s="5">
        <f t="shared" si="959"/>
        <v>2025</v>
      </c>
      <c r="N3808" s="135">
        <v>810</v>
      </c>
      <c r="O3808" s="6">
        <f t="shared" ref="O3808:O3812" si="965">-N3808</f>
        <v>-810</v>
      </c>
      <c r="P3808" s="6">
        <f t="shared" ref="P3808:P3871" si="966">SUM(N3808+O3808)</f>
        <v>0</v>
      </c>
      <c r="Q3808" s="7">
        <f t="shared" si="960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5"/>
        <v>3</v>
      </c>
      <c r="C3809" s="5">
        <f t="shared" si="956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7"/>
        <v>45743</v>
      </c>
      <c r="L3809" s="5">
        <f t="shared" si="958"/>
        <v>3</v>
      </c>
      <c r="M3809" s="5">
        <f t="shared" si="959"/>
        <v>2025</v>
      </c>
      <c r="N3809" s="135">
        <v>1400</v>
      </c>
      <c r="O3809" s="6">
        <f t="shared" si="965"/>
        <v>-1400</v>
      </c>
      <c r="P3809" s="6">
        <f t="shared" si="966"/>
        <v>0</v>
      </c>
      <c r="Q3809" s="7">
        <f t="shared" si="960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5"/>
        <v>3</v>
      </c>
      <c r="C3810" s="5">
        <f t="shared" si="956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7"/>
        <v>45743</v>
      </c>
      <c r="L3810" s="5">
        <f t="shared" si="958"/>
        <v>3</v>
      </c>
      <c r="M3810" s="5">
        <f t="shared" si="959"/>
        <v>2025</v>
      </c>
      <c r="N3810" s="135">
        <v>55.2</v>
      </c>
      <c r="O3810" s="6">
        <f t="shared" si="965"/>
        <v>-55.2</v>
      </c>
      <c r="P3810" s="6">
        <f t="shared" si="966"/>
        <v>0</v>
      </c>
      <c r="Q3810" s="7">
        <f t="shared" si="960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5"/>
        <v>3</v>
      </c>
      <c r="C3811" s="5">
        <f t="shared" si="956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7"/>
        <v>45743</v>
      </c>
      <c r="L3811" s="5">
        <f t="shared" si="958"/>
        <v>3</v>
      </c>
      <c r="M3811" s="5">
        <f t="shared" si="959"/>
        <v>2025</v>
      </c>
      <c r="N3811" s="135">
        <v>1720</v>
      </c>
      <c r="O3811" s="6">
        <f t="shared" si="965"/>
        <v>-1720</v>
      </c>
      <c r="P3811" s="6">
        <f t="shared" si="966"/>
        <v>0</v>
      </c>
      <c r="Q3811" s="7">
        <f t="shared" si="960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5"/>
        <v>3</v>
      </c>
      <c r="C3812" s="5">
        <f t="shared" si="956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7"/>
        <v>45743</v>
      </c>
      <c r="L3812" s="5">
        <f t="shared" si="958"/>
        <v>3</v>
      </c>
      <c r="M3812" s="5">
        <f t="shared" si="959"/>
        <v>2025</v>
      </c>
      <c r="N3812" s="135">
        <v>2838</v>
      </c>
      <c r="O3812" s="6">
        <f t="shared" si="965"/>
        <v>-2838</v>
      </c>
      <c r="P3812" s="6">
        <f t="shared" si="966"/>
        <v>0</v>
      </c>
      <c r="Q3812" s="7">
        <f t="shared" si="960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5"/>
        <v>3</v>
      </c>
      <c r="C3813" s="5">
        <f t="shared" si="956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7"/>
        <v>45744</v>
      </c>
      <c r="L3813" s="5">
        <f t="shared" si="958"/>
        <v>3</v>
      </c>
      <c r="M3813" s="5">
        <f t="shared" si="959"/>
        <v>2025</v>
      </c>
      <c r="N3813" s="135">
        <v>375</v>
      </c>
      <c r="O3813" s="141"/>
      <c r="P3813" s="12">
        <f t="shared" si="966"/>
        <v>375</v>
      </c>
      <c r="Q3813" s="7">
        <f t="shared" si="960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5"/>
        <v>3</v>
      </c>
      <c r="C3814" s="5">
        <f t="shared" si="956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7"/>
        <v>45744</v>
      </c>
      <c r="L3814" s="5">
        <f t="shared" si="958"/>
        <v>3</v>
      </c>
      <c r="M3814" s="5">
        <f t="shared" si="959"/>
        <v>2025</v>
      </c>
      <c r="N3814" s="135">
        <v>19440</v>
      </c>
      <c r="O3814" s="141"/>
      <c r="P3814" s="12">
        <f t="shared" si="966"/>
        <v>19440</v>
      </c>
      <c r="Q3814" s="7">
        <f t="shared" si="960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5"/>
        <v>3</v>
      </c>
      <c r="C3815" s="5">
        <f t="shared" si="956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7"/>
        <v>45744</v>
      </c>
      <c r="L3815" s="5">
        <f t="shared" si="958"/>
        <v>3</v>
      </c>
      <c r="M3815" s="5">
        <f t="shared" si="959"/>
        <v>2025</v>
      </c>
      <c r="N3815" s="135">
        <v>7725.6</v>
      </c>
      <c r="O3815" s="141"/>
      <c r="P3815" s="12">
        <f t="shared" si="966"/>
        <v>7725.6</v>
      </c>
      <c r="Q3815" s="7">
        <f t="shared" si="960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5"/>
        <v>3</v>
      </c>
      <c r="C3816" s="5">
        <f t="shared" si="956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7"/>
        <v>45744</v>
      </c>
      <c r="L3816" s="5">
        <f t="shared" si="958"/>
        <v>3</v>
      </c>
      <c r="M3816" s="5">
        <f t="shared" si="959"/>
        <v>2025</v>
      </c>
      <c r="N3816" s="135">
        <v>2475</v>
      </c>
      <c r="O3816" s="141"/>
      <c r="P3816" s="12">
        <f t="shared" si="966"/>
        <v>2475</v>
      </c>
      <c r="Q3816" s="7">
        <f t="shared" si="960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5"/>
        <v>3</v>
      </c>
      <c r="C3817" s="5">
        <f t="shared" si="956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7"/>
        <v>45744</v>
      </c>
      <c r="L3817" s="5">
        <f t="shared" si="958"/>
        <v>3</v>
      </c>
      <c r="M3817" s="5">
        <f t="shared" si="959"/>
        <v>2025</v>
      </c>
      <c r="N3817" s="135">
        <v>1760</v>
      </c>
      <c r="O3817" s="141"/>
      <c r="P3817" s="12">
        <f t="shared" si="966"/>
        <v>1760</v>
      </c>
      <c r="Q3817" s="7">
        <f t="shared" si="960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5"/>
        <v>3</v>
      </c>
      <c r="C3818" s="5">
        <f t="shared" si="956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7"/>
        <v>45744</v>
      </c>
      <c r="L3818" s="5">
        <f t="shared" si="958"/>
        <v>3</v>
      </c>
      <c r="M3818" s="5">
        <f t="shared" si="959"/>
        <v>2025</v>
      </c>
      <c r="N3818" s="135">
        <v>920</v>
      </c>
      <c r="O3818" s="141"/>
      <c r="P3818" s="12">
        <f t="shared" si="966"/>
        <v>920</v>
      </c>
      <c r="Q3818" s="7">
        <f t="shared" si="960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5"/>
        <v>3</v>
      </c>
      <c r="C3819" s="5">
        <f t="shared" si="956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7"/>
        <v>45744</v>
      </c>
      <c r="L3819" s="5">
        <f t="shared" si="958"/>
        <v>3</v>
      </c>
      <c r="M3819" s="5">
        <f t="shared" si="959"/>
        <v>2025</v>
      </c>
      <c r="N3819" s="135">
        <v>975</v>
      </c>
      <c r="O3819" s="141"/>
      <c r="P3819" s="12">
        <f t="shared" si="966"/>
        <v>975</v>
      </c>
      <c r="Q3819" s="7">
        <f t="shared" si="960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5"/>
        <v>3</v>
      </c>
      <c r="C3820" s="5">
        <f t="shared" si="956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7"/>
        <v>45744</v>
      </c>
      <c r="L3820" s="5">
        <f t="shared" si="958"/>
        <v>3</v>
      </c>
      <c r="M3820" s="5">
        <f t="shared" si="959"/>
        <v>2025</v>
      </c>
      <c r="N3820" s="135">
        <v>1000</v>
      </c>
      <c r="O3820" s="141"/>
      <c r="P3820" s="12">
        <f t="shared" si="966"/>
        <v>1000</v>
      </c>
      <c r="Q3820" s="7">
        <f t="shared" si="960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5"/>
        <v>3</v>
      </c>
      <c r="C3821" s="5">
        <f t="shared" si="956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7"/>
        <v>45744</v>
      </c>
      <c r="L3821" s="5">
        <f t="shared" si="958"/>
        <v>3</v>
      </c>
      <c r="M3821" s="5">
        <f t="shared" si="959"/>
        <v>2025</v>
      </c>
      <c r="N3821" s="135">
        <v>900</v>
      </c>
      <c r="O3821" s="141"/>
      <c r="P3821" s="12">
        <f t="shared" si="966"/>
        <v>900</v>
      </c>
      <c r="Q3821" s="7">
        <f t="shared" si="960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5"/>
        <v>3</v>
      </c>
      <c r="C3822" s="5">
        <f t="shared" si="956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7"/>
        <v>45745</v>
      </c>
      <c r="L3822" s="5">
        <f t="shared" si="958"/>
        <v>3</v>
      </c>
      <c r="M3822" s="5">
        <f t="shared" si="959"/>
        <v>2025</v>
      </c>
      <c r="N3822" s="135">
        <v>1755</v>
      </c>
      <c r="O3822" s="141"/>
      <c r="P3822" s="12">
        <f t="shared" si="966"/>
        <v>1755</v>
      </c>
      <c r="Q3822" s="7">
        <f t="shared" si="960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5"/>
        <v>3</v>
      </c>
      <c r="C3823" s="5">
        <f t="shared" si="956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7"/>
        <v>45745</v>
      </c>
      <c r="L3823" s="5">
        <f t="shared" si="958"/>
        <v>3</v>
      </c>
      <c r="M3823" s="5">
        <f t="shared" si="959"/>
        <v>2025</v>
      </c>
      <c r="N3823" s="135">
        <v>283.8</v>
      </c>
      <c r="O3823" s="141"/>
      <c r="P3823" s="12">
        <f t="shared" si="966"/>
        <v>283.8</v>
      </c>
      <c r="Q3823" s="7">
        <f t="shared" si="960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5"/>
        <v>3</v>
      </c>
      <c r="C3824" s="5">
        <f t="shared" si="956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7"/>
        <v>45745</v>
      </c>
      <c r="L3824" s="5">
        <f t="shared" si="958"/>
        <v>3</v>
      </c>
      <c r="M3824" s="5">
        <f t="shared" si="959"/>
        <v>2025</v>
      </c>
      <c r="N3824" s="135">
        <v>110</v>
      </c>
      <c r="O3824" s="141"/>
      <c r="P3824" s="12">
        <f t="shared" si="966"/>
        <v>110</v>
      </c>
      <c r="Q3824" s="7">
        <f t="shared" si="960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5"/>
        <v>3</v>
      </c>
      <c r="C3825" s="5">
        <f t="shared" si="956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7"/>
        <v>45745</v>
      </c>
      <c r="L3825" s="5">
        <f t="shared" si="958"/>
        <v>3</v>
      </c>
      <c r="M3825" s="5">
        <f t="shared" si="959"/>
        <v>2025</v>
      </c>
      <c r="N3825" s="135">
        <v>187.5</v>
      </c>
      <c r="O3825" s="141"/>
      <c r="P3825" s="12">
        <f t="shared" si="966"/>
        <v>187.5</v>
      </c>
      <c r="Q3825" s="7">
        <f t="shared" si="960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5"/>
        <v>3</v>
      </c>
      <c r="C3826" s="5">
        <f t="shared" si="956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7"/>
        <v>45745</v>
      </c>
      <c r="L3826" s="5">
        <f t="shared" si="958"/>
        <v>3</v>
      </c>
      <c r="M3826" s="5">
        <f t="shared" si="959"/>
        <v>2025</v>
      </c>
      <c r="N3826" s="135">
        <v>120</v>
      </c>
      <c r="O3826" s="141"/>
      <c r="P3826" s="12">
        <f t="shared" si="966"/>
        <v>120</v>
      </c>
      <c r="Q3826" s="7">
        <f t="shared" si="960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5"/>
        <v>3</v>
      </c>
      <c r="C3827" s="5">
        <f t="shared" si="956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7"/>
        <v>45745</v>
      </c>
      <c r="L3827" s="5">
        <f t="shared" si="958"/>
        <v>3</v>
      </c>
      <c r="M3827" s="5">
        <f t="shared" si="959"/>
        <v>2025</v>
      </c>
      <c r="N3827" s="135">
        <v>1597.5</v>
      </c>
      <c r="O3827" s="6">
        <f t="shared" ref="O3827:O3830" si="967">-N3827</f>
        <v>-1597.5</v>
      </c>
      <c r="P3827" s="12">
        <f t="shared" si="966"/>
        <v>0</v>
      </c>
      <c r="Q3827" s="7">
        <f t="shared" si="960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5"/>
        <v>3</v>
      </c>
      <c r="C3828" s="5">
        <f t="shared" si="956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7"/>
        <v>45745</v>
      </c>
      <c r="L3828" s="5">
        <f t="shared" si="958"/>
        <v>3</v>
      </c>
      <c r="M3828" s="5">
        <f t="shared" si="959"/>
        <v>2025</v>
      </c>
      <c r="N3828" s="135">
        <v>313.2</v>
      </c>
      <c r="O3828" s="6">
        <f t="shared" si="967"/>
        <v>-313.2</v>
      </c>
      <c r="P3828" s="12">
        <f t="shared" si="966"/>
        <v>0</v>
      </c>
      <c r="Q3828" s="7">
        <f t="shared" si="960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5"/>
        <v>3</v>
      </c>
      <c r="C3829" s="5">
        <f t="shared" si="956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7"/>
        <v>45745</v>
      </c>
      <c r="L3829" s="5">
        <f t="shared" si="958"/>
        <v>3</v>
      </c>
      <c r="M3829" s="5">
        <f t="shared" si="959"/>
        <v>2025</v>
      </c>
      <c r="N3829" s="135">
        <v>115</v>
      </c>
      <c r="O3829" s="6">
        <f t="shared" si="967"/>
        <v>-115</v>
      </c>
      <c r="P3829" s="12">
        <f t="shared" si="966"/>
        <v>0</v>
      </c>
      <c r="Q3829" s="7">
        <f t="shared" si="960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5"/>
        <v>3</v>
      </c>
      <c r="C3830" s="5">
        <f t="shared" si="956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7"/>
        <v>45745</v>
      </c>
      <c r="L3830" s="5">
        <f t="shared" si="958"/>
        <v>3</v>
      </c>
      <c r="M3830" s="5">
        <f t="shared" si="959"/>
        <v>2025</v>
      </c>
      <c r="N3830" s="135">
        <v>172.5</v>
      </c>
      <c r="O3830" s="6">
        <f t="shared" si="967"/>
        <v>-172.5</v>
      </c>
      <c r="P3830" s="12">
        <f t="shared" si="966"/>
        <v>0</v>
      </c>
      <c r="Q3830" s="7">
        <f t="shared" si="960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5"/>
        <v>4</v>
      </c>
      <c r="C3831" s="5">
        <f t="shared" si="956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7"/>
        <v>45750</v>
      </c>
      <c r="L3831" s="5">
        <f t="shared" si="958"/>
        <v>4</v>
      </c>
      <c r="M3831" s="5">
        <f t="shared" si="959"/>
        <v>2025</v>
      </c>
      <c r="N3831" s="135">
        <v>1710</v>
      </c>
      <c r="O3831" s="6">
        <f t="shared" ref="O3831:O3832" si="968">-N3831</f>
        <v>-1710</v>
      </c>
      <c r="P3831" s="12">
        <f t="shared" si="966"/>
        <v>0</v>
      </c>
      <c r="Q3831" s="7">
        <f t="shared" si="960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5"/>
        <v>4</v>
      </c>
      <c r="C3832" s="5">
        <f t="shared" si="956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7"/>
        <v>45750</v>
      </c>
      <c r="L3832" s="5">
        <f t="shared" si="958"/>
        <v>4</v>
      </c>
      <c r="M3832" s="5">
        <f t="shared" si="959"/>
        <v>2025</v>
      </c>
      <c r="N3832" s="135">
        <v>555</v>
      </c>
      <c r="O3832" s="6">
        <f t="shared" si="968"/>
        <v>-555</v>
      </c>
      <c r="P3832" s="12">
        <f t="shared" si="966"/>
        <v>0</v>
      </c>
      <c r="Q3832" s="7">
        <f t="shared" si="960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5"/>
        <v>4</v>
      </c>
      <c r="C3833" s="5">
        <f t="shared" si="956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7"/>
        <v>45752</v>
      </c>
      <c r="L3833" s="5">
        <f t="shared" si="958"/>
        <v>4</v>
      </c>
      <c r="M3833" s="5">
        <f t="shared" si="959"/>
        <v>2025</v>
      </c>
      <c r="N3833" s="135">
        <v>625</v>
      </c>
      <c r="O3833" s="141"/>
      <c r="P3833" s="12">
        <f t="shared" si="966"/>
        <v>625</v>
      </c>
      <c r="Q3833" s="7">
        <f t="shared" si="960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5"/>
        <v>4</v>
      </c>
      <c r="C3834" s="5">
        <f t="shared" si="956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7"/>
        <v>45752</v>
      </c>
      <c r="L3834" s="5">
        <f t="shared" si="958"/>
        <v>4</v>
      </c>
      <c r="M3834" s="5">
        <f t="shared" si="959"/>
        <v>2025</v>
      </c>
      <c r="N3834" s="135">
        <v>16200</v>
      </c>
      <c r="O3834" s="141"/>
      <c r="P3834" s="12">
        <f t="shared" si="966"/>
        <v>16200</v>
      </c>
      <c r="Q3834" s="7">
        <f t="shared" si="960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5"/>
        <v>4</v>
      </c>
      <c r="C3835" s="5">
        <f t="shared" si="956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7"/>
        <v>45752</v>
      </c>
      <c r="L3835" s="5">
        <f t="shared" si="958"/>
        <v>4</v>
      </c>
      <c r="M3835" s="5">
        <f t="shared" si="959"/>
        <v>2025</v>
      </c>
      <c r="N3835" s="135">
        <v>975</v>
      </c>
      <c r="O3835" s="141"/>
      <c r="P3835" s="12">
        <f t="shared" si="966"/>
        <v>975</v>
      </c>
      <c r="Q3835" s="7">
        <f t="shared" si="960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5"/>
        <v>4</v>
      </c>
      <c r="C3836" s="5">
        <f t="shared" si="956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7"/>
        <v>45752</v>
      </c>
      <c r="L3836" s="5">
        <f t="shared" si="958"/>
        <v>4</v>
      </c>
      <c r="M3836" s="5">
        <f t="shared" si="959"/>
        <v>2025</v>
      </c>
      <c r="N3836" s="135">
        <v>1000</v>
      </c>
      <c r="O3836" s="141"/>
      <c r="P3836" s="12">
        <f t="shared" si="966"/>
        <v>1000</v>
      </c>
      <c r="Q3836" s="7">
        <f t="shared" si="960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5"/>
        <v>4</v>
      </c>
      <c r="C3837" s="5">
        <f t="shared" si="956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7"/>
        <v>45752</v>
      </c>
      <c r="L3837" s="5">
        <f t="shared" si="958"/>
        <v>4</v>
      </c>
      <c r="M3837" s="5">
        <f t="shared" si="959"/>
        <v>2025</v>
      </c>
      <c r="N3837" s="135">
        <v>1760</v>
      </c>
      <c r="O3837" s="141"/>
      <c r="P3837" s="12">
        <f t="shared" si="966"/>
        <v>1760</v>
      </c>
      <c r="Q3837" s="7">
        <f t="shared" si="960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5"/>
        <v>4</v>
      </c>
      <c r="C3838" s="5">
        <f t="shared" si="956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7"/>
        <v>45752</v>
      </c>
      <c r="L3838" s="5">
        <f t="shared" si="958"/>
        <v>4</v>
      </c>
      <c r="M3838" s="5">
        <f t="shared" si="959"/>
        <v>2025</v>
      </c>
      <c r="N3838" s="135">
        <v>920</v>
      </c>
      <c r="O3838" s="141"/>
      <c r="P3838" s="12">
        <f t="shared" si="966"/>
        <v>920</v>
      </c>
      <c r="Q3838" s="7">
        <f t="shared" si="960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5"/>
        <v>4</v>
      </c>
      <c r="C3839" s="5">
        <f t="shared" si="956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7"/>
        <v>45754</v>
      </c>
      <c r="L3839" s="5">
        <f t="shared" si="958"/>
        <v>4</v>
      </c>
      <c r="M3839" s="5">
        <f t="shared" si="959"/>
        <v>2025</v>
      </c>
      <c r="N3839" s="135">
        <v>500</v>
      </c>
      <c r="O3839" s="6">
        <f t="shared" ref="O3839:O3849" si="969">-N3839</f>
        <v>-500</v>
      </c>
      <c r="P3839" s="12">
        <f t="shared" si="966"/>
        <v>0</v>
      </c>
      <c r="Q3839" s="7">
        <f t="shared" si="960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5"/>
        <v>4</v>
      </c>
      <c r="C3840" s="5">
        <f t="shared" si="956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7"/>
        <v>45754</v>
      </c>
      <c r="L3840" s="5">
        <f t="shared" si="958"/>
        <v>4</v>
      </c>
      <c r="M3840" s="5">
        <f t="shared" si="959"/>
        <v>2025</v>
      </c>
      <c r="N3840" s="135">
        <v>432</v>
      </c>
      <c r="O3840" s="6">
        <f t="shared" si="969"/>
        <v>-432</v>
      </c>
      <c r="P3840" s="12">
        <f t="shared" si="966"/>
        <v>0</v>
      </c>
      <c r="Q3840" s="7">
        <f t="shared" si="960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5"/>
        <v>4</v>
      </c>
      <c r="C3841" s="5">
        <f t="shared" si="956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7"/>
        <v>45754</v>
      </c>
      <c r="L3841" s="5">
        <f t="shared" si="958"/>
        <v>4</v>
      </c>
      <c r="M3841" s="5">
        <f t="shared" si="959"/>
        <v>2025</v>
      </c>
      <c r="N3841" s="135">
        <v>110</v>
      </c>
      <c r="O3841" s="6">
        <f t="shared" si="969"/>
        <v>-110</v>
      </c>
      <c r="P3841" s="12">
        <f t="shared" si="966"/>
        <v>0</v>
      </c>
      <c r="Q3841" s="7">
        <f t="shared" si="960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5"/>
        <v>4</v>
      </c>
      <c r="C3842" s="5">
        <f t="shared" si="956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7"/>
        <v>45754</v>
      </c>
      <c r="L3842" s="5">
        <f t="shared" si="958"/>
        <v>4</v>
      </c>
      <c r="M3842" s="5">
        <f t="shared" si="959"/>
        <v>2025</v>
      </c>
      <c r="N3842" s="135">
        <v>165</v>
      </c>
      <c r="O3842" s="6">
        <f t="shared" si="969"/>
        <v>-165</v>
      </c>
      <c r="P3842" s="12">
        <f t="shared" si="966"/>
        <v>0</v>
      </c>
      <c r="Q3842" s="7">
        <f t="shared" si="960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0">MONTH(A3843)</f>
        <v>4</v>
      </c>
      <c r="C3843" s="5">
        <f t="shared" ref="C3843:C3906" si="971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2">A3843+J3843</f>
        <v>45754</v>
      </c>
      <c r="L3843" s="5">
        <f t="shared" ref="L3843:L3906" si="973">MONTH(K3843)</f>
        <v>4</v>
      </c>
      <c r="M3843" s="5">
        <f t="shared" ref="M3843:M3906" si="974">YEAR(K3843)</f>
        <v>2025</v>
      </c>
      <c r="N3843" s="135">
        <v>175</v>
      </c>
      <c r="O3843" s="6">
        <f t="shared" si="969"/>
        <v>-175</v>
      </c>
      <c r="P3843" s="12">
        <f t="shared" si="966"/>
        <v>0</v>
      </c>
      <c r="Q3843" s="7">
        <f t="shared" ref="Q3843:Q3906" si="975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0"/>
        <v>4</v>
      </c>
      <c r="C3844" s="5">
        <f t="shared" si="971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2"/>
        <v>45754</v>
      </c>
      <c r="L3844" s="5">
        <f t="shared" si="973"/>
        <v>4</v>
      </c>
      <c r="M3844" s="5">
        <f t="shared" si="974"/>
        <v>2025</v>
      </c>
      <c r="N3844" s="135">
        <v>140</v>
      </c>
      <c r="O3844" s="6">
        <f t="shared" si="969"/>
        <v>-140</v>
      </c>
      <c r="P3844" s="12">
        <f t="shared" si="966"/>
        <v>0</v>
      </c>
      <c r="Q3844" s="7">
        <f t="shared" si="975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0"/>
        <v>4</v>
      </c>
      <c r="C3845" s="5">
        <f t="shared" si="971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2"/>
        <v>45755</v>
      </c>
      <c r="L3845" s="5">
        <f t="shared" si="973"/>
        <v>4</v>
      </c>
      <c r="M3845" s="5">
        <f t="shared" si="974"/>
        <v>2025</v>
      </c>
      <c r="N3845" s="135">
        <v>12127.5</v>
      </c>
      <c r="O3845" s="6">
        <f t="shared" si="969"/>
        <v>-12127.5</v>
      </c>
      <c r="P3845" s="12">
        <f t="shared" si="966"/>
        <v>0</v>
      </c>
      <c r="Q3845" s="7">
        <f t="shared" si="975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0"/>
        <v>4</v>
      </c>
      <c r="C3846" s="5">
        <f t="shared" si="971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2"/>
        <v>45755</v>
      </c>
      <c r="L3846" s="5">
        <f t="shared" si="973"/>
        <v>4</v>
      </c>
      <c r="M3846" s="5">
        <f t="shared" si="974"/>
        <v>2025</v>
      </c>
      <c r="N3846" s="135">
        <v>1215</v>
      </c>
      <c r="O3846" s="6">
        <f t="shared" si="969"/>
        <v>-1215</v>
      </c>
      <c r="P3846" s="12">
        <f t="shared" si="966"/>
        <v>0</v>
      </c>
      <c r="Q3846" s="7">
        <f t="shared" si="975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0"/>
        <v>4</v>
      </c>
      <c r="C3847" s="5">
        <f t="shared" si="971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2"/>
        <v>45755</v>
      </c>
      <c r="L3847" s="5">
        <f t="shared" si="973"/>
        <v>4</v>
      </c>
      <c r="M3847" s="5">
        <f t="shared" si="974"/>
        <v>2025</v>
      </c>
      <c r="N3847" s="135">
        <v>2430</v>
      </c>
      <c r="O3847" s="6">
        <f t="shared" si="969"/>
        <v>-2430</v>
      </c>
      <c r="P3847" s="12">
        <f t="shared" si="966"/>
        <v>0</v>
      </c>
      <c r="Q3847" s="7">
        <f t="shared" si="975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0"/>
        <v>4</v>
      </c>
      <c r="C3848" s="5">
        <f t="shared" si="971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2"/>
        <v>45755</v>
      </c>
      <c r="L3848" s="5">
        <f t="shared" si="973"/>
        <v>4</v>
      </c>
      <c r="M3848" s="5">
        <f t="shared" si="974"/>
        <v>2025</v>
      </c>
      <c r="N3848" s="135">
        <v>2838</v>
      </c>
      <c r="O3848" s="6">
        <f t="shared" si="969"/>
        <v>-2838</v>
      </c>
      <c r="P3848" s="12">
        <f t="shared" si="966"/>
        <v>0</v>
      </c>
      <c r="Q3848" s="7">
        <f t="shared" si="975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0"/>
        <v>4</v>
      </c>
      <c r="C3849" s="5">
        <f t="shared" si="971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2"/>
        <v>45755</v>
      </c>
      <c r="L3849" s="5">
        <f t="shared" si="973"/>
        <v>4</v>
      </c>
      <c r="M3849" s="5">
        <f t="shared" si="974"/>
        <v>2025</v>
      </c>
      <c r="N3849" s="135">
        <v>260</v>
      </c>
      <c r="O3849" s="6">
        <f t="shared" si="969"/>
        <v>-260</v>
      </c>
      <c r="P3849" s="12">
        <f t="shared" si="966"/>
        <v>0</v>
      </c>
      <c r="Q3849" s="7">
        <f t="shared" si="975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0"/>
        <v>4</v>
      </c>
      <c r="C3850" s="5">
        <f t="shared" si="971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2"/>
        <v>45755</v>
      </c>
      <c r="L3850" s="5">
        <f t="shared" si="973"/>
        <v>4</v>
      </c>
      <c r="M3850" s="5">
        <f t="shared" si="974"/>
        <v>2025</v>
      </c>
      <c r="N3850" s="135">
        <v>805</v>
      </c>
      <c r="O3850" s="141">
        <f>-804.5</f>
        <v>-804.5</v>
      </c>
      <c r="P3850" s="12">
        <f t="shared" si="966"/>
        <v>0.5</v>
      </c>
      <c r="Q3850" s="7">
        <f t="shared" si="975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0"/>
        <v>4</v>
      </c>
      <c r="C3851" s="5">
        <f t="shared" si="971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2"/>
        <v>45785</v>
      </c>
      <c r="L3851" s="5">
        <f t="shared" si="973"/>
        <v>5</v>
      </c>
      <c r="M3851" s="5">
        <f t="shared" si="974"/>
        <v>2025</v>
      </c>
      <c r="N3851" s="135">
        <v>96</v>
      </c>
      <c r="O3851" s="141"/>
      <c r="P3851" s="12">
        <f t="shared" si="966"/>
        <v>96</v>
      </c>
      <c r="Q3851" s="7">
        <f t="shared" si="975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0"/>
        <v>4</v>
      </c>
      <c r="C3852" s="5">
        <f t="shared" si="971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2"/>
        <v>45756</v>
      </c>
      <c r="L3852" s="5">
        <f t="shared" si="973"/>
        <v>4</v>
      </c>
      <c r="M3852" s="5">
        <f t="shared" si="974"/>
        <v>2025</v>
      </c>
      <c r="N3852" s="135">
        <v>14580</v>
      </c>
      <c r="O3852" s="141"/>
      <c r="P3852" s="12">
        <f t="shared" si="966"/>
        <v>14580</v>
      </c>
      <c r="Q3852" s="7">
        <f t="shared" si="975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0"/>
        <v>4</v>
      </c>
      <c r="C3853" s="5">
        <f t="shared" si="971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2"/>
        <v>45756</v>
      </c>
      <c r="L3853" s="5">
        <f t="shared" si="973"/>
        <v>4</v>
      </c>
      <c r="M3853" s="5">
        <f t="shared" si="974"/>
        <v>2025</v>
      </c>
      <c r="N3853" s="135">
        <v>4366</v>
      </c>
      <c r="O3853" s="141"/>
      <c r="P3853" s="12">
        <f t="shared" si="966"/>
        <v>4366</v>
      </c>
      <c r="Q3853" s="7">
        <f t="shared" si="975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0"/>
        <v>4</v>
      </c>
      <c r="C3854" s="5">
        <f t="shared" si="971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2"/>
        <v>45756</v>
      </c>
      <c r="L3854" s="5">
        <f t="shared" si="973"/>
        <v>4</v>
      </c>
      <c r="M3854" s="5">
        <f t="shared" si="974"/>
        <v>2025</v>
      </c>
      <c r="N3854" s="135">
        <v>3712.5</v>
      </c>
      <c r="O3854" s="141"/>
      <c r="P3854" s="12">
        <f t="shared" si="966"/>
        <v>3712.5</v>
      </c>
      <c r="Q3854" s="7">
        <f t="shared" si="975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0"/>
        <v>4</v>
      </c>
      <c r="C3855" s="5">
        <f t="shared" si="971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2"/>
        <v>45756</v>
      </c>
      <c r="L3855" s="5">
        <f t="shared" si="973"/>
        <v>4</v>
      </c>
      <c r="M3855" s="5">
        <f t="shared" si="974"/>
        <v>2025</v>
      </c>
      <c r="N3855" s="135">
        <v>460</v>
      </c>
      <c r="O3855" s="141"/>
      <c r="P3855" s="12">
        <f t="shared" si="966"/>
        <v>460</v>
      </c>
      <c r="Q3855" s="7">
        <f t="shared" si="975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0"/>
        <v>4</v>
      </c>
      <c r="C3856" s="5">
        <f t="shared" si="971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2"/>
        <v>45756</v>
      </c>
      <c r="L3856" s="5">
        <f t="shared" si="973"/>
        <v>4</v>
      </c>
      <c r="M3856" s="5">
        <f t="shared" si="974"/>
        <v>2025</v>
      </c>
      <c r="N3856" s="135">
        <v>500</v>
      </c>
      <c r="O3856" s="6">
        <f>-N3856</f>
        <v>-500</v>
      </c>
      <c r="P3856" s="12">
        <f t="shared" si="966"/>
        <v>0</v>
      </c>
      <c r="Q3856" s="7">
        <f t="shared" si="975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0"/>
        <v>4</v>
      </c>
      <c r="C3857" s="5">
        <f t="shared" si="971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2"/>
        <v>45756</v>
      </c>
      <c r="L3857" s="5">
        <f t="shared" si="973"/>
        <v>4</v>
      </c>
      <c r="M3857" s="5">
        <f t="shared" si="974"/>
        <v>2025</v>
      </c>
      <c r="N3857" s="135">
        <v>216</v>
      </c>
      <c r="O3857" s="6">
        <f>-N3857</f>
        <v>-216</v>
      </c>
      <c r="P3857" s="12">
        <f t="shared" si="966"/>
        <v>0</v>
      </c>
      <c r="Q3857" s="7">
        <f t="shared" si="975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0"/>
        <v>4</v>
      </c>
      <c r="C3858" s="5">
        <f t="shared" si="971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2"/>
        <v>45757</v>
      </c>
      <c r="L3858" s="5">
        <f t="shared" si="973"/>
        <v>4</v>
      </c>
      <c r="M3858" s="5">
        <f t="shared" si="974"/>
        <v>2025</v>
      </c>
      <c r="N3858" s="135">
        <v>1642.5</v>
      </c>
      <c r="O3858" s="6">
        <f t="shared" ref="O3858:O3863" si="976">-N3858</f>
        <v>-1642.5</v>
      </c>
      <c r="P3858" s="12">
        <f t="shared" si="966"/>
        <v>0</v>
      </c>
      <c r="Q3858" s="7">
        <f t="shared" si="975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0"/>
        <v>4</v>
      </c>
      <c r="C3859" s="5">
        <f t="shared" si="971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2"/>
        <v>45757</v>
      </c>
      <c r="L3859" s="5">
        <f t="shared" si="973"/>
        <v>4</v>
      </c>
      <c r="M3859" s="5">
        <f t="shared" si="974"/>
        <v>2025</v>
      </c>
      <c r="N3859" s="135">
        <v>313.2</v>
      </c>
      <c r="O3859" s="6">
        <f t="shared" si="976"/>
        <v>-313.2</v>
      </c>
      <c r="P3859" s="12">
        <f t="shared" si="966"/>
        <v>0</v>
      </c>
      <c r="Q3859" s="7">
        <f t="shared" si="975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0"/>
        <v>4</v>
      </c>
      <c r="C3860" s="5">
        <f t="shared" si="971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2"/>
        <v>45757</v>
      </c>
      <c r="L3860" s="5">
        <f t="shared" si="973"/>
        <v>4</v>
      </c>
      <c r="M3860" s="5">
        <f t="shared" si="974"/>
        <v>2025</v>
      </c>
      <c r="N3860" s="135">
        <v>230</v>
      </c>
      <c r="O3860" s="6">
        <f t="shared" si="976"/>
        <v>-230</v>
      </c>
      <c r="P3860" s="12">
        <f t="shared" si="966"/>
        <v>0</v>
      </c>
      <c r="Q3860" s="7">
        <f t="shared" si="975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0"/>
        <v>4</v>
      </c>
      <c r="C3861" s="5">
        <f t="shared" si="971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2"/>
        <v>45758</v>
      </c>
      <c r="L3861" s="5">
        <f t="shared" si="973"/>
        <v>4</v>
      </c>
      <c r="M3861" s="5">
        <f t="shared" si="974"/>
        <v>2025</v>
      </c>
      <c r="N3861" s="135">
        <v>1710</v>
      </c>
      <c r="O3861" s="6">
        <f t="shared" si="976"/>
        <v>-1710</v>
      </c>
      <c r="P3861" s="12">
        <f t="shared" si="966"/>
        <v>0</v>
      </c>
      <c r="Q3861" s="7">
        <f t="shared" si="975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0"/>
        <v>4</v>
      </c>
      <c r="C3862" s="5">
        <f t="shared" si="971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2"/>
        <v>45758</v>
      </c>
      <c r="L3862" s="5">
        <f t="shared" si="973"/>
        <v>4</v>
      </c>
      <c r="M3862" s="5">
        <f t="shared" si="974"/>
        <v>2025</v>
      </c>
      <c r="N3862" s="135">
        <v>555</v>
      </c>
      <c r="O3862" s="6">
        <f t="shared" si="976"/>
        <v>-555</v>
      </c>
      <c r="P3862" s="12">
        <f t="shared" si="966"/>
        <v>0</v>
      </c>
      <c r="Q3862" s="7">
        <f t="shared" si="975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0"/>
        <v>4</v>
      </c>
      <c r="C3863" s="5">
        <f t="shared" si="971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2"/>
        <v>45758</v>
      </c>
      <c r="L3863" s="5">
        <f t="shared" si="973"/>
        <v>4</v>
      </c>
      <c r="M3863" s="5">
        <f t="shared" si="974"/>
        <v>2025</v>
      </c>
      <c r="N3863" s="135">
        <v>95</v>
      </c>
      <c r="O3863" s="6">
        <f t="shared" si="976"/>
        <v>-95</v>
      </c>
      <c r="P3863" s="12">
        <f t="shared" si="966"/>
        <v>0</v>
      </c>
      <c r="Q3863" s="7">
        <f t="shared" si="975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0"/>
        <v>4</v>
      </c>
      <c r="C3864" s="5">
        <f t="shared" si="971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2"/>
        <v>45758</v>
      </c>
      <c r="L3864" s="5">
        <f t="shared" si="973"/>
        <v>4</v>
      </c>
      <c r="M3864" s="5">
        <f t="shared" si="974"/>
        <v>2025</v>
      </c>
      <c r="N3864" s="135">
        <v>1755</v>
      </c>
      <c r="O3864" s="141"/>
      <c r="P3864" s="12">
        <f t="shared" si="966"/>
        <v>1755</v>
      </c>
      <c r="Q3864" s="7">
        <f t="shared" si="975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0"/>
        <v>4</v>
      </c>
      <c r="C3865" s="5">
        <f t="shared" si="971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2"/>
        <v>45758</v>
      </c>
      <c r="L3865" s="5">
        <f t="shared" si="973"/>
        <v>4</v>
      </c>
      <c r="M3865" s="5">
        <f t="shared" si="974"/>
        <v>2025</v>
      </c>
      <c r="N3865" s="135">
        <v>405</v>
      </c>
      <c r="O3865" s="141"/>
      <c r="P3865" s="12">
        <f t="shared" si="966"/>
        <v>405</v>
      </c>
      <c r="Q3865" s="7">
        <f t="shared" si="975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0"/>
        <v>4</v>
      </c>
      <c r="C3866" s="5">
        <f t="shared" si="971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2"/>
        <v>45758</v>
      </c>
      <c r="L3866" s="5">
        <f t="shared" si="973"/>
        <v>4</v>
      </c>
      <c r="M3866" s="5">
        <f t="shared" si="974"/>
        <v>2025</v>
      </c>
      <c r="N3866" s="135">
        <v>110</v>
      </c>
      <c r="O3866" s="141"/>
      <c r="P3866" s="12">
        <f t="shared" si="966"/>
        <v>110</v>
      </c>
      <c r="Q3866" s="7">
        <f t="shared" si="975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0"/>
        <v>4</v>
      </c>
      <c r="C3867" s="5">
        <f t="shared" si="971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2"/>
        <v>45759</v>
      </c>
      <c r="L3867" s="5">
        <f t="shared" si="973"/>
        <v>4</v>
      </c>
      <c r="M3867" s="5">
        <f t="shared" si="974"/>
        <v>2025</v>
      </c>
      <c r="N3867" s="135">
        <v>3285</v>
      </c>
      <c r="O3867" s="6">
        <f t="shared" ref="O3867:O3876" si="977">-N3867</f>
        <v>-3285</v>
      </c>
      <c r="P3867" s="12">
        <f t="shared" si="966"/>
        <v>0</v>
      </c>
      <c r="Q3867" s="7">
        <f t="shared" si="975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0"/>
        <v>4</v>
      </c>
      <c r="C3868" s="5">
        <f t="shared" si="971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2"/>
        <v>45759</v>
      </c>
      <c r="L3868" s="5">
        <f t="shared" si="973"/>
        <v>4</v>
      </c>
      <c r="M3868" s="5">
        <f t="shared" si="974"/>
        <v>2025</v>
      </c>
      <c r="N3868" s="135">
        <v>626.4</v>
      </c>
      <c r="O3868" s="6">
        <f t="shared" si="977"/>
        <v>-626.4</v>
      </c>
      <c r="P3868" s="12">
        <f t="shared" si="966"/>
        <v>0</v>
      </c>
      <c r="Q3868" s="7">
        <f t="shared" si="975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0"/>
        <v>4</v>
      </c>
      <c r="C3869" s="5">
        <f t="shared" si="971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2"/>
        <v>45759</v>
      </c>
      <c r="L3869" s="5">
        <f t="shared" si="973"/>
        <v>4</v>
      </c>
      <c r="M3869" s="5">
        <f t="shared" si="974"/>
        <v>2025</v>
      </c>
      <c r="N3869" s="135">
        <v>115</v>
      </c>
      <c r="O3869" s="6">
        <f t="shared" si="977"/>
        <v>-115</v>
      </c>
      <c r="P3869" s="12">
        <f t="shared" si="966"/>
        <v>0</v>
      </c>
      <c r="Q3869" s="7">
        <f t="shared" si="975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0"/>
        <v>4</v>
      </c>
      <c r="C3870" s="5">
        <f t="shared" si="971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2"/>
        <v>45759</v>
      </c>
      <c r="L3870" s="5">
        <f t="shared" si="973"/>
        <v>4</v>
      </c>
      <c r="M3870" s="5">
        <f t="shared" si="974"/>
        <v>2025</v>
      </c>
      <c r="N3870" s="135">
        <v>345</v>
      </c>
      <c r="O3870" s="6">
        <f t="shared" si="977"/>
        <v>-345</v>
      </c>
      <c r="P3870" s="12">
        <f t="shared" si="966"/>
        <v>0</v>
      </c>
      <c r="Q3870" s="7">
        <f t="shared" si="975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0"/>
        <v>4</v>
      </c>
      <c r="C3871" s="5">
        <f t="shared" si="971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2"/>
        <v>45761</v>
      </c>
      <c r="L3871" s="5">
        <f t="shared" si="973"/>
        <v>4</v>
      </c>
      <c r="M3871" s="5">
        <f t="shared" si="974"/>
        <v>2025</v>
      </c>
      <c r="N3871" s="135">
        <v>460</v>
      </c>
      <c r="O3871" s="141"/>
      <c r="P3871" s="12">
        <f t="shared" si="966"/>
        <v>460</v>
      </c>
      <c r="Q3871" s="7">
        <f t="shared" si="975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0"/>
        <v>4</v>
      </c>
      <c r="C3872" s="5">
        <f t="shared" si="971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2"/>
        <v>45762</v>
      </c>
      <c r="L3872" s="5">
        <f t="shared" si="973"/>
        <v>4</v>
      </c>
      <c r="M3872" s="5">
        <f t="shared" si="974"/>
        <v>2025</v>
      </c>
      <c r="N3872" s="135">
        <v>3285</v>
      </c>
      <c r="O3872" s="6">
        <f t="shared" si="977"/>
        <v>-3285</v>
      </c>
      <c r="P3872" s="12">
        <f t="shared" ref="P3872:P3935" si="978">SUM(N3872+O3872)</f>
        <v>0</v>
      </c>
      <c r="Q3872" s="7">
        <f t="shared" si="975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0"/>
        <v>4</v>
      </c>
      <c r="C3873" s="5">
        <f t="shared" si="971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2"/>
        <v>45762</v>
      </c>
      <c r="L3873" s="5">
        <f t="shared" si="973"/>
        <v>4</v>
      </c>
      <c r="M3873" s="5">
        <f t="shared" si="974"/>
        <v>2025</v>
      </c>
      <c r="N3873" s="135">
        <v>817.4</v>
      </c>
      <c r="O3873" s="6">
        <f t="shared" si="977"/>
        <v>-817.4</v>
      </c>
      <c r="P3873" s="12">
        <f t="shared" si="978"/>
        <v>0</v>
      </c>
      <c r="Q3873" s="7">
        <f t="shared" si="975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0"/>
        <v>4</v>
      </c>
      <c r="C3874" s="5">
        <f t="shared" si="971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2"/>
        <v>45762</v>
      </c>
      <c r="L3874" s="5">
        <f t="shared" si="973"/>
        <v>4</v>
      </c>
      <c r="M3874" s="5">
        <f t="shared" si="974"/>
        <v>2025</v>
      </c>
      <c r="N3874" s="135">
        <v>115</v>
      </c>
      <c r="O3874" s="6">
        <f t="shared" si="977"/>
        <v>-115</v>
      </c>
      <c r="P3874" s="12">
        <f t="shared" si="978"/>
        <v>0</v>
      </c>
      <c r="Q3874" s="7">
        <f t="shared" si="975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0"/>
        <v>4</v>
      </c>
      <c r="C3875" s="5">
        <f t="shared" si="971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2"/>
        <v>45762</v>
      </c>
      <c r="L3875" s="5">
        <f t="shared" si="973"/>
        <v>4</v>
      </c>
      <c r="M3875" s="5">
        <f t="shared" si="974"/>
        <v>2025</v>
      </c>
      <c r="N3875" s="135">
        <v>345</v>
      </c>
      <c r="O3875" s="6">
        <f t="shared" si="977"/>
        <v>-345</v>
      </c>
      <c r="P3875" s="12">
        <f t="shared" si="978"/>
        <v>0</v>
      </c>
      <c r="Q3875" s="7">
        <f t="shared" si="975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0"/>
        <v>4</v>
      </c>
      <c r="C3876" s="5">
        <f t="shared" si="971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2"/>
        <v>45762</v>
      </c>
      <c r="L3876" s="5">
        <f t="shared" si="973"/>
        <v>4</v>
      </c>
      <c r="M3876" s="5">
        <f t="shared" si="974"/>
        <v>2025</v>
      </c>
      <c r="N3876" s="135">
        <v>60</v>
      </c>
      <c r="O3876" s="6">
        <f t="shared" si="977"/>
        <v>-60</v>
      </c>
      <c r="P3876" s="12">
        <f t="shared" si="978"/>
        <v>0</v>
      </c>
      <c r="Q3876" s="7">
        <f t="shared" si="975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0"/>
        <v>4</v>
      </c>
      <c r="C3877" s="5">
        <f t="shared" si="971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2"/>
        <v>45764</v>
      </c>
      <c r="L3877" s="5">
        <f t="shared" si="973"/>
        <v>4</v>
      </c>
      <c r="M3877" s="5">
        <f t="shared" si="974"/>
        <v>2025</v>
      </c>
      <c r="N3877" s="135">
        <v>62.5</v>
      </c>
      <c r="O3877" s="141"/>
      <c r="P3877" s="12">
        <f t="shared" si="978"/>
        <v>62.5</v>
      </c>
      <c r="Q3877" s="7">
        <f t="shared" si="975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0"/>
        <v>4</v>
      </c>
      <c r="C3878" s="5">
        <f t="shared" si="971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2"/>
        <v>45764</v>
      </c>
      <c r="L3878" s="5">
        <f t="shared" si="973"/>
        <v>4</v>
      </c>
      <c r="M3878" s="5">
        <f t="shared" si="974"/>
        <v>2025</v>
      </c>
      <c r="N3878" s="135">
        <v>4860</v>
      </c>
      <c r="O3878" s="141"/>
      <c r="P3878" s="12">
        <f t="shared" si="978"/>
        <v>4860</v>
      </c>
      <c r="Q3878" s="7">
        <f t="shared" si="975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0"/>
        <v>4</v>
      </c>
      <c r="C3879" s="5">
        <f t="shared" si="971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2"/>
        <v>45764</v>
      </c>
      <c r="L3879" s="5">
        <f t="shared" si="973"/>
        <v>4</v>
      </c>
      <c r="M3879" s="5">
        <f t="shared" si="974"/>
        <v>2025</v>
      </c>
      <c r="N3879" s="135">
        <v>436.6</v>
      </c>
      <c r="O3879" s="141"/>
      <c r="P3879" s="12">
        <f t="shared" si="978"/>
        <v>436.6</v>
      </c>
      <c r="Q3879" s="7">
        <f t="shared" si="975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0"/>
        <v>4</v>
      </c>
      <c r="C3880" s="5">
        <f t="shared" si="971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2"/>
        <v>45764</v>
      </c>
      <c r="L3880" s="5">
        <f t="shared" si="973"/>
        <v>4</v>
      </c>
      <c r="M3880" s="5">
        <f t="shared" si="974"/>
        <v>2025</v>
      </c>
      <c r="N3880" s="135">
        <v>1485</v>
      </c>
      <c r="O3880" s="141"/>
      <c r="P3880" s="12">
        <f t="shared" si="978"/>
        <v>1485</v>
      </c>
      <c r="Q3880" s="7">
        <f t="shared" si="975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0"/>
        <v>4</v>
      </c>
      <c r="C3881" s="5">
        <f t="shared" si="971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2"/>
        <v>45885</v>
      </c>
      <c r="L3881" s="5">
        <f t="shared" si="973"/>
        <v>8</v>
      </c>
      <c r="M3881" s="5">
        <f t="shared" si="974"/>
        <v>2025</v>
      </c>
      <c r="N3881" s="135">
        <v>3195</v>
      </c>
      <c r="O3881" s="6">
        <f t="shared" ref="O3881" si="979">-N3881</f>
        <v>-3195</v>
      </c>
      <c r="P3881" s="12">
        <f t="shared" si="978"/>
        <v>0</v>
      </c>
      <c r="Q3881" s="7">
        <f t="shared" si="975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0"/>
        <v>4</v>
      </c>
      <c r="C3882" s="5">
        <f t="shared" si="971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2"/>
        <v>45766</v>
      </c>
      <c r="L3882" s="5">
        <f t="shared" si="973"/>
        <v>4</v>
      </c>
      <c r="M3882" s="5">
        <f t="shared" si="974"/>
        <v>2025</v>
      </c>
      <c r="N3882" s="135">
        <v>312.5</v>
      </c>
      <c r="O3882" s="141"/>
      <c r="P3882" s="12">
        <f t="shared" si="978"/>
        <v>312.5</v>
      </c>
      <c r="Q3882" s="7">
        <f t="shared" si="975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0"/>
        <v>4</v>
      </c>
      <c r="C3883" s="5">
        <f t="shared" si="971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2"/>
        <v>45766</v>
      </c>
      <c r="L3883" s="5">
        <f t="shared" si="973"/>
        <v>4</v>
      </c>
      <c r="M3883" s="5">
        <f t="shared" si="974"/>
        <v>2025</v>
      </c>
      <c r="N3883" s="135">
        <v>9720</v>
      </c>
      <c r="O3883" s="141"/>
      <c r="P3883" s="12">
        <f t="shared" si="978"/>
        <v>9720</v>
      </c>
      <c r="Q3883" s="7">
        <f t="shared" si="975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0"/>
        <v>4</v>
      </c>
      <c r="C3884" s="5">
        <f t="shared" si="971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2"/>
        <v>45766</v>
      </c>
      <c r="L3884" s="5">
        <f t="shared" si="973"/>
        <v>4</v>
      </c>
      <c r="M3884" s="5">
        <f t="shared" si="974"/>
        <v>2025</v>
      </c>
      <c r="N3884" s="135">
        <v>4366</v>
      </c>
      <c r="O3884" s="141"/>
      <c r="P3884" s="12">
        <f t="shared" si="978"/>
        <v>4366</v>
      </c>
      <c r="Q3884" s="7">
        <f t="shared" si="975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0"/>
        <v>4</v>
      </c>
      <c r="C3885" s="5">
        <f t="shared" si="971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2"/>
        <v>45766</v>
      </c>
      <c r="L3885" s="5">
        <f t="shared" si="973"/>
        <v>4</v>
      </c>
      <c r="M3885" s="5">
        <f t="shared" si="974"/>
        <v>2025</v>
      </c>
      <c r="N3885" s="135">
        <v>2475</v>
      </c>
      <c r="O3885" s="141"/>
      <c r="P3885" s="12">
        <f t="shared" si="978"/>
        <v>2475</v>
      </c>
      <c r="Q3885" s="7">
        <f t="shared" si="975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0"/>
        <v>4</v>
      </c>
      <c r="C3886" s="5">
        <f t="shared" si="971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2"/>
        <v>45766</v>
      </c>
      <c r="L3886" s="5">
        <f t="shared" si="973"/>
        <v>4</v>
      </c>
      <c r="M3886" s="5">
        <f t="shared" si="974"/>
        <v>2025</v>
      </c>
      <c r="N3886" s="135">
        <v>460</v>
      </c>
      <c r="O3886" s="141"/>
      <c r="P3886" s="12">
        <f t="shared" si="978"/>
        <v>460</v>
      </c>
      <c r="Q3886" s="7">
        <f t="shared" si="975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0"/>
        <v>4</v>
      </c>
      <c r="C3887" s="5">
        <f t="shared" si="971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2"/>
        <v>45766</v>
      </c>
      <c r="L3887" s="5">
        <f t="shared" si="973"/>
        <v>4</v>
      </c>
      <c r="M3887" s="5">
        <f t="shared" si="974"/>
        <v>2025</v>
      </c>
      <c r="N3887" s="135">
        <v>975</v>
      </c>
      <c r="O3887" s="141"/>
      <c r="P3887" s="12">
        <f t="shared" si="978"/>
        <v>975</v>
      </c>
      <c r="Q3887" s="7">
        <f t="shared" si="975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0"/>
        <v>4</v>
      </c>
      <c r="C3888" s="5">
        <f t="shared" si="971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2"/>
        <v>45766</v>
      </c>
      <c r="L3888" s="5">
        <f t="shared" si="973"/>
        <v>4</v>
      </c>
      <c r="M3888" s="5">
        <f t="shared" si="974"/>
        <v>2025</v>
      </c>
      <c r="N3888" s="135">
        <v>1000</v>
      </c>
      <c r="O3888" s="141"/>
      <c r="P3888" s="12">
        <f t="shared" si="978"/>
        <v>1000</v>
      </c>
      <c r="Q3888" s="7">
        <f t="shared" si="975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0"/>
        <v>4</v>
      </c>
      <c r="C3889" s="5">
        <f t="shared" si="971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2"/>
        <v>45770</v>
      </c>
      <c r="L3889" s="5">
        <f t="shared" si="973"/>
        <v>4</v>
      </c>
      <c r="M3889" s="5">
        <f t="shared" si="974"/>
        <v>2025</v>
      </c>
      <c r="N3889" s="135">
        <v>4860</v>
      </c>
      <c r="O3889" s="141"/>
      <c r="P3889" s="12">
        <f t="shared" si="978"/>
        <v>4860</v>
      </c>
      <c r="Q3889" s="7">
        <f t="shared" si="975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0"/>
        <v>4</v>
      </c>
      <c r="C3890" s="5">
        <f t="shared" si="971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2"/>
        <v>45770</v>
      </c>
      <c r="L3890" s="5">
        <f t="shared" si="973"/>
        <v>4</v>
      </c>
      <c r="M3890" s="5">
        <f t="shared" si="974"/>
        <v>2025</v>
      </c>
      <c r="N3890" s="135">
        <v>218.3</v>
      </c>
      <c r="O3890" s="141"/>
      <c r="P3890" s="12">
        <f t="shared" si="978"/>
        <v>218.3</v>
      </c>
      <c r="Q3890" s="7">
        <f t="shared" si="975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0"/>
        <v>4</v>
      </c>
      <c r="C3891" s="5">
        <f t="shared" si="971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2"/>
        <v>45770</v>
      </c>
      <c r="L3891" s="5">
        <f t="shared" si="973"/>
        <v>4</v>
      </c>
      <c r="M3891" s="5">
        <f t="shared" si="974"/>
        <v>2025</v>
      </c>
      <c r="N3891" s="135">
        <v>742.5</v>
      </c>
      <c r="O3891" s="141"/>
      <c r="P3891" s="12">
        <f t="shared" si="978"/>
        <v>742.5</v>
      </c>
      <c r="Q3891" s="7">
        <f t="shared" si="975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0"/>
        <v>4</v>
      </c>
      <c r="C3892" s="5">
        <f t="shared" si="971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2"/>
        <v>45770</v>
      </c>
      <c r="L3892" s="5">
        <f t="shared" si="973"/>
        <v>4</v>
      </c>
      <c r="M3892" s="5">
        <f t="shared" si="974"/>
        <v>2025</v>
      </c>
      <c r="N3892" s="135">
        <v>460</v>
      </c>
      <c r="O3892" s="141"/>
      <c r="P3892" s="12">
        <f t="shared" si="978"/>
        <v>460</v>
      </c>
      <c r="Q3892" s="7">
        <f t="shared" si="975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0"/>
        <v>4</v>
      </c>
      <c r="C3893" s="5">
        <f t="shared" si="971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2"/>
        <v>45770</v>
      </c>
      <c r="L3893" s="5">
        <f t="shared" si="973"/>
        <v>4</v>
      </c>
      <c r="M3893" s="5">
        <f t="shared" si="974"/>
        <v>2025</v>
      </c>
      <c r="N3893" s="135">
        <v>975</v>
      </c>
      <c r="O3893" s="141"/>
      <c r="P3893" s="12">
        <f t="shared" si="978"/>
        <v>975</v>
      </c>
      <c r="Q3893" s="7">
        <f t="shared" si="975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0"/>
        <v>4</v>
      </c>
      <c r="C3894" s="5">
        <f t="shared" si="971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2"/>
        <v>45770</v>
      </c>
      <c r="L3894" s="5">
        <f t="shared" si="973"/>
        <v>4</v>
      </c>
      <c r="M3894" s="5">
        <f t="shared" si="974"/>
        <v>2025</v>
      </c>
      <c r="N3894" s="135">
        <v>1755</v>
      </c>
      <c r="O3894" s="141"/>
      <c r="P3894" s="12">
        <f t="shared" si="978"/>
        <v>1755</v>
      </c>
      <c r="Q3894" s="7">
        <f t="shared" si="975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0"/>
        <v>4</v>
      </c>
      <c r="C3895" s="5">
        <f t="shared" si="971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2"/>
        <v>45770</v>
      </c>
      <c r="L3895" s="5">
        <f t="shared" si="973"/>
        <v>4</v>
      </c>
      <c r="M3895" s="5">
        <f t="shared" si="974"/>
        <v>2025</v>
      </c>
      <c r="N3895" s="135">
        <v>405</v>
      </c>
      <c r="O3895" s="141"/>
      <c r="P3895" s="12">
        <f t="shared" si="978"/>
        <v>405</v>
      </c>
      <c r="Q3895" s="7">
        <f t="shared" si="975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0"/>
        <v>4</v>
      </c>
      <c r="C3896" s="5">
        <f t="shared" si="971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2"/>
        <v>45770</v>
      </c>
      <c r="L3896" s="5">
        <f t="shared" si="973"/>
        <v>4</v>
      </c>
      <c r="M3896" s="5">
        <f t="shared" si="974"/>
        <v>2025</v>
      </c>
      <c r="N3896" s="135">
        <v>110</v>
      </c>
      <c r="O3896" s="141"/>
      <c r="P3896" s="12">
        <f t="shared" si="978"/>
        <v>110</v>
      </c>
      <c r="Q3896" s="7">
        <f t="shared" si="975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0"/>
        <v>4</v>
      </c>
      <c r="C3897" s="5">
        <f t="shared" si="971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2"/>
        <v>45770</v>
      </c>
      <c r="L3897" s="5">
        <f t="shared" si="973"/>
        <v>4</v>
      </c>
      <c r="M3897" s="5">
        <f t="shared" si="974"/>
        <v>2025</v>
      </c>
      <c r="N3897" s="135">
        <v>390</v>
      </c>
      <c r="O3897" s="141"/>
      <c r="P3897" s="12">
        <f t="shared" si="978"/>
        <v>390</v>
      </c>
      <c r="Q3897" s="7">
        <f t="shared" si="975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0"/>
        <v>4</v>
      </c>
      <c r="C3898" s="5">
        <f t="shared" si="971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2"/>
        <v>45770</v>
      </c>
      <c r="L3898" s="5">
        <f t="shared" si="973"/>
        <v>4</v>
      </c>
      <c r="M3898" s="5">
        <f t="shared" si="974"/>
        <v>2025</v>
      </c>
      <c r="N3898" s="135">
        <v>187.5</v>
      </c>
      <c r="O3898" s="141"/>
      <c r="P3898" s="12">
        <f t="shared" si="978"/>
        <v>187.5</v>
      </c>
      <c r="Q3898" s="7">
        <f t="shared" si="975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0"/>
        <v>4</v>
      </c>
      <c r="C3899" s="5">
        <f t="shared" si="971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2"/>
        <v>45771</v>
      </c>
      <c r="L3899" s="5">
        <f t="shared" si="973"/>
        <v>4</v>
      </c>
      <c r="M3899" s="5">
        <f t="shared" si="974"/>
        <v>2025</v>
      </c>
      <c r="N3899" s="135">
        <v>230</v>
      </c>
      <c r="O3899" s="6">
        <f t="shared" ref="O3899:O3900" si="980">-N3899</f>
        <v>-230</v>
      </c>
      <c r="P3899" s="12">
        <f t="shared" si="978"/>
        <v>0</v>
      </c>
      <c r="Q3899" s="7">
        <f t="shared" si="975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0"/>
        <v>4</v>
      </c>
      <c r="C3900" s="5">
        <f t="shared" si="971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2"/>
        <v>45771</v>
      </c>
      <c r="L3900" s="5">
        <f t="shared" si="973"/>
        <v>4</v>
      </c>
      <c r="M3900" s="5">
        <f t="shared" si="974"/>
        <v>2025</v>
      </c>
      <c r="N3900" s="135">
        <v>115</v>
      </c>
      <c r="O3900" s="6">
        <f t="shared" si="980"/>
        <v>-115</v>
      </c>
      <c r="P3900" s="12">
        <f t="shared" si="978"/>
        <v>0</v>
      </c>
      <c r="Q3900" s="7">
        <f t="shared" si="975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0"/>
        <v>4</v>
      </c>
      <c r="C3901" s="5">
        <f t="shared" si="971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2"/>
        <v>45772</v>
      </c>
      <c r="L3901" s="5">
        <f t="shared" si="973"/>
        <v>4</v>
      </c>
      <c r="M3901" s="5">
        <f t="shared" si="974"/>
        <v>2025</v>
      </c>
      <c r="N3901" s="135">
        <v>312.5</v>
      </c>
      <c r="O3901" s="141"/>
      <c r="P3901" s="12">
        <f t="shared" si="978"/>
        <v>312.5</v>
      </c>
      <c r="Q3901" s="7">
        <f t="shared" si="975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0"/>
        <v>4</v>
      </c>
      <c r="C3902" s="5">
        <f t="shared" si="971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2"/>
        <v>45772</v>
      </c>
      <c r="L3902" s="5">
        <f t="shared" si="973"/>
        <v>4</v>
      </c>
      <c r="M3902" s="5">
        <f t="shared" si="974"/>
        <v>2025</v>
      </c>
      <c r="N3902" s="135">
        <v>14580</v>
      </c>
      <c r="O3902" s="141"/>
      <c r="P3902" s="12">
        <f t="shared" si="978"/>
        <v>14580</v>
      </c>
      <c r="Q3902" s="7">
        <f t="shared" si="975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0"/>
        <v>4</v>
      </c>
      <c r="C3903" s="5">
        <f t="shared" si="971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2"/>
        <v>45772</v>
      </c>
      <c r="L3903" s="5">
        <f t="shared" si="973"/>
        <v>4</v>
      </c>
      <c r="M3903" s="5">
        <f t="shared" si="974"/>
        <v>2025</v>
      </c>
      <c r="N3903" s="135">
        <v>5894.1</v>
      </c>
      <c r="O3903" s="141"/>
      <c r="P3903" s="12">
        <f t="shared" si="978"/>
        <v>5894.1</v>
      </c>
      <c r="Q3903" s="7">
        <f t="shared" si="975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0"/>
        <v>4</v>
      </c>
      <c r="C3904" s="5">
        <f t="shared" si="971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2"/>
        <v>45772</v>
      </c>
      <c r="L3904" s="5">
        <f t="shared" si="973"/>
        <v>4</v>
      </c>
      <c r="M3904" s="5">
        <f t="shared" si="974"/>
        <v>2025</v>
      </c>
      <c r="N3904" s="135">
        <v>3465</v>
      </c>
      <c r="O3904" s="141"/>
      <c r="P3904" s="12">
        <f t="shared" si="978"/>
        <v>3465</v>
      </c>
      <c r="Q3904" s="7">
        <f t="shared" si="975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0"/>
        <v>4</v>
      </c>
      <c r="C3905" s="5">
        <f t="shared" si="971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2"/>
        <v>45772</v>
      </c>
      <c r="L3905" s="5">
        <f t="shared" si="973"/>
        <v>4</v>
      </c>
      <c r="M3905" s="5">
        <f t="shared" si="974"/>
        <v>2025</v>
      </c>
      <c r="N3905" s="135">
        <v>460</v>
      </c>
      <c r="O3905" s="141"/>
      <c r="P3905" s="12">
        <f t="shared" si="978"/>
        <v>460</v>
      </c>
      <c r="Q3905" s="7">
        <f t="shared" si="975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0"/>
        <v>4</v>
      </c>
      <c r="C3906" s="5">
        <f t="shared" si="971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2"/>
        <v>45772</v>
      </c>
      <c r="L3906" s="5">
        <f t="shared" si="973"/>
        <v>4</v>
      </c>
      <c r="M3906" s="5">
        <f t="shared" si="974"/>
        <v>2025</v>
      </c>
      <c r="N3906" s="135">
        <v>975</v>
      </c>
      <c r="O3906" s="141"/>
      <c r="P3906" s="12">
        <f t="shared" si="978"/>
        <v>975</v>
      </c>
      <c r="Q3906" s="7">
        <f t="shared" si="975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1">MONTH(A3907)</f>
        <v>4</v>
      </c>
      <c r="C3907" s="5">
        <f t="shared" ref="C3907:C3970" si="982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3">A3907+J3907</f>
        <v>45776</v>
      </c>
      <c r="L3907" s="5">
        <f t="shared" ref="L3907:L3970" si="984">MONTH(K3907)</f>
        <v>4</v>
      </c>
      <c r="M3907" s="5">
        <f t="shared" ref="M3907:M3970" si="985">YEAR(K3907)</f>
        <v>2025</v>
      </c>
      <c r="N3907" s="135">
        <v>500</v>
      </c>
      <c r="O3907" s="6">
        <f>-N3907</f>
        <v>-500</v>
      </c>
      <c r="P3907" s="12">
        <f t="shared" si="978"/>
        <v>0</v>
      </c>
      <c r="Q3907" s="7">
        <f t="shared" ref="Q3907:Q3970" si="986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1"/>
        <v>4</v>
      </c>
      <c r="C3908" s="5">
        <f t="shared" si="982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3"/>
        <v>45776</v>
      </c>
      <c r="L3908" s="5">
        <f t="shared" si="984"/>
        <v>4</v>
      </c>
      <c r="M3908" s="5">
        <f t="shared" si="985"/>
        <v>2025</v>
      </c>
      <c r="N3908" s="135">
        <v>216</v>
      </c>
      <c r="O3908" s="6">
        <f>-N3908</f>
        <v>-216</v>
      </c>
      <c r="P3908" s="12">
        <f t="shared" si="978"/>
        <v>0</v>
      </c>
      <c r="Q3908" s="7">
        <f t="shared" si="986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1"/>
        <v>4</v>
      </c>
      <c r="C3909" s="5">
        <f t="shared" si="982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3"/>
        <v>45776</v>
      </c>
      <c r="L3909" s="5">
        <f t="shared" si="984"/>
        <v>4</v>
      </c>
      <c r="M3909" s="5">
        <f t="shared" si="985"/>
        <v>2025</v>
      </c>
      <c r="N3909" s="135">
        <v>250</v>
      </c>
      <c r="O3909" s="6">
        <f t="shared" ref="O3909:O3913" si="987">-N3909</f>
        <v>-250</v>
      </c>
      <c r="P3909" s="12">
        <f t="shared" si="978"/>
        <v>0</v>
      </c>
      <c r="Q3909" s="7">
        <f t="shared" si="986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1"/>
        <v>5</v>
      </c>
      <c r="C3910" s="5">
        <f t="shared" si="982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3"/>
        <v>45779</v>
      </c>
      <c r="L3910" s="5">
        <f t="shared" si="984"/>
        <v>5</v>
      </c>
      <c r="M3910" s="5">
        <f t="shared" si="985"/>
        <v>2025</v>
      </c>
      <c r="N3910" s="135">
        <v>1710</v>
      </c>
      <c r="O3910" s="6">
        <f t="shared" si="987"/>
        <v>-1710</v>
      </c>
      <c r="P3910" s="12">
        <f t="shared" si="978"/>
        <v>0</v>
      </c>
      <c r="Q3910" s="7">
        <f t="shared" si="986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1"/>
        <v>5</v>
      </c>
      <c r="C3911" s="5">
        <f t="shared" si="982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3"/>
        <v>45779</v>
      </c>
      <c r="L3911" s="5">
        <f t="shared" si="984"/>
        <v>5</v>
      </c>
      <c r="M3911" s="5">
        <f t="shared" si="985"/>
        <v>2025</v>
      </c>
      <c r="N3911" s="135">
        <v>277.5</v>
      </c>
      <c r="O3911" s="6">
        <f t="shared" si="987"/>
        <v>-277.5</v>
      </c>
      <c r="P3911" s="12">
        <f t="shared" si="978"/>
        <v>0</v>
      </c>
      <c r="Q3911" s="7">
        <f t="shared" si="986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1"/>
        <v>5</v>
      </c>
      <c r="C3912" s="5">
        <f t="shared" si="982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3"/>
        <v>45779</v>
      </c>
      <c r="L3912" s="5">
        <f t="shared" si="984"/>
        <v>5</v>
      </c>
      <c r="M3912" s="5">
        <f t="shared" si="985"/>
        <v>2025</v>
      </c>
      <c r="N3912" s="135">
        <v>95</v>
      </c>
      <c r="O3912" s="6">
        <f t="shared" si="987"/>
        <v>-95</v>
      </c>
      <c r="P3912" s="12">
        <f t="shared" si="978"/>
        <v>0</v>
      </c>
      <c r="Q3912" s="7">
        <f t="shared" si="986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1"/>
        <v>5</v>
      </c>
      <c r="C3913" s="5">
        <f t="shared" si="982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3"/>
        <v>45779</v>
      </c>
      <c r="L3913" s="5">
        <f t="shared" si="984"/>
        <v>5</v>
      </c>
      <c r="M3913" s="5">
        <f t="shared" si="985"/>
        <v>2025</v>
      </c>
      <c r="N3913" s="135">
        <v>625</v>
      </c>
      <c r="O3913" s="6">
        <f t="shared" si="987"/>
        <v>-625</v>
      </c>
      <c r="P3913" s="12">
        <f t="shared" si="978"/>
        <v>0</v>
      </c>
      <c r="Q3913" s="7">
        <f t="shared" si="986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1"/>
        <v>5</v>
      </c>
      <c r="C3914" s="5">
        <f t="shared" si="982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3"/>
        <v>45780</v>
      </c>
      <c r="L3914" s="5">
        <f t="shared" si="984"/>
        <v>5</v>
      </c>
      <c r="M3914" s="5">
        <f t="shared" si="985"/>
        <v>2025</v>
      </c>
      <c r="N3914" s="135">
        <v>1642.5</v>
      </c>
      <c r="O3914" s="6">
        <f t="shared" ref="O3914:O3916" si="988">-N3914</f>
        <v>-1642.5</v>
      </c>
      <c r="P3914" s="12">
        <f t="shared" si="978"/>
        <v>0</v>
      </c>
      <c r="Q3914" s="7">
        <f t="shared" si="986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1"/>
        <v>5</v>
      </c>
      <c r="C3915" s="5">
        <f t="shared" si="982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3"/>
        <v>45780</v>
      </c>
      <c r="L3915" s="5">
        <f t="shared" si="984"/>
        <v>5</v>
      </c>
      <c r="M3915" s="5">
        <f t="shared" si="985"/>
        <v>2025</v>
      </c>
      <c r="N3915" s="135">
        <v>408.7</v>
      </c>
      <c r="O3915" s="6">
        <f t="shared" si="988"/>
        <v>-408.7</v>
      </c>
      <c r="P3915" s="12">
        <f t="shared" si="978"/>
        <v>0</v>
      </c>
      <c r="Q3915" s="7">
        <f t="shared" si="986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1"/>
        <v>5</v>
      </c>
      <c r="C3916" s="5">
        <f t="shared" si="982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3"/>
        <v>45780</v>
      </c>
      <c r="L3916" s="5">
        <f t="shared" si="984"/>
        <v>5</v>
      </c>
      <c r="M3916" s="5">
        <f t="shared" si="985"/>
        <v>2025</v>
      </c>
      <c r="N3916" s="135">
        <v>115</v>
      </c>
      <c r="O3916" s="6">
        <f t="shared" si="988"/>
        <v>-115</v>
      </c>
      <c r="P3916" s="12">
        <f t="shared" si="978"/>
        <v>0</v>
      </c>
      <c r="Q3916" s="7">
        <f t="shared" si="986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1"/>
        <v>5</v>
      </c>
      <c r="C3917" s="5">
        <f t="shared" si="982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3"/>
        <v>45779</v>
      </c>
      <c r="L3917" s="5">
        <f t="shared" si="984"/>
        <v>5</v>
      </c>
      <c r="M3917" s="5">
        <f t="shared" si="985"/>
        <v>2025</v>
      </c>
      <c r="N3917" s="135">
        <v>187.5</v>
      </c>
      <c r="P3917" s="12">
        <f t="shared" si="978"/>
        <v>187.5</v>
      </c>
      <c r="Q3917" s="7">
        <f t="shared" si="986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1"/>
        <v>5</v>
      </c>
      <c r="C3918" s="5">
        <f t="shared" si="982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3"/>
        <v>45779</v>
      </c>
      <c r="L3918" s="5">
        <f t="shared" si="984"/>
        <v>5</v>
      </c>
      <c r="M3918" s="5">
        <f t="shared" si="985"/>
        <v>2025</v>
      </c>
      <c r="N3918" s="135">
        <v>9720</v>
      </c>
      <c r="P3918" s="12">
        <f t="shared" si="978"/>
        <v>9720</v>
      </c>
      <c r="Q3918" s="7">
        <f t="shared" si="986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1"/>
        <v>5</v>
      </c>
      <c r="C3919" s="5">
        <f t="shared" si="982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3"/>
        <v>45779</v>
      </c>
      <c r="L3919" s="5">
        <f t="shared" si="984"/>
        <v>5</v>
      </c>
      <c r="M3919" s="5">
        <f t="shared" si="985"/>
        <v>2025</v>
      </c>
      <c r="N3919" s="135">
        <v>2183</v>
      </c>
      <c r="P3919" s="12">
        <f t="shared" si="978"/>
        <v>2183</v>
      </c>
      <c r="Q3919" s="7">
        <f t="shared" si="986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1"/>
        <v>5</v>
      </c>
      <c r="C3920" s="5">
        <f t="shared" si="982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3"/>
        <v>45779</v>
      </c>
      <c r="L3920" s="5">
        <f t="shared" si="984"/>
        <v>5</v>
      </c>
      <c r="M3920" s="5">
        <f t="shared" si="985"/>
        <v>2025</v>
      </c>
      <c r="N3920" s="135">
        <v>1732.5</v>
      </c>
      <c r="P3920" s="12">
        <f t="shared" si="978"/>
        <v>1732.5</v>
      </c>
      <c r="Q3920" s="7">
        <f t="shared" si="986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1"/>
        <v>5</v>
      </c>
      <c r="C3921" s="5">
        <f t="shared" si="982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3"/>
        <v>45779</v>
      </c>
      <c r="L3921" s="5">
        <f t="shared" si="984"/>
        <v>5</v>
      </c>
      <c r="M3921" s="5">
        <f t="shared" si="985"/>
        <v>2025</v>
      </c>
      <c r="N3921" s="135">
        <v>460</v>
      </c>
      <c r="P3921" s="12">
        <f t="shared" si="978"/>
        <v>460</v>
      </c>
      <c r="Q3921" s="7">
        <f t="shared" si="986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1"/>
        <v>5</v>
      </c>
      <c r="C3922" s="5">
        <f t="shared" si="982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3"/>
        <v>45780</v>
      </c>
      <c r="L3922" s="5">
        <f t="shared" si="984"/>
        <v>5</v>
      </c>
      <c r="M3922" s="5">
        <f t="shared" si="985"/>
        <v>2025</v>
      </c>
      <c r="N3922" s="135">
        <v>1755</v>
      </c>
      <c r="P3922" s="12">
        <f t="shared" si="978"/>
        <v>1755</v>
      </c>
      <c r="Q3922" s="7">
        <f t="shared" si="986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1"/>
        <v>5</v>
      </c>
      <c r="C3923" s="5">
        <f t="shared" si="982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3"/>
        <v>45780</v>
      </c>
      <c r="L3923" s="5">
        <f t="shared" si="984"/>
        <v>5</v>
      </c>
      <c r="M3923" s="5">
        <f t="shared" si="985"/>
        <v>2025</v>
      </c>
      <c r="N3923" s="135">
        <v>405</v>
      </c>
      <c r="P3923" s="12">
        <f t="shared" si="978"/>
        <v>405</v>
      </c>
      <c r="Q3923" s="7">
        <f t="shared" si="986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1"/>
        <v>5</v>
      </c>
      <c r="C3924" s="5">
        <f t="shared" si="982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3"/>
        <v>45780</v>
      </c>
      <c r="L3924" s="5">
        <f t="shared" si="984"/>
        <v>5</v>
      </c>
      <c r="M3924" s="5">
        <f t="shared" si="985"/>
        <v>2025</v>
      </c>
      <c r="N3924" s="135">
        <v>150</v>
      </c>
      <c r="P3924" s="12">
        <f t="shared" si="978"/>
        <v>150</v>
      </c>
      <c r="Q3924" s="7">
        <f t="shared" si="986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1"/>
        <v>5</v>
      </c>
      <c r="C3925" s="5">
        <f t="shared" si="982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3"/>
        <v>45780</v>
      </c>
      <c r="L3925" s="5">
        <f t="shared" si="984"/>
        <v>5</v>
      </c>
      <c r="M3925" s="5">
        <f t="shared" si="985"/>
        <v>2025</v>
      </c>
      <c r="N3925" s="135">
        <v>160</v>
      </c>
      <c r="P3925" s="12">
        <f t="shared" si="978"/>
        <v>160</v>
      </c>
      <c r="Q3925" s="7">
        <f t="shared" si="986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1"/>
        <v>5</v>
      </c>
      <c r="C3926" s="5">
        <f t="shared" si="982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3"/>
        <v>45780</v>
      </c>
      <c r="L3926" s="5">
        <f t="shared" si="984"/>
        <v>5</v>
      </c>
      <c r="M3926" s="5">
        <f t="shared" si="985"/>
        <v>2025</v>
      </c>
      <c r="N3926" s="135">
        <v>125</v>
      </c>
      <c r="P3926" s="12">
        <f t="shared" si="978"/>
        <v>125</v>
      </c>
      <c r="Q3926" s="7">
        <f t="shared" si="986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1"/>
        <v>5</v>
      </c>
      <c r="C3927" s="5">
        <f t="shared" si="982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3"/>
        <v>45781</v>
      </c>
      <c r="L3927" s="5">
        <f t="shared" si="984"/>
        <v>5</v>
      </c>
      <c r="M3927" s="5">
        <f t="shared" si="985"/>
        <v>2025</v>
      </c>
      <c r="N3927" s="135">
        <v>250</v>
      </c>
      <c r="O3927" s="6">
        <f>-N3927</f>
        <v>-250</v>
      </c>
      <c r="P3927" s="12">
        <f t="shared" si="978"/>
        <v>0</v>
      </c>
      <c r="Q3927" s="7">
        <f t="shared" si="986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1"/>
        <v>5</v>
      </c>
      <c r="C3928" s="5">
        <f t="shared" si="982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3"/>
        <v>45781</v>
      </c>
      <c r="L3928" s="5">
        <f t="shared" si="984"/>
        <v>5</v>
      </c>
      <c r="M3928" s="5">
        <f t="shared" si="985"/>
        <v>2025</v>
      </c>
      <c r="N3928" s="135">
        <v>525</v>
      </c>
      <c r="O3928" s="6">
        <f>-N3928</f>
        <v>-525</v>
      </c>
      <c r="P3928" s="12">
        <f t="shared" si="978"/>
        <v>0</v>
      </c>
      <c r="Q3928" s="7">
        <f t="shared" si="986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1"/>
        <v>5</v>
      </c>
      <c r="C3929" s="5">
        <f t="shared" si="982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3"/>
        <v>45783</v>
      </c>
      <c r="L3929" s="5">
        <f t="shared" si="984"/>
        <v>5</v>
      </c>
      <c r="M3929" s="5">
        <f t="shared" si="985"/>
        <v>2025</v>
      </c>
      <c r="N3929" s="135">
        <v>187.5</v>
      </c>
      <c r="P3929" s="12">
        <f t="shared" si="978"/>
        <v>187.5</v>
      </c>
      <c r="Q3929" s="7">
        <f t="shared" si="986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1"/>
        <v>5</v>
      </c>
      <c r="C3930" s="5">
        <f t="shared" si="982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3"/>
        <v>45783</v>
      </c>
      <c r="L3930" s="5">
        <f t="shared" si="984"/>
        <v>5</v>
      </c>
      <c r="M3930" s="5">
        <f t="shared" si="985"/>
        <v>2025</v>
      </c>
      <c r="N3930" s="135">
        <v>9720</v>
      </c>
      <c r="P3930" s="12">
        <f t="shared" si="978"/>
        <v>9720</v>
      </c>
      <c r="Q3930" s="7">
        <f t="shared" si="986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1"/>
        <v>5</v>
      </c>
      <c r="C3931" s="5">
        <f t="shared" si="982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3"/>
        <v>45783</v>
      </c>
      <c r="L3931" s="5">
        <f t="shared" si="984"/>
        <v>5</v>
      </c>
      <c r="M3931" s="5">
        <f t="shared" si="985"/>
        <v>2025</v>
      </c>
      <c r="N3931" s="135">
        <v>3274.5</v>
      </c>
      <c r="P3931" s="12">
        <f t="shared" si="978"/>
        <v>3274.5</v>
      </c>
      <c r="Q3931" s="7">
        <f t="shared" si="986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1"/>
        <v>5</v>
      </c>
      <c r="C3932" s="5">
        <f t="shared" si="982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3"/>
        <v>45783</v>
      </c>
      <c r="L3932" s="5">
        <f t="shared" si="984"/>
        <v>5</v>
      </c>
      <c r="M3932" s="5">
        <f t="shared" si="985"/>
        <v>2025</v>
      </c>
      <c r="N3932" s="135">
        <v>1980</v>
      </c>
      <c r="P3932" s="12">
        <f t="shared" si="978"/>
        <v>1980</v>
      </c>
      <c r="Q3932" s="7">
        <f t="shared" si="986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1"/>
        <v>5</v>
      </c>
      <c r="C3933" s="5">
        <f t="shared" si="982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3"/>
        <v>45783</v>
      </c>
      <c r="L3933" s="5">
        <f t="shared" si="984"/>
        <v>5</v>
      </c>
      <c r="M3933" s="5">
        <f t="shared" si="985"/>
        <v>2025</v>
      </c>
      <c r="N3933" s="135">
        <v>460</v>
      </c>
      <c r="P3933" s="12">
        <f t="shared" si="978"/>
        <v>460</v>
      </c>
      <c r="Q3933" s="7">
        <f t="shared" si="986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1"/>
        <v>5</v>
      </c>
      <c r="C3934" s="5">
        <f t="shared" si="982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3"/>
        <v>45783</v>
      </c>
      <c r="L3934" s="5">
        <f t="shared" si="984"/>
        <v>5</v>
      </c>
      <c r="M3934" s="5">
        <f t="shared" si="985"/>
        <v>2025</v>
      </c>
      <c r="N3934" s="135">
        <v>1000</v>
      </c>
      <c r="P3934" s="12">
        <f t="shared" si="978"/>
        <v>1000</v>
      </c>
      <c r="Q3934" s="7">
        <f t="shared" si="986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1"/>
        <v>5</v>
      </c>
      <c r="C3935" s="5">
        <f t="shared" si="982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3"/>
        <v>45783</v>
      </c>
      <c r="L3935" s="5">
        <f t="shared" si="984"/>
        <v>5</v>
      </c>
      <c r="M3935" s="5">
        <f t="shared" si="985"/>
        <v>2025</v>
      </c>
      <c r="N3935" s="135">
        <v>4927.5</v>
      </c>
      <c r="O3935" s="6">
        <f t="shared" ref="O3935:O3938" si="989">-N3935</f>
        <v>-4927.5</v>
      </c>
      <c r="P3935" s="12">
        <f t="shared" si="978"/>
        <v>0</v>
      </c>
      <c r="Q3935" s="7">
        <f t="shared" si="986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1"/>
        <v>5</v>
      </c>
      <c r="C3936" s="5">
        <f t="shared" si="982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3"/>
        <v>45783</v>
      </c>
      <c r="L3936" s="5">
        <f t="shared" si="984"/>
        <v>5</v>
      </c>
      <c r="M3936" s="5">
        <f t="shared" si="985"/>
        <v>2025</v>
      </c>
      <c r="N3936" s="135">
        <v>1226.0999999999999</v>
      </c>
      <c r="O3936" s="6">
        <f t="shared" si="989"/>
        <v>-1226.0999999999999</v>
      </c>
      <c r="P3936" s="12">
        <f t="shared" ref="P3936:P3999" si="990">SUM(N3936+O3936)</f>
        <v>0</v>
      </c>
      <c r="Q3936" s="7">
        <f t="shared" si="986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1"/>
        <v>5</v>
      </c>
      <c r="C3937" s="5">
        <f t="shared" si="982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3"/>
        <v>45783</v>
      </c>
      <c r="L3937" s="5">
        <f t="shared" si="984"/>
        <v>5</v>
      </c>
      <c r="M3937" s="5">
        <f t="shared" si="985"/>
        <v>2025</v>
      </c>
      <c r="N3937" s="135">
        <v>230</v>
      </c>
      <c r="O3937" s="6">
        <f t="shared" si="989"/>
        <v>-230</v>
      </c>
      <c r="P3937" s="12">
        <f t="shared" si="990"/>
        <v>0</v>
      </c>
      <c r="Q3937" s="7">
        <f t="shared" si="986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1"/>
        <v>5</v>
      </c>
      <c r="C3938" s="5">
        <f t="shared" si="982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3"/>
        <v>45783</v>
      </c>
      <c r="L3938" s="5">
        <f t="shared" si="984"/>
        <v>5</v>
      </c>
      <c r="M3938" s="5">
        <f t="shared" si="985"/>
        <v>2025</v>
      </c>
      <c r="N3938" s="135">
        <v>575</v>
      </c>
      <c r="O3938" s="6">
        <f t="shared" si="989"/>
        <v>-575</v>
      </c>
      <c r="P3938" s="12">
        <f t="shared" si="990"/>
        <v>0</v>
      </c>
      <c r="Q3938" s="7">
        <f t="shared" si="986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1"/>
        <v>5</v>
      </c>
      <c r="C3939" s="5">
        <f t="shared" si="982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3"/>
        <v>45785</v>
      </c>
      <c r="L3939" s="5">
        <f t="shared" si="984"/>
        <v>5</v>
      </c>
      <c r="M3939" s="5">
        <f t="shared" si="985"/>
        <v>2025</v>
      </c>
      <c r="N3939" s="135">
        <v>125</v>
      </c>
      <c r="P3939" s="12">
        <f t="shared" si="990"/>
        <v>125</v>
      </c>
      <c r="Q3939" s="7">
        <f t="shared" si="986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1"/>
        <v>5</v>
      </c>
      <c r="C3940" s="5">
        <f t="shared" si="982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3"/>
        <v>45785</v>
      </c>
      <c r="L3940" s="5">
        <f t="shared" si="984"/>
        <v>5</v>
      </c>
      <c r="M3940" s="5">
        <f t="shared" si="985"/>
        <v>2025</v>
      </c>
      <c r="N3940" s="135">
        <v>9720</v>
      </c>
      <c r="P3940" s="12">
        <f t="shared" si="990"/>
        <v>9720</v>
      </c>
      <c r="Q3940" s="7">
        <f t="shared" si="986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1"/>
        <v>5</v>
      </c>
      <c r="C3941" s="5">
        <f t="shared" si="982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3"/>
        <v>45785</v>
      </c>
      <c r="L3941" s="5">
        <f t="shared" si="984"/>
        <v>5</v>
      </c>
      <c r="M3941" s="5">
        <f t="shared" si="985"/>
        <v>2025</v>
      </c>
      <c r="N3941" s="135">
        <v>2124</v>
      </c>
      <c r="P3941" s="12">
        <f t="shared" si="990"/>
        <v>2124</v>
      </c>
      <c r="Q3941" s="7">
        <f t="shared" si="986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1"/>
        <v>5</v>
      </c>
      <c r="C3942" s="5">
        <f t="shared" si="982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3"/>
        <v>45785</v>
      </c>
      <c r="L3942" s="5">
        <f t="shared" si="984"/>
        <v>5</v>
      </c>
      <c r="M3942" s="5">
        <f t="shared" si="985"/>
        <v>2025</v>
      </c>
      <c r="N3942" s="135">
        <v>2227.5</v>
      </c>
      <c r="P3942" s="12">
        <f t="shared" si="990"/>
        <v>2227.5</v>
      </c>
      <c r="Q3942" s="7">
        <f t="shared" si="986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1"/>
        <v>5</v>
      </c>
      <c r="C3943" s="5">
        <f t="shared" si="982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3"/>
        <v>45785</v>
      </c>
      <c r="L3943" s="5">
        <f t="shared" si="984"/>
        <v>5</v>
      </c>
      <c r="M3943" s="5">
        <f t="shared" si="985"/>
        <v>2025</v>
      </c>
      <c r="N3943" s="135">
        <v>460</v>
      </c>
      <c r="P3943" s="12">
        <f t="shared" si="990"/>
        <v>460</v>
      </c>
      <c r="Q3943" s="7">
        <f t="shared" si="986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1"/>
        <v>5</v>
      </c>
      <c r="C3944" s="5">
        <f t="shared" si="982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3"/>
        <v>45785</v>
      </c>
      <c r="L3944" s="5">
        <f t="shared" si="984"/>
        <v>5</v>
      </c>
      <c r="M3944" s="5">
        <f t="shared" si="985"/>
        <v>2025</v>
      </c>
      <c r="N3944" s="135">
        <v>975</v>
      </c>
      <c r="P3944" s="12">
        <f t="shared" si="990"/>
        <v>975</v>
      </c>
      <c r="Q3944" s="7">
        <f t="shared" si="986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1"/>
        <v>5</v>
      </c>
      <c r="C3945" s="5">
        <f t="shared" si="982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3"/>
        <v>45787</v>
      </c>
      <c r="L3945" s="5">
        <f t="shared" si="984"/>
        <v>5</v>
      </c>
      <c r="M3945" s="5">
        <f t="shared" si="985"/>
        <v>2025</v>
      </c>
      <c r="N3945" s="135">
        <v>125</v>
      </c>
      <c r="P3945" s="12">
        <f t="shared" si="990"/>
        <v>125</v>
      </c>
      <c r="Q3945" s="7">
        <f t="shared" si="986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1"/>
        <v>5</v>
      </c>
      <c r="C3946" s="5">
        <f t="shared" si="982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3"/>
        <v>45787</v>
      </c>
      <c r="L3946" s="5">
        <f t="shared" si="984"/>
        <v>5</v>
      </c>
      <c r="M3946" s="5">
        <f t="shared" si="985"/>
        <v>2025</v>
      </c>
      <c r="N3946" s="135">
        <v>3240</v>
      </c>
      <c r="P3946" s="12">
        <f t="shared" si="990"/>
        <v>3240</v>
      </c>
      <c r="Q3946" s="7">
        <f t="shared" si="986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1"/>
        <v>5</v>
      </c>
      <c r="C3947" s="5">
        <f t="shared" si="982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3"/>
        <v>45787</v>
      </c>
      <c r="L3947" s="5">
        <f t="shared" si="984"/>
        <v>5</v>
      </c>
      <c r="M3947" s="5">
        <f t="shared" si="985"/>
        <v>2025</v>
      </c>
      <c r="N3947" s="135">
        <v>1964.7</v>
      </c>
      <c r="P3947" s="12">
        <f t="shared" si="990"/>
        <v>1964.7</v>
      </c>
      <c r="Q3947" s="7">
        <f t="shared" si="986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1"/>
        <v>5</v>
      </c>
      <c r="C3948" s="5">
        <f t="shared" si="982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3"/>
        <v>45787</v>
      </c>
      <c r="L3948" s="5">
        <f t="shared" si="984"/>
        <v>5</v>
      </c>
      <c r="M3948" s="5">
        <f t="shared" si="985"/>
        <v>2025</v>
      </c>
      <c r="N3948" s="135">
        <v>1237.5</v>
      </c>
      <c r="P3948" s="12">
        <f t="shared" si="990"/>
        <v>1237.5</v>
      </c>
      <c r="Q3948" s="7">
        <f t="shared" si="986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1"/>
        <v>5</v>
      </c>
      <c r="C3949" s="5">
        <f t="shared" si="982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3"/>
        <v>45787</v>
      </c>
      <c r="L3949" s="5">
        <f t="shared" si="984"/>
        <v>5</v>
      </c>
      <c r="M3949" s="5">
        <f t="shared" si="985"/>
        <v>2025</v>
      </c>
      <c r="N3949" s="135">
        <v>975</v>
      </c>
      <c r="P3949" s="12">
        <f t="shared" si="990"/>
        <v>975</v>
      </c>
      <c r="Q3949" s="7">
        <f t="shared" si="986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1"/>
        <v>5</v>
      </c>
      <c r="C3950" s="5">
        <f t="shared" si="982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3"/>
        <v>45791</v>
      </c>
      <c r="L3950" s="5">
        <f t="shared" si="984"/>
        <v>5</v>
      </c>
      <c r="M3950" s="5">
        <f t="shared" si="985"/>
        <v>2025</v>
      </c>
      <c r="N3950" s="135">
        <v>1755</v>
      </c>
      <c r="P3950" s="12">
        <f t="shared" si="990"/>
        <v>1755</v>
      </c>
      <c r="Q3950" s="7">
        <f t="shared" si="986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1"/>
        <v>5</v>
      </c>
      <c r="C3951" s="5">
        <f t="shared" si="982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3"/>
        <v>45791</v>
      </c>
      <c r="L3951" s="5">
        <f t="shared" si="984"/>
        <v>5</v>
      </c>
      <c r="M3951" s="5">
        <f t="shared" si="985"/>
        <v>2025</v>
      </c>
      <c r="N3951" s="135">
        <v>405</v>
      </c>
      <c r="P3951" s="12">
        <f t="shared" si="990"/>
        <v>405</v>
      </c>
      <c r="Q3951" s="7">
        <f t="shared" si="986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1"/>
        <v>5</v>
      </c>
      <c r="C3952" s="5">
        <f t="shared" si="982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3"/>
        <v>45791</v>
      </c>
      <c r="L3952" s="5">
        <f t="shared" si="984"/>
        <v>5</v>
      </c>
      <c r="M3952" s="5">
        <f t="shared" si="985"/>
        <v>2025</v>
      </c>
      <c r="N3952" s="135">
        <v>283.8</v>
      </c>
      <c r="P3952" s="12">
        <f t="shared" si="990"/>
        <v>283.8</v>
      </c>
      <c r="Q3952" s="7">
        <f t="shared" si="986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1"/>
        <v>5</v>
      </c>
      <c r="C3953" s="5">
        <f t="shared" si="982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3"/>
        <v>45791</v>
      </c>
      <c r="L3953" s="5">
        <f t="shared" si="984"/>
        <v>5</v>
      </c>
      <c r="M3953" s="5">
        <f t="shared" si="985"/>
        <v>2025</v>
      </c>
      <c r="N3953" s="135">
        <v>110</v>
      </c>
      <c r="P3953" s="12">
        <f t="shared" si="990"/>
        <v>110</v>
      </c>
      <c r="Q3953" s="7">
        <f t="shared" si="986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1"/>
        <v>5</v>
      </c>
      <c r="C3954" s="5">
        <f t="shared" si="982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3"/>
        <v>45791</v>
      </c>
      <c r="L3954" s="5">
        <f t="shared" si="984"/>
        <v>5</v>
      </c>
      <c r="M3954" s="5">
        <f t="shared" si="985"/>
        <v>2025</v>
      </c>
      <c r="N3954" s="135">
        <v>390</v>
      </c>
      <c r="P3954" s="12">
        <f t="shared" si="990"/>
        <v>390</v>
      </c>
      <c r="Q3954" s="7">
        <f t="shared" si="986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1"/>
        <v>5</v>
      </c>
      <c r="C3955" s="5">
        <f t="shared" si="982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3"/>
        <v>45791</v>
      </c>
      <c r="L3955" s="5">
        <f t="shared" si="984"/>
        <v>5</v>
      </c>
      <c r="M3955" s="5">
        <f t="shared" si="985"/>
        <v>2025</v>
      </c>
      <c r="N3955" s="135">
        <v>1710</v>
      </c>
      <c r="O3955" s="6">
        <f t="shared" ref="O3955:O3958" si="991">-N3955</f>
        <v>-1710</v>
      </c>
      <c r="P3955" s="12">
        <f t="shared" si="990"/>
        <v>0</v>
      </c>
      <c r="Q3955" s="7">
        <f t="shared" si="986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1"/>
        <v>5</v>
      </c>
      <c r="C3956" s="5">
        <f t="shared" si="982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3"/>
        <v>45791</v>
      </c>
      <c r="L3956" s="5">
        <f t="shared" si="984"/>
        <v>5</v>
      </c>
      <c r="M3956" s="5">
        <f t="shared" si="985"/>
        <v>2025</v>
      </c>
      <c r="N3956" s="135">
        <v>277.5</v>
      </c>
      <c r="O3956" s="6">
        <f t="shared" si="991"/>
        <v>-277.5</v>
      </c>
      <c r="P3956" s="12">
        <f t="shared" si="990"/>
        <v>0</v>
      </c>
      <c r="Q3956" s="7">
        <f t="shared" si="986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1"/>
        <v>5</v>
      </c>
      <c r="C3957" s="5">
        <f t="shared" si="982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3"/>
        <v>45791</v>
      </c>
      <c r="L3957" s="5">
        <f t="shared" si="984"/>
        <v>5</v>
      </c>
      <c r="M3957" s="5">
        <f t="shared" si="985"/>
        <v>2025</v>
      </c>
      <c r="N3957" s="135">
        <v>95</v>
      </c>
      <c r="O3957" s="6">
        <f t="shared" si="991"/>
        <v>-95</v>
      </c>
      <c r="P3957" s="12">
        <f t="shared" si="990"/>
        <v>0</v>
      </c>
      <c r="Q3957" s="7">
        <f t="shared" si="986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1"/>
        <v>5</v>
      </c>
      <c r="C3958" s="5">
        <f t="shared" si="982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3"/>
        <v>45791</v>
      </c>
      <c r="L3958" s="5">
        <f t="shared" si="984"/>
        <v>5</v>
      </c>
      <c r="M3958" s="5">
        <f t="shared" si="985"/>
        <v>2025</v>
      </c>
      <c r="N3958" s="135">
        <v>225</v>
      </c>
      <c r="O3958" s="6">
        <f t="shared" si="991"/>
        <v>-225</v>
      </c>
      <c r="P3958" s="12">
        <f t="shared" si="990"/>
        <v>0</v>
      </c>
      <c r="Q3958" s="7">
        <f t="shared" si="986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1"/>
        <v>5</v>
      </c>
      <c r="C3959" s="5">
        <f t="shared" si="982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3"/>
        <v>45791</v>
      </c>
      <c r="L3959" s="5">
        <f t="shared" si="984"/>
        <v>5</v>
      </c>
      <c r="M3959" s="5">
        <f t="shared" si="985"/>
        <v>2025</v>
      </c>
      <c r="N3959" s="135">
        <v>3240</v>
      </c>
      <c r="P3959" s="12">
        <f t="shared" si="990"/>
        <v>3240</v>
      </c>
      <c r="Q3959" s="7">
        <f t="shared" si="986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1"/>
        <v>5</v>
      </c>
      <c r="C3960" s="5">
        <f t="shared" si="982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3"/>
        <v>45791</v>
      </c>
      <c r="L3960" s="5">
        <f t="shared" si="984"/>
        <v>5</v>
      </c>
      <c r="M3960" s="5">
        <f t="shared" si="985"/>
        <v>2025</v>
      </c>
      <c r="N3960" s="135">
        <v>654.9</v>
      </c>
      <c r="P3960" s="12">
        <f t="shared" si="990"/>
        <v>654.9</v>
      </c>
      <c r="Q3960" s="7">
        <f t="shared" si="986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1"/>
        <v>5</v>
      </c>
      <c r="C3961" s="5">
        <f t="shared" si="982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3"/>
        <v>45791</v>
      </c>
      <c r="L3961" s="5">
        <f t="shared" si="984"/>
        <v>5</v>
      </c>
      <c r="M3961" s="5">
        <f t="shared" si="985"/>
        <v>2025</v>
      </c>
      <c r="N3961" s="135">
        <v>495</v>
      </c>
      <c r="P3961" s="12">
        <f t="shared" si="990"/>
        <v>495</v>
      </c>
      <c r="Q3961" s="7">
        <f t="shared" si="986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1"/>
        <v>5</v>
      </c>
      <c r="C3962" s="5">
        <f t="shared" si="982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3"/>
        <v>45792</v>
      </c>
      <c r="L3962" s="5">
        <f t="shared" si="984"/>
        <v>5</v>
      </c>
      <c r="M3962" s="5">
        <f t="shared" si="985"/>
        <v>2025</v>
      </c>
      <c r="N3962" s="135">
        <v>15592.5</v>
      </c>
      <c r="O3962" s="6">
        <f t="shared" ref="O3962:O3969" si="992">-N3962</f>
        <v>-15592.5</v>
      </c>
      <c r="P3962" s="12">
        <f t="shared" si="990"/>
        <v>0</v>
      </c>
      <c r="Q3962" s="7">
        <f t="shared" si="986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1"/>
        <v>5</v>
      </c>
      <c r="C3963" s="5">
        <f t="shared" si="982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3"/>
        <v>45792</v>
      </c>
      <c r="L3963" s="5">
        <f t="shared" si="984"/>
        <v>5</v>
      </c>
      <c r="M3963" s="5">
        <f t="shared" si="985"/>
        <v>2025</v>
      </c>
      <c r="N3963" s="135">
        <v>2835</v>
      </c>
      <c r="O3963" s="6">
        <f t="shared" si="992"/>
        <v>-2835</v>
      </c>
      <c r="P3963" s="12">
        <f t="shared" si="990"/>
        <v>0</v>
      </c>
      <c r="Q3963" s="7">
        <f t="shared" si="986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1"/>
        <v>5</v>
      </c>
      <c r="C3964" s="5">
        <f t="shared" si="982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3"/>
        <v>45792</v>
      </c>
      <c r="L3964" s="5">
        <f t="shared" si="984"/>
        <v>5</v>
      </c>
      <c r="M3964" s="5">
        <f t="shared" si="985"/>
        <v>2025</v>
      </c>
      <c r="N3964" s="135">
        <v>2835</v>
      </c>
      <c r="O3964" s="6">
        <f t="shared" si="992"/>
        <v>-2835</v>
      </c>
      <c r="P3964" s="12">
        <f t="shared" si="990"/>
        <v>0</v>
      </c>
      <c r="Q3964" s="7">
        <f t="shared" si="986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1"/>
        <v>5</v>
      </c>
      <c r="C3965" s="5">
        <f t="shared" si="982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3"/>
        <v>45792</v>
      </c>
      <c r="L3965" s="5">
        <f t="shared" si="984"/>
        <v>5</v>
      </c>
      <c r="M3965" s="5">
        <f t="shared" si="985"/>
        <v>2025</v>
      </c>
      <c r="N3965" s="135">
        <v>5959.8</v>
      </c>
      <c r="O3965" s="6">
        <f t="shared" si="992"/>
        <v>-5959.8</v>
      </c>
      <c r="P3965" s="12">
        <f t="shared" si="990"/>
        <v>0</v>
      </c>
      <c r="Q3965" s="7">
        <f t="shared" si="986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1"/>
        <v>5</v>
      </c>
      <c r="C3966" s="5">
        <f t="shared" si="982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3"/>
        <v>45792</v>
      </c>
      <c r="L3966" s="5">
        <f t="shared" si="984"/>
        <v>5</v>
      </c>
      <c r="M3966" s="5">
        <f t="shared" si="985"/>
        <v>2025</v>
      </c>
      <c r="N3966" s="135">
        <v>1750</v>
      </c>
      <c r="O3966" s="6">
        <f t="shared" si="992"/>
        <v>-1750</v>
      </c>
      <c r="P3966" s="12">
        <f t="shared" si="990"/>
        <v>0</v>
      </c>
      <c r="Q3966" s="7">
        <f t="shared" si="986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1"/>
        <v>5</v>
      </c>
      <c r="C3967" s="5">
        <f t="shared" si="982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3"/>
        <v>45792</v>
      </c>
      <c r="L3967" s="5">
        <f t="shared" si="984"/>
        <v>5</v>
      </c>
      <c r="M3967" s="5">
        <f t="shared" si="985"/>
        <v>2025</v>
      </c>
      <c r="N3967" s="135">
        <v>110.4</v>
      </c>
      <c r="O3967" s="6">
        <f t="shared" si="992"/>
        <v>-110.4</v>
      </c>
      <c r="P3967" s="12">
        <f t="shared" si="990"/>
        <v>0</v>
      </c>
      <c r="Q3967" s="7">
        <f t="shared" si="986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1"/>
        <v>5</v>
      </c>
      <c r="C3968" s="5">
        <f t="shared" si="982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3"/>
        <v>45792</v>
      </c>
      <c r="L3968" s="5">
        <f t="shared" si="984"/>
        <v>5</v>
      </c>
      <c r="M3968" s="5">
        <f t="shared" si="985"/>
        <v>2025</v>
      </c>
      <c r="N3968" s="135">
        <v>1108.4000000000001</v>
      </c>
      <c r="O3968" s="6">
        <f t="shared" si="992"/>
        <v>-1108.4000000000001</v>
      </c>
      <c r="P3968" s="12">
        <f t="shared" si="990"/>
        <v>0</v>
      </c>
      <c r="Q3968" s="7">
        <f t="shared" si="986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1"/>
        <v>5</v>
      </c>
      <c r="C3969" s="5">
        <f t="shared" si="982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3"/>
        <v>45792</v>
      </c>
      <c r="L3969" s="5">
        <f t="shared" si="984"/>
        <v>5</v>
      </c>
      <c r="M3969" s="5">
        <f t="shared" si="985"/>
        <v>2025</v>
      </c>
      <c r="N3969" s="135">
        <v>2150</v>
      </c>
      <c r="O3969" s="6">
        <f t="shared" si="992"/>
        <v>-2150</v>
      </c>
      <c r="P3969" s="12">
        <f t="shared" si="990"/>
        <v>0</v>
      </c>
      <c r="Q3969" s="7">
        <f t="shared" si="986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1"/>
        <v>5</v>
      </c>
      <c r="C3970" s="5">
        <f t="shared" si="982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3"/>
        <v>45793</v>
      </c>
      <c r="L3970" s="5">
        <f t="shared" si="984"/>
        <v>5</v>
      </c>
      <c r="M3970" s="5">
        <f t="shared" si="985"/>
        <v>2025</v>
      </c>
      <c r="N3970" s="135">
        <v>62.5</v>
      </c>
      <c r="P3970" s="12">
        <f t="shared" si="990"/>
        <v>62.5</v>
      </c>
      <c r="Q3970" s="7">
        <f t="shared" si="986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3">MONTH(A3971)</f>
        <v>5</v>
      </c>
      <c r="C3971" s="5">
        <f t="shared" ref="C3971:C4034" si="994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5">A3971+J3971</f>
        <v>45793</v>
      </c>
      <c r="L3971" s="5">
        <f t="shared" ref="L3971:L4034" si="996">MONTH(K3971)</f>
        <v>5</v>
      </c>
      <c r="M3971" s="5">
        <f t="shared" ref="M3971:M4034" si="997">YEAR(K3971)</f>
        <v>2025</v>
      </c>
      <c r="N3971" s="135">
        <v>1620</v>
      </c>
      <c r="P3971" s="12">
        <f t="shared" si="990"/>
        <v>1620</v>
      </c>
      <c r="Q3971" s="7">
        <f t="shared" ref="Q3971:Q4034" si="998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3"/>
        <v>5</v>
      </c>
      <c r="C3972" s="5">
        <f t="shared" si="994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5"/>
        <v>45793</v>
      </c>
      <c r="L3972" s="5">
        <f t="shared" si="996"/>
        <v>5</v>
      </c>
      <c r="M3972" s="5">
        <f t="shared" si="997"/>
        <v>2025</v>
      </c>
      <c r="N3972" s="135">
        <v>654.9</v>
      </c>
      <c r="P3972" s="12">
        <f t="shared" si="990"/>
        <v>654.9</v>
      </c>
      <c r="Q3972" s="7">
        <f t="shared" si="998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3"/>
        <v>5</v>
      </c>
      <c r="C3973" s="5">
        <f t="shared" si="994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5"/>
        <v>45793</v>
      </c>
      <c r="L3973" s="5">
        <f t="shared" si="996"/>
        <v>5</v>
      </c>
      <c r="M3973" s="5">
        <f t="shared" si="997"/>
        <v>2025</v>
      </c>
      <c r="N3973" s="135">
        <v>495</v>
      </c>
      <c r="P3973" s="12">
        <f t="shared" si="990"/>
        <v>495</v>
      </c>
      <c r="Q3973" s="7">
        <f t="shared" si="998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3"/>
        <v>5</v>
      </c>
      <c r="C3974" s="5">
        <f t="shared" si="994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5"/>
        <v>45793</v>
      </c>
      <c r="L3974" s="5">
        <f t="shared" si="996"/>
        <v>5</v>
      </c>
      <c r="M3974" s="5">
        <f t="shared" si="997"/>
        <v>2025</v>
      </c>
      <c r="N3974" s="135">
        <v>975</v>
      </c>
      <c r="P3974" s="12">
        <f t="shared" si="990"/>
        <v>975</v>
      </c>
      <c r="Q3974" s="7">
        <f t="shared" si="998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3"/>
        <v>5</v>
      </c>
      <c r="C3975" s="5">
        <f t="shared" si="994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5"/>
        <v>45793</v>
      </c>
      <c r="L3975" s="5">
        <f t="shared" si="996"/>
        <v>5</v>
      </c>
      <c r="M3975" s="5">
        <f t="shared" si="997"/>
        <v>2025</v>
      </c>
      <c r="N3975" s="135">
        <v>460</v>
      </c>
      <c r="P3975" s="12">
        <f t="shared" si="990"/>
        <v>460</v>
      </c>
      <c r="Q3975" s="7">
        <f t="shared" si="998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3"/>
        <v>5</v>
      </c>
      <c r="C3976" s="5">
        <f t="shared" si="994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5"/>
        <v>45794</v>
      </c>
      <c r="L3976" s="5">
        <f t="shared" si="996"/>
        <v>5</v>
      </c>
      <c r="M3976" s="5">
        <f t="shared" si="997"/>
        <v>2025</v>
      </c>
      <c r="N3976" s="135">
        <v>187.5</v>
      </c>
      <c r="P3976" s="12">
        <f t="shared" si="990"/>
        <v>187.5</v>
      </c>
      <c r="Q3976" s="7">
        <f t="shared" si="998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3"/>
        <v>5</v>
      </c>
      <c r="C3977" s="5">
        <f t="shared" si="994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5"/>
        <v>45794</v>
      </c>
      <c r="L3977" s="5">
        <f t="shared" si="996"/>
        <v>5</v>
      </c>
      <c r="M3977" s="5">
        <f t="shared" si="997"/>
        <v>2025</v>
      </c>
      <c r="N3977" s="135">
        <v>9720</v>
      </c>
      <c r="P3977" s="12">
        <f t="shared" si="990"/>
        <v>9720</v>
      </c>
      <c r="Q3977" s="7">
        <f t="shared" si="998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3"/>
        <v>5</v>
      </c>
      <c r="C3978" s="5">
        <f t="shared" si="994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5"/>
        <v>45794</v>
      </c>
      <c r="L3978" s="5">
        <f t="shared" si="996"/>
        <v>5</v>
      </c>
      <c r="M3978" s="5">
        <f t="shared" si="997"/>
        <v>2025</v>
      </c>
      <c r="N3978" s="135">
        <v>3186</v>
      </c>
      <c r="P3978" s="12">
        <f t="shared" si="990"/>
        <v>3186</v>
      </c>
      <c r="Q3978" s="7">
        <f t="shared" si="998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3"/>
        <v>5</v>
      </c>
      <c r="C3979" s="5">
        <f t="shared" si="994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5"/>
        <v>45794</v>
      </c>
      <c r="L3979" s="5">
        <f t="shared" si="996"/>
        <v>5</v>
      </c>
      <c r="M3979" s="5">
        <f t="shared" si="997"/>
        <v>2025</v>
      </c>
      <c r="N3979" s="135">
        <v>2227.5</v>
      </c>
      <c r="P3979" s="12">
        <f t="shared" si="990"/>
        <v>2227.5</v>
      </c>
      <c r="Q3979" s="7">
        <f t="shared" si="998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3"/>
        <v>5</v>
      </c>
      <c r="C3980" s="5">
        <f t="shared" si="994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5"/>
        <v>45794</v>
      </c>
      <c r="L3980" s="5">
        <f t="shared" si="996"/>
        <v>5</v>
      </c>
      <c r="M3980" s="5">
        <f t="shared" si="997"/>
        <v>2025</v>
      </c>
      <c r="N3980" s="135">
        <v>1000</v>
      </c>
      <c r="P3980" s="12">
        <f t="shared" si="990"/>
        <v>1000</v>
      </c>
      <c r="Q3980" s="7">
        <f t="shared" si="998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3"/>
        <v>5</v>
      </c>
      <c r="C3981" s="5">
        <f t="shared" si="994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5"/>
        <v>45797</v>
      </c>
      <c r="L3981" s="5">
        <f t="shared" si="996"/>
        <v>5</v>
      </c>
      <c r="M3981" s="5">
        <f t="shared" si="997"/>
        <v>2025</v>
      </c>
      <c r="N3981" s="135">
        <v>3240</v>
      </c>
      <c r="P3981" s="12">
        <f t="shared" si="990"/>
        <v>3240</v>
      </c>
      <c r="Q3981" s="7">
        <f t="shared" si="998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3"/>
        <v>5</v>
      </c>
      <c r="C3982" s="5">
        <f t="shared" si="994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5"/>
        <v>45797</v>
      </c>
      <c r="L3982" s="5">
        <f t="shared" si="996"/>
        <v>5</v>
      </c>
      <c r="M3982" s="5">
        <f t="shared" si="997"/>
        <v>2025</v>
      </c>
      <c r="N3982" s="135">
        <v>495</v>
      </c>
      <c r="P3982" s="12">
        <f t="shared" si="990"/>
        <v>495</v>
      </c>
      <c r="Q3982" s="7">
        <f t="shared" si="998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3"/>
        <v>5</v>
      </c>
      <c r="C3983" s="5">
        <f t="shared" si="994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5"/>
        <v>45797</v>
      </c>
      <c r="L3983" s="5">
        <f t="shared" si="996"/>
        <v>5</v>
      </c>
      <c r="M3983" s="5">
        <f t="shared" si="997"/>
        <v>2025</v>
      </c>
      <c r="N3983" s="135">
        <v>460</v>
      </c>
      <c r="P3983" s="12">
        <f t="shared" si="990"/>
        <v>460</v>
      </c>
      <c r="Q3983" s="7">
        <f t="shared" si="998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3"/>
        <v>5</v>
      </c>
      <c r="C3984" s="5">
        <f t="shared" si="994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5"/>
        <v>45799</v>
      </c>
      <c r="L3984" s="5">
        <f t="shared" si="996"/>
        <v>5</v>
      </c>
      <c r="M3984" s="5">
        <f t="shared" si="997"/>
        <v>2025</v>
      </c>
      <c r="N3984" s="135">
        <v>4860</v>
      </c>
      <c r="P3984" s="12">
        <f t="shared" si="990"/>
        <v>4860</v>
      </c>
      <c r="Q3984" s="7">
        <f t="shared" si="998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3"/>
        <v>5</v>
      </c>
      <c r="C3985" s="5">
        <f t="shared" si="994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5"/>
        <v>45799</v>
      </c>
      <c r="L3985" s="5">
        <f t="shared" si="996"/>
        <v>5</v>
      </c>
      <c r="M3985" s="5">
        <f t="shared" si="997"/>
        <v>2025</v>
      </c>
      <c r="N3985" s="135">
        <v>1309.8</v>
      </c>
      <c r="P3985" s="12">
        <f t="shared" si="990"/>
        <v>1309.8</v>
      </c>
      <c r="Q3985" s="7">
        <f t="shared" si="998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3"/>
        <v>5</v>
      </c>
      <c r="C3986" s="5">
        <f t="shared" si="994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5"/>
        <v>45799</v>
      </c>
      <c r="L3986" s="5">
        <f t="shared" si="996"/>
        <v>5</v>
      </c>
      <c r="M3986" s="5">
        <f t="shared" si="997"/>
        <v>2025</v>
      </c>
      <c r="N3986" s="135">
        <v>990</v>
      </c>
      <c r="P3986" s="12">
        <f t="shared" si="990"/>
        <v>990</v>
      </c>
      <c r="Q3986" s="7">
        <f t="shared" si="998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3"/>
        <v>5</v>
      </c>
      <c r="C3987" s="5">
        <f t="shared" si="994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5"/>
        <v>45800</v>
      </c>
      <c r="L3987" s="5">
        <f t="shared" si="996"/>
        <v>5</v>
      </c>
      <c r="M3987" s="5">
        <f t="shared" si="997"/>
        <v>2025</v>
      </c>
      <c r="N3987" s="135">
        <v>125</v>
      </c>
      <c r="P3987" s="12">
        <f t="shared" si="990"/>
        <v>125</v>
      </c>
      <c r="Q3987" s="7">
        <f t="shared" si="998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3"/>
        <v>5</v>
      </c>
      <c r="C3988" s="5">
        <f t="shared" si="994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5"/>
        <v>45800</v>
      </c>
      <c r="L3988" s="5">
        <f t="shared" si="996"/>
        <v>5</v>
      </c>
      <c r="M3988" s="5">
        <f t="shared" si="997"/>
        <v>2025</v>
      </c>
      <c r="N3988" s="135">
        <v>4860</v>
      </c>
      <c r="P3988" s="12">
        <f t="shared" si="990"/>
        <v>4860</v>
      </c>
      <c r="Q3988" s="7">
        <f t="shared" si="998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3"/>
        <v>5</v>
      </c>
      <c r="C3989" s="5">
        <f t="shared" si="994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5"/>
        <v>45800</v>
      </c>
      <c r="L3989" s="5">
        <f t="shared" si="996"/>
        <v>5</v>
      </c>
      <c r="M3989" s="5">
        <f t="shared" si="997"/>
        <v>2025</v>
      </c>
      <c r="N3989" s="135">
        <v>1964.7</v>
      </c>
      <c r="P3989" s="12">
        <f t="shared" si="990"/>
        <v>1964.7</v>
      </c>
      <c r="Q3989" s="7">
        <f t="shared" si="998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3"/>
        <v>5</v>
      </c>
      <c r="C3990" s="5">
        <f t="shared" si="994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5"/>
        <v>45800</v>
      </c>
      <c r="L3990" s="5">
        <f t="shared" si="996"/>
        <v>5</v>
      </c>
      <c r="M3990" s="5">
        <f t="shared" si="997"/>
        <v>2025</v>
      </c>
      <c r="N3990" s="135">
        <v>1237.5</v>
      </c>
      <c r="P3990" s="12">
        <f t="shared" si="990"/>
        <v>1237.5</v>
      </c>
      <c r="Q3990" s="7">
        <f t="shared" si="998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3"/>
        <v>5</v>
      </c>
      <c r="C3991" s="5">
        <f t="shared" si="994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5"/>
        <v>45800</v>
      </c>
      <c r="L3991" s="5">
        <f t="shared" si="996"/>
        <v>5</v>
      </c>
      <c r="M3991" s="5">
        <f t="shared" si="997"/>
        <v>2025</v>
      </c>
      <c r="N3991" s="135">
        <v>460</v>
      </c>
      <c r="P3991" s="12">
        <f t="shared" si="990"/>
        <v>460</v>
      </c>
      <c r="Q3991" s="7">
        <f t="shared" si="998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3"/>
        <v>5</v>
      </c>
      <c r="C3992" s="5">
        <f t="shared" si="994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5"/>
        <v>45800</v>
      </c>
      <c r="L3992" s="5">
        <f t="shared" si="996"/>
        <v>5</v>
      </c>
      <c r="M3992" s="5">
        <f t="shared" si="997"/>
        <v>2025</v>
      </c>
      <c r="N3992" s="135">
        <v>1000</v>
      </c>
      <c r="P3992" s="12">
        <f t="shared" si="990"/>
        <v>1000</v>
      </c>
      <c r="Q3992" s="7">
        <f t="shared" si="998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3"/>
        <v>5</v>
      </c>
      <c r="C3993" s="5">
        <f t="shared" si="994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5"/>
        <v>45803</v>
      </c>
      <c r="L3993" s="5">
        <f t="shared" si="996"/>
        <v>5</v>
      </c>
      <c r="M3993" s="5">
        <f t="shared" si="997"/>
        <v>2025</v>
      </c>
      <c r="N3993" s="135">
        <v>1687.5</v>
      </c>
      <c r="O3993" s="6">
        <f>-N3993</f>
        <v>-1687.5</v>
      </c>
      <c r="P3993" s="12">
        <f t="shared" si="990"/>
        <v>0</v>
      </c>
      <c r="Q3993" s="7">
        <f t="shared" si="998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3"/>
        <v>5</v>
      </c>
      <c r="C3994" s="5">
        <f t="shared" si="994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5"/>
        <v>45803</v>
      </c>
      <c r="L3994" s="5">
        <f t="shared" si="996"/>
        <v>5</v>
      </c>
      <c r="M3994" s="5">
        <f t="shared" si="997"/>
        <v>2025</v>
      </c>
      <c r="N3994" s="135">
        <v>432</v>
      </c>
      <c r="O3994" s="6">
        <f>-N3994</f>
        <v>-432</v>
      </c>
      <c r="P3994" s="12">
        <f t="shared" si="990"/>
        <v>0</v>
      </c>
      <c r="Q3994" s="7">
        <f t="shared" si="998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3"/>
        <v>5</v>
      </c>
      <c r="C3995" s="5">
        <f t="shared" si="994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5"/>
        <v>45803</v>
      </c>
      <c r="L3995" s="5">
        <f t="shared" si="996"/>
        <v>5</v>
      </c>
      <c r="M3995" s="5">
        <f t="shared" si="997"/>
        <v>2025</v>
      </c>
      <c r="N3995" s="135">
        <v>115</v>
      </c>
      <c r="O3995" s="6">
        <f>-N3995</f>
        <v>-115</v>
      </c>
      <c r="P3995" s="12">
        <f t="shared" si="990"/>
        <v>0</v>
      </c>
      <c r="Q3995" s="7">
        <f t="shared" si="998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3"/>
        <v>5</v>
      </c>
      <c r="C3996" s="5">
        <f t="shared" si="994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5"/>
        <v>45803</v>
      </c>
      <c r="L3996" s="5">
        <f t="shared" si="996"/>
        <v>5</v>
      </c>
      <c r="M3996" s="5">
        <f t="shared" si="997"/>
        <v>2025</v>
      </c>
      <c r="N3996" s="135">
        <v>1642.5</v>
      </c>
      <c r="O3996" s="6">
        <f t="shared" ref="O3996:O4000" si="999">-N3996</f>
        <v>-1642.5</v>
      </c>
      <c r="P3996" s="12">
        <f t="shared" si="990"/>
        <v>0</v>
      </c>
      <c r="Q3996" s="7">
        <f t="shared" si="998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3"/>
        <v>5</v>
      </c>
      <c r="C3997" s="5">
        <f t="shared" si="994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5"/>
        <v>45803</v>
      </c>
      <c r="L3997" s="5">
        <f t="shared" si="996"/>
        <v>5</v>
      </c>
      <c r="M3997" s="5">
        <f t="shared" si="997"/>
        <v>2025</v>
      </c>
      <c r="N3997" s="135">
        <v>408.7</v>
      </c>
      <c r="O3997" s="6">
        <f t="shared" si="999"/>
        <v>-408.7</v>
      </c>
      <c r="P3997" s="12">
        <f t="shared" si="990"/>
        <v>0</v>
      </c>
      <c r="Q3997" s="7">
        <f t="shared" si="998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3"/>
        <v>5</v>
      </c>
      <c r="C3998" s="5">
        <f t="shared" si="994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5"/>
        <v>45803</v>
      </c>
      <c r="L3998" s="5">
        <f t="shared" si="996"/>
        <v>5</v>
      </c>
      <c r="M3998" s="5">
        <f t="shared" si="997"/>
        <v>2025</v>
      </c>
      <c r="N3998" s="135">
        <v>115</v>
      </c>
      <c r="O3998" s="6">
        <f t="shared" si="999"/>
        <v>-115</v>
      </c>
      <c r="P3998" s="12">
        <f t="shared" si="990"/>
        <v>0</v>
      </c>
      <c r="Q3998" s="7">
        <f t="shared" si="998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3"/>
        <v>5</v>
      </c>
      <c r="C3999" s="5">
        <f t="shared" si="994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5"/>
        <v>45803</v>
      </c>
      <c r="L3999" s="5">
        <f t="shared" si="996"/>
        <v>5</v>
      </c>
      <c r="M3999" s="5">
        <f t="shared" si="997"/>
        <v>2025</v>
      </c>
      <c r="N3999" s="135">
        <v>172.5</v>
      </c>
      <c r="O3999" s="6">
        <f t="shared" si="999"/>
        <v>-172.5</v>
      </c>
      <c r="P3999" s="12">
        <f t="shared" si="990"/>
        <v>0</v>
      </c>
      <c r="Q3999" s="7">
        <f t="shared" si="998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3"/>
        <v>5</v>
      </c>
      <c r="C4000" s="5">
        <f t="shared" si="994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5"/>
        <v>45803</v>
      </c>
      <c r="L4000" s="5">
        <f t="shared" si="996"/>
        <v>5</v>
      </c>
      <c r="M4000" s="5">
        <f t="shared" si="997"/>
        <v>2025</v>
      </c>
      <c r="N4000" s="135">
        <v>120</v>
      </c>
      <c r="O4000" s="6">
        <f t="shared" si="999"/>
        <v>-120</v>
      </c>
      <c r="P4000" s="12">
        <f t="shared" ref="P4000:P4063" si="1000">SUM(N4000+O4000)</f>
        <v>0</v>
      </c>
      <c r="Q4000" s="7">
        <f t="shared" si="998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3"/>
        <v>5</v>
      </c>
      <c r="C4001" s="5">
        <f t="shared" si="994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5"/>
        <v>45804</v>
      </c>
      <c r="L4001" s="5">
        <f t="shared" si="996"/>
        <v>5</v>
      </c>
      <c r="M4001" s="5">
        <f t="shared" si="997"/>
        <v>2025</v>
      </c>
      <c r="N4001" s="135">
        <v>1755</v>
      </c>
      <c r="P4001" s="12">
        <f t="shared" si="1000"/>
        <v>1755</v>
      </c>
      <c r="Q4001" s="7">
        <f t="shared" si="998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3"/>
        <v>5</v>
      </c>
      <c r="C4002" s="5">
        <f t="shared" si="994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5"/>
        <v>45804</v>
      </c>
      <c r="L4002" s="5">
        <f t="shared" si="996"/>
        <v>5</v>
      </c>
      <c r="M4002" s="5">
        <f t="shared" si="997"/>
        <v>2025</v>
      </c>
      <c r="N4002" s="135">
        <v>405</v>
      </c>
      <c r="P4002" s="12">
        <f t="shared" si="1000"/>
        <v>405</v>
      </c>
      <c r="Q4002" s="7">
        <f t="shared" si="998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3"/>
        <v>5</v>
      </c>
      <c r="C4003" s="5">
        <f t="shared" si="994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5"/>
        <v>45804</v>
      </c>
      <c r="L4003" s="5">
        <f t="shared" si="996"/>
        <v>5</v>
      </c>
      <c r="M4003" s="5">
        <f t="shared" si="997"/>
        <v>2025</v>
      </c>
      <c r="N4003" s="135">
        <v>420</v>
      </c>
      <c r="P4003" s="12">
        <f t="shared" si="1000"/>
        <v>420</v>
      </c>
      <c r="Q4003" s="7">
        <f t="shared" si="998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3"/>
        <v>5</v>
      </c>
      <c r="C4004" s="5">
        <f t="shared" si="994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5"/>
        <v>45804</v>
      </c>
      <c r="L4004" s="5">
        <f t="shared" si="996"/>
        <v>5</v>
      </c>
      <c r="M4004" s="5">
        <f t="shared" si="997"/>
        <v>2025</v>
      </c>
      <c r="N4004" s="135">
        <v>390</v>
      </c>
      <c r="P4004" s="12">
        <f t="shared" si="1000"/>
        <v>390</v>
      </c>
      <c r="Q4004" s="7">
        <f t="shared" si="998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3"/>
        <v>5</v>
      </c>
      <c r="C4005" s="5">
        <f t="shared" si="994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5"/>
        <v>45804</v>
      </c>
      <c r="L4005" s="5">
        <f t="shared" si="996"/>
        <v>5</v>
      </c>
      <c r="M4005" s="5">
        <f t="shared" si="997"/>
        <v>2025</v>
      </c>
      <c r="N4005" s="135">
        <v>187.5</v>
      </c>
      <c r="P4005" s="12">
        <f t="shared" si="1000"/>
        <v>187.5</v>
      </c>
      <c r="Q4005" s="7">
        <f t="shared" si="998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3"/>
        <v>5</v>
      </c>
      <c r="C4006" s="5">
        <f t="shared" si="994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5"/>
        <v>45804</v>
      </c>
      <c r="L4006" s="5">
        <f t="shared" si="996"/>
        <v>5</v>
      </c>
      <c r="M4006" s="5">
        <f t="shared" si="997"/>
        <v>2025</v>
      </c>
      <c r="N4006" s="135">
        <v>125</v>
      </c>
      <c r="P4006" s="12">
        <f t="shared" si="1000"/>
        <v>125</v>
      </c>
      <c r="Q4006" s="7">
        <f t="shared" si="998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3"/>
        <v>5</v>
      </c>
      <c r="C4007" s="5">
        <f t="shared" si="994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5"/>
        <v>45804</v>
      </c>
      <c r="L4007" s="5">
        <f t="shared" si="996"/>
        <v>5</v>
      </c>
      <c r="M4007" s="5">
        <f t="shared" si="997"/>
        <v>2025</v>
      </c>
      <c r="N4007" s="135">
        <v>4860</v>
      </c>
      <c r="P4007" s="12">
        <f t="shared" si="1000"/>
        <v>4860</v>
      </c>
      <c r="Q4007" s="7">
        <f t="shared" si="998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3"/>
        <v>5</v>
      </c>
      <c r="C4008" s="5">
        <f t="shared" si="994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5"/>
        <v>45804</v>
      </c>
      <c r="L4008" s="5">
        <f t="shared" si="996"/>
        <v>5</v>
      </c>
      <c r="M4008" s="5">
        <f t="shared" si="997"/>
        <v>2025</v>
      </c>
      <c r="N4008" s="135">
        <v>1964.7</v>
      </c>
      <c r="P4008" s="12">
        <f t="shared" si="1000"/>
        <v>1964.7</v>
      </c>
      <c r="Q4008" s="7">
        <f t="shared" si="998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3"/>
        <v>5</v>
      </c>
      <c r="C4009" s="5">
        <f t="shared" si="994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5"/>
        <v>45804</v>
      </c>
      <c r="L4009" s="5">
        <f t="shared" si="996"/>
        <v>5</v>
      </c>
      <c r="M4009" s="5">
        <f t="shared" si="997"/>
        <v>2025</v>
      </c>
      <c r="N4009" s="135">
        <v>990</v>
      </c>
      <c r="P4009" s="12">
        <f t="shared" si="1000"/>
        <v>990</v>
      </c>
      <c r="Q4009" s="7">
        <f t="shared" si="998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3"/>
        <v>5</v>
      </c>
      <c r="C4010" s="5">
        <f t="shared" si="994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5"/>
        <v>45806</v>
      </c>
      <c r="L4010" s="5">
        <f t="shared" si="996"/>
        <v>5</v>
      </c>
      <c r="M4010" s="5">
        <f t="shared" si="997"/>
        <v>2025</v>
      </c>
      <c r="N4010" s="135">
        <v>125</v>
      </c>
      <c r="P4010" s="12">
        <f t="shared" si="1000"/>
        <v>125</v>
      </c>
      <c r="Q4010" s="7">
        <f t="shared" si="998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3"/>
        <v>5</v>
      </c>
      <c r="C4011" s="5">
        <f t="shared" si="994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5"/>
        <v>45806</v>
      </c>
      <c r="L4011" s="5">
        <f t="shared" si="996"/>
        <v>5</v>
      </c>
      <c r="M4011" s="5">
        <f t="shared" si="997"/>
        <v>2025</v>
      </c>
      <c r="N4011" s="135">
        <v>8100</v>
      </c>
      <c r="P4011" s="12">
        <f t="shared" si="1000"/>
        <v>8100</v>
      </c>
      <c r="Q4011" s="7">
        <f t="shared" si="998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3"/>
        <v>5</v>
      </c>
      <c r="C4012" s="5">
        <f t="shared" si="994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5"/>
        <v>45806</v>
      </c>
      <c r="L4012" s="5">
        <f t="shared" si="996"/>
        <v>5</v>
      </c>
      <c r="M4012" s="5">
        <f t="shared" si="997"/>
        <v>2025</v>
      </c>
      <c r="N4012" s="135">
        <v>1309.8</v>
      </c>
      <c r="P4012" s="12">
        <f t="shared" si="1000"/>
        <v>1309.8</v>
      </c>
      <c r="Q4012" s="7">
        <f t="shared" si="998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3"/>
        <v>5</v>
      </c>
      <c r="C4013" s="5">
        <f t="shared" si="994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5"/>
        <v>45806</v>
      </c>
      <c r="L4013" s="5">
        <f t="shared" si="996"/>
        <v>5</v>
      </c>
      <c r="M4013" s="5">
        <f t="shared" si="997"/>
        <v>2025</v>
      </c>
      <c r="N4013" s="135">
        <v>1732.5</v>
      </c>
      <c r="P4013" s="12">
        <f t="shared" si="1000"/>
        <v>1732.5</v>
      </c>
      <c r="Q4013" s="7">
        <f t="shared" si="998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3"/>
        <v>5</v>
      </c>
      <c r="C4014" s="5">
        <f t="shared" si="994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5"/>
        <v>45806</v>
      </c>
      <c r="L4014" s="5">
        <f t="shared" si="996"/>
        <v>5</v>
      </c>
      <c r="M4014" s="5">
        <f t="shared" si="997"/>
        <v>2025</v>
      </c>
      <c r="N4014" s="135">
        <v>460</v>
      </c>
      <c r="P4014" s="12">
        <f t="shared" si="1000"/>
        <v>460</v>
      </c>
      <c r="Q4014" s="7">
        <f t="shared" si="998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3"/>
        <v>5</v>
      </c>
      <c r="C4015" s="5">
        <f t="shared" si="994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5"/>
        <v>45806</v>
      </c>
      <c r="L4015" s="5">
        <f t="shared" si="996"/>
        <v>5</v>
      </c>
      <c r="M4015" s="5">
        <f t="shared" si="997"/>
        <v>2025</v>
      </c>
      <c r="N4015" s="135">
        <v>975</v>
      </c>
      <c r="P4015" s="12">
        <f t="shared" si="1000"/>
        <v>975</v>
      </c>
      <c r="Q4015" s="7">
        <f t="shared" si="998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3"/>
        <v>5</v>
      </c>
      <c r="C4016" s="5">
        <f t="shared" si="994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5"/>
        <v>45927</v>
      </c>
      <c r="L4016" s="5">
        <f t="shared" si="996"/>
        <v>9</v>
      </c>
      <c r="M4016" s="5">
        <f t="shared" si="997"/>
        <v>2025</v>
      </c>
      <c r="N4016" s="135">
        <v>15525</v>
      </c>
      <c r="P4016" s="12">
        <f t="shared" si="1000"/>
        <v>15525</v>
      </c>
      <c r="Q4016" s="7">
        <f t="shared" si="998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3"/>
        <v>5</v>
      </c>
      <c r="C4017" s="5">
        <f t="shared" si="994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5"/>
        <v>45927</v>
      </c>
      <c r="L4017" s="5">
        <f t="shared" si="996"/>
        <v>9</v>
      </c>
      <c r="M4017" s="5">
        <f t="shared" si="997"/>
        <v>2025</v>
      </c>
      <c r="N4017" s="135">
        <v>1740</v>
      </c>
      <c r="P4017" s="12">
        <f t="shared" si="1000"/>
        <v>1740</v>
      </c>
      <c r="Q4017" s="7">
        <f t="shared" si="998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3"/>
        <v>5</v>
      </c>
      <c r="C4018" s="5">
        <f t="shared" si="994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5"/>
        <v>45927</v>
      </c>
      <c r="L4018" s="5">
        <f t="shared" si="996"/>
        <v>9</v>
      </c>
      <c r="M4018" s="5">
        <f t="shared" si="997"/>
        <v>2025</v>
      </c>
      <c r="N4018" s="135">
        <v>1150</v>
      </c>
      <c r="P4018" s="12">
        <f t="shared" si="1000"/>
        <v>1150</v>
      </c>
      <c r="Q4018" s="7">
        <f t="shared" si="998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3"/>
        <v>5</v>
      </c>
      <c r="C4019" s="5">
        <f t="shared" si="994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5"/>
        <v>45927</v>
      </c>
      <c r="L4019" s="5">
        <f t="shared" si="996"/>
        <v>9</v>
      </c>
      <c r="M4019" s="5">
        <f t="shared" si="997"/>
        <v>2025</v>
      </c>
      <c r="N4019" s="135">
        <v>880</v>
      </c>
      <c r="P4019" s="12">
        <f t="shared" si="1000"/>
        <v>880</v>
      </c>
      <c r="Q4019" s="7">
        <f t="shared" si="998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3"/>
        <v>5</v>
      </c>
      <c r="C4020" s="5">
        <f t="shared" si="994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5"/>
        <v>45927</v>
      </c>
      <c r="L4020" s="5">
        <f t="shared" si="996"/>
        <v>9</v>
      </c>
      <c r="M4020" s="5">
        <f t="shared" si="997"/>
        <v>2025</v>
      </c>
      <c r="N4020" s="135">
        <v>840</v>
      </c>
      <c r="P4020" s="12">
        <f t="shared" si="1000"/>
        <v>840</v>
      </c>
      <c r="Q4020" s="7">
        <f t="shared" si="998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3"/>
        <v>5</v>
      </c>
      <c r="C4021" s="5">
        <f t="shared" si="994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5"/>
        <v>45927</v>
      </c>
      <c r="L4021" s="5">
        <f t="shared" si="996"/>
        <v>9</v>
      </c>
      <c r="M4021" s="5">
        <f t="shared" si="997"/>
        <v>2025</v>
      </c>
      <c r="N4021" s="135">
        <v>395</v>
      </c>
      <c r="P4021" s="12">
        <f t="shared" si="1000"/>
        <v>395</v>
      </c>
      <c r="Q4021" s="7">
        <f t="shared" si="998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3"/>
        <v>6</v>
      </c>
      <c r="C4022" s="5">
        <f t="shared" si="994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5"/>
        <v>45811</v>
      </c>
      <c r="L4022" s="5">
        <f t="shared" si="996"/>
        <v>6</v>
      </c>
      <c r="M4022" s="5">
        <f t="shared" si="997"/>
        <v>2025</v>
      </c>
      <c r="N4022" s="135">
        <v>187.5</v>
      </c>
      <c r="P4022" s="12">
        <f t="shared" si="1000"/>
        <v>187.5</v>
      </c>
      <c r="Q4022" s="7">
        <f t="shared" si="998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3"/>
        <v>6</v>
      </c>
      <c r="C4023" s="5">
        <f t="shared" si="994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5"/>
        <v>45811</v>
      </c>
      <c r="L4023" s="5">
        <f t="shared" si="996"/>
        <v>6</v>
      </c>
      <c r="M4023" s="5">
        <f t="shared" si="997"/>
        <v>2025</v>
      </c>
      <c r="N4023" s="135">
        <v>8100</v>
      </c>
      <c r="P4023" s="12">
        <f t="shared" si="1000"/>
        <v>8100</v>
      </c>
      <c r="Q4023" s="7">
        <f t="shared" si="998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3"/>
        <v>6</v>
      </c>
      <c r="C4024" s="5">
        <f t="shared" si="994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5"/>
        <v>45811</v>
      </c>
      <c r="L4024" s="5">
        <f t="shared" si="996"/>
        <v>6</v>
      </c>
      <c r="M4024" s="5">
        <f t="shared" si="997"/>
        <v>2025</v>
      </c>
      <c r="N4024" s="135">
        <v>3274.5</v>
      </c>
      <c r="P4024" s="12">
        <f t="shared" si="1000"/>
        <v>3274.5</v>
      </c>
      <c r="Q4024" s="7">
        <f t="shared" si="998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3"/>
        <v>6</v>
      </c>
      <c r="C4025" s="5">
        <f t="shared" si="994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5"/>
        <v>45811</v>
      </c>
      <c r="L4025" s="5">
        <f t="shared" si="996"/>
        <v>6</v>
      </c>
      <c r="M4025" s="5">
        <f t="shared" si="997"/>
        <v>2025</v>
      </c>
      <c r="N4025" s="135">
        <v>1732.5</v>
      </c>
      <c r="P4025" s="12">
        <f t="shared" si="1000"/>
        <v>1732.5</v>
      </c>
      <c r="Q4025" s="7">
        <f t="shared" si="998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3"/>
        <v>6</v>
      </c>
      <c r="C4026" s="5">
        <f t="shared" si="994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5"/>
        <v>45811</v>
      </c>
      <c r="L4026" s="5">
        <f t="shared" si="996"/>
        <v>6</v>
      </c>
      <c r="M4026" s="5">
        <f t="shared" si="997"/>
        <v>2025</v>
      </c>
      <c r="N4026" s="135">
        <v>975</v>
      </c>
      <c r="P4026" s="12">
        <f t="shared" si="1000"/>
        <v>975</v>
      </c>
      <c r="Q4026" s="7">
        <f t="shared" si="998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3"/>
        <v>6</v>
      </c>
      <c r="C4027" s="5">
        <f t="shared" si="994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5"/>
        <v>#N/A</v>
      </c>
      <c r="L4027" s="5" t="e">
        <f t="shared" si="996"/>
        <v>#N/A</v>
      </c>
      <c r="M4027" s="5" t="e">
        <f t="shared" si="997"/>
        <v>#N/A</v>
      </c>
      <c r="N4027" s="135">
        <v>777.6</v>
      </c>
      <c r="O4027" s="6">
        <f t="shared" ref="O4027:O4037" si="1001">-N4027</f>
        <v>-777.6</v>
      </c>
      <c r="P4027" s="12">
        <f t="shared" si="1000"/>
        <v>0</v>
      </c>
      <c r="Q4027" s="7">
        <f t="shared" si="998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3"/>
        <v>6</v>
      </c>
      <c r="C4028" s="5">
        <f t="shared" si="994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5"/>
        <v>#N/A</v>
      </c>
      <c r="L4028" s="5" t="e">
        <f t="shared" si="996"/>
        <v>#N/A</v>
      </c>
      <c r="M4028" s="5" t="e">
        <f t="shared" si="997"/>
        <v>#N/A</v>
      </c>
      <c r="N4028" s="135">
        <v>388.8</v>
      </c>
      <c r="O4028" s="6">
        <f t="shared" si="1001"/>
        <v>-388.8</v>
      </c>
      <c r="P4028" s="12">
        <f t="shared" si="1000"/>
        <v>0</v>
      </c>
      <c r="Q4028" s="7">
        <f t="shared" si="998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3"/>
        <v>6</v>
      </c>
      <c r="C4029" s="5">
        <f t="shared" si="994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5"/>
        <v>#N/A</v>
      </c>
      <c r="L4029" s="5" t="e">
        <f t="shared" si="996"/>
        <v>#N/A</v>
      </c>
      <c r="M4029" s="5" t="e">
        <f t="shared" si="997"/>
        <v>#N/A</v>
      </c>
      <c r="N4029" s="135">
        <v>640</v>
      </c>
      <c r="O4029" s="6">
        <f t="shared" si="1001"/>
        <v>-640</v>
      </c>
      <c r="P4029" s="12">
        <f t="shared" si="1000"/>
        <v>0</v>
      </c>
      <c r="Q4029" s="7">
        <f t="shared" si="998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3"/>
        <v>6</v>
      </c>
      <c r="C4030" s="5">
        <f t="shared" si="994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5"/>
        <v>#N/A</v>
      </c>
      <c r="L4030" s="5" t="e">
        <f t="shared" si="996"/>
        <v>#N/A</v>
      </c>
      <c r="M4030" s="5" t="e">
        <f t="shared" si="997"/>
        <v>#N/A</v>
      </c>
      <c r="N4030" s="135">
        <v>240</v>
      </c>
      <c r="O4030" s="6">
        <f t="shared" si="1001"/>
        <v>-240</v>
      </c>
      <c r="P4030" s="12">
        <f t="shared" si="1000"/>
        <v>0</v>
      </c>
      <c r="Q4030" s="7">
        <f t="shared" si="998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3"/>
        <v>6</v>
      </c>
      <c r="C4031" s="5">
        <f t="shared" si="994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5"/>
        <v>#N/A</v>
      </c>
      <c r="L4031" s="5" t="e">
        <f t="shared" si="996"/>
        <v>#N/A</v>
      </c>
      <c r="M4031" s="5" t="e">
        <f t="shared" si="997"/>
        <v>#N/A</v>
      </c>
      <c r="N4031" s="135">
        <v>320</v>
      </c>
      <c r="O4031" s="6">
        <f t="shared" si="1001"/>
        <v>-320</v>
      </c>
      <c r="P4031" s="12">
        <f t="shared" si="1000"/>
        <v>0</v>
      </c>
      <c r="Q4031" s="7">
        <f t="shared" si="998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3"/>
        <v>6</v>
      </c>
      <c r="C4032" s="5">
        <f t="shared" si="994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5"/>
        <v>#N/A</v>
      </c>
      <c r="L4032" s="5" t="e">
        <f t="shared" si="996"/>
        <v>#N/A</v>
      </c>
      <c r="M4032" s="5" t="e">
        <f t="shared" si="997"/>
        <v>#N/A</v>
      </c>
      <c r="N4032" s="135">
        <v>390</v>
      </c>
      <c r="O4032" s="6">
        <f t="shared" si="1001"/>
        <v>-390</v>
      </c>
      <c r="P4032" s="12">
        <f t="shared" si="1000"/>
        <v>0</v>
      </c>
      <c r="Q4032" s="7">
        <f t="shared" si="998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3"/>
        <v>6</v>
      </c>
      <c r="C4033" s="5">
        <f t="shared" si="994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5"/>
        <v>#N/A</v>
      </c>
      <c r="L4033" s="5" t="e">
        <f t="shared" si="996"/>
        <v>#N/A</v>
      </c>
      <c r="M4033" s="5" t="e">
        <f t="shared" si="997"/>
        <v>#N/A</v>
      </c>
      <c r="N4033" s="135">
        <v>230</v>
      </c>
      <c r="O4033" s="6">
        <f t="shared" si="1001"/>
        <v>-230</v>
      </c>
      <c r="P4033" s="12">
        <f t="shared" si="1000"/>
        <v>0</v>
      </c>
      <c r="Q4033" s="7">
        <f t="shared" si="998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3"/>
        <v>6</v>
      </c>
      <c r="C4034" s="5">
        <f t="shared" si="994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5"/>
        <v>#N/A</v>
      </c>
      <c r="L4034" s="5" t="e">
        <f t="shared" si="996"/>
        <v>#N/A</v>
      </c>
      <c r="M4034" s="5" t="e">
        <f t="shared" si="997"/>
        <v>#N/A</v>
      </c>
      <c r="N4034" s="135">
        <v>60</v>
      </c>
      <c r="O4034" s="6">
        <f t="shared" si="1001"/>
        <v>-60</v>
      </c>
      <c r="P4034" s="12">
        <f t="shared" si="1000"/>
        <v>0</v>
      </c>
      <c r="Q4034" s="7">
        <f t="shared" si="998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2">MONTH(A4035)</f>
        <v>6</v>
      </c>
      <c r="C4035" s="5">
        <f t="shared" ref="C4035:C4098" si="1003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4">A4035+J4035</f>
        <v>#N/A</v>
      </c>
      <c r="L4035" s="5" t="e">
        <f t="shared" ref="L4035:L4098" si="1005">MONTH(K4035)</f>
        <v>#N/A</v>
      </c>
      <c r="M4035" s="5" t="e">
        <f t="shared" ref="M4035:M4098" si="1006">YEAR(K4035)</f>
        <v>#N/A</v>
      </c>
      <c r="N4035" s="135">
        <v>240</v>
      </c>
      <c r="O4035" s="6">
        <f t="shared" si="1001"/>
        <v>-240</v>
      </c>
      <c r="P4035" s="12">
        <f t="shared" si="1000"/>
        <v>0</v>
      </c>
      <c r="Q4035" s="7">
        <f t="shared" ref="Q4035:Q4098" si="1007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2"/>
        <v>6</v>
      </c>
      <c r="C4036" s="5">
        <f t="shared" si="1003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4"/>
        <v>#N/A</v>
      </c>
      <c r="L4036" s="5" t="e">
        <f t="shared" si="1005"/>
        <v>#N/A</v>
      </c>
      <c r="M4036" s="5" t="e">
        <f t="shared" si="1006"/>
        <v>#N/A</v>
      </c>
      <c r="N4036" s="135">
        <v>300</v>
      </c>
      <c r="O4036" s="6">
        <f t="shared" si="1001"/>
        <v>-300</v>
      </c>
      <c r="P4036" s="12">
        <f t="shared" si="1000"/>
        <v>0</v>
      </c>
      <c r="Q4036" s="7">
        <f t="shared" si="1007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2"/>
        <v>6</v>
      </c>
      <c r="C4037" s="5">
        <f t="shared" si="1003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4"/>
        <v>#N/A</v>
      </c>
      <c r="L4037" s="5" t="e">
        <f t="shared" si="1005"/>
        <v>#N/A</v>
      </c>
      <c r="M4037" s="5" t="e">
        <f t="shared" si="1006"/>
        <v>#N/A</v>
      </c>
      <c r="N4037" s="135">
        <v>170</v>
      </c>
      <c r="O4037" s="6">
        <f t="shared" si="1001"/>
        <v>-170</v>
      </c>
      <c r="P4037" s="12">
        <f t="shared" si="1000"/>
        <v>0</v>
      </c>
      <c r="Q4037" s="7">
        <f t="shared" si="1007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2"/>
        <v>6</v>
      </c>
      <c r="C4038" s="5">
        <f t="shared" si="1003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4"/>
        <v>45813</v>
      </c>
      <c r="L4038" s="5">
        <f t="shared" si="1005"/>
        <v>6</v>
      </c>
      <c r="M4038" s="5">
        <f t="shared" si="1006"/>
        <v>2025</v>
      </c>
      <c r="N4038" s="135">
        <v>62.5</v>
      </c>
      <c r="P4038" s="12">
        <f t="shared" si="1000"/>
        <v>62.5</v>
      </c>
      <c r="Q4038" s="7">
        <f t="shared" si="1007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2"/>
        <v>6</v>
      </c>
      <c r="C4039" s="5">
        <f t="shared" si="1003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4"/>
        <v>45813</v>
      </c>
      <c r="L4039" s="5">
        <f t="shared" si="1005"/>
        <v>6</v>
      </c>
      <c r="M4039" s="5">
        <f t="shared" si="1006"/>
        <v>2025</v>
      </c>
      <c r="N4039" s="135">
        <v>4860</v>
      </c>
      <c r="P4039" s="12">
        <f t="shared" si="1000"/>
        <v>4860</v>
      </c>
      <c r="Q4039" s="7">
        <f t="shared" si="1007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2"/>
        <v>6</v>
      </c>
      <c r="C4040" s="5">
        <f t="shared" si="1003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4"/>
        <v>45813</v>
      </c>
      <c r="L4040" s="5">
        <f t="shared" si="1005"/>
        <v>6</v>
      </c>
      <c r="M4040" s="5">
        <f t="shared" si="1006"/>
        <v>2025</v>
      </c>
      <c r="N4040" s="135">
        <v>1964.7</v>
      </c>
      <c r="P4040" s="12">
        <f t="shared" si="1000"/>
        <v>1964.7</v>
      </c>
      <c r="Q4040" s="7">
        <f t="shared" si="1007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2"/>
        <v>6</v>
      </c>
      <c r="C4041" s="5">
        <f t="shared" si="1003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4"/>
        <v>45813</v>
      </c>
      <c r="L4041" s="5">
        <f t="shared" si="1005"/>
        <v>6</v>
      </c>
      <c r="M4041" s="5">
        <f t="shared" si="1006"/>
        <v>2025</v>
      </c>
      <c r="N4041" s="135">
        <v>990</v>
      </c>
      <c r="P4041" s="12">
        <f t="shared" si="1000"/>
        <v>990</v>
      </c>
      <c r="Q4041" s="7">
        <f t="shared" si="1007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2"/>
        <v>6</v>
      </c>
      <c r="C4042" s="5">
        <f t="shared" si="1003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4"/>
        <v>45813</v>
      </c>
      <c r="L4042" s="5">
        <f t="shared" si="1005"/>
        <v>6</v>
      </c>
      <c r="M4042" s="5">
        <f t="shared" si="1006"/>
        <v>2025</v>
      </c>
      <c r="N4042" s="135">
        <v>460</v>
      </c>
      <c r="P4042" s="12">
        <f t="shared" si="1000"/>
        <v>460</v>
      </c>
      <c r="Q4042" s="7">
        <f t="shared" si="1007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2"/>
        <v>6</v>
      </c>
      <c r="C4043" s="5">
        <f t="shared" si="1003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4"/>
        <v>45813</v>
      </c>
      <c r="L4043" s="5">
        <f t="shared" si="1005"/>
        <v>6</v>
      </c>
      <c r="M4043" s="5">
        <f t="shared" si="1006"/>
        <v>2025</v>
      </c>
      <c r="N4043" s="135">
        <v>1620</v>
      </c>
      <c r="P4043" s="12">
        <f t="shared" si="1000"/>
        <v>1620</v>
      </c>
      <c r="Q4043" s="7">
        <f t="shared" si="1007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2"/>
        <v>6</v>
      </c>
      <c r="C4044" s="5">
        <f t="shared" si="1003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4"/>
        <v>45814</v>
      </c>
      <c r="L4044" s="5">
        <f t="shared" si="1005"/>
        <v>6</v>
      </c>
      <c r="M4044" s="5">
        <f t="shared" si="1006"/>
        <v>2025</v>
      </c>
      <c r="N4044" s="135">
        <v>62.5</v>
      </c>
      <c r="P4044" s="12">
        <f t="shared" si="1000"/>
        <v>62.5</v>
      </c>
      <c r="Q4044" s="7">
        <f t="shared" si="1007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2"/>
        <v>6</v>
      </c>
      <c r="C4045" s="5">
        <f t="shared" si="1003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4"/>
        <v>45814</v>
      </c>
      <c r="L4045" s="5">
        <f t="shared" si="1005"/>
        <v>6</v>
      </c>
      <c r="M4045" s="5">
        <f t="shared" si="1006"/>
        <v>2025</v>
      </c>
      <c r="N4045" s="135">
        <v>3240</v>
      </c>
      <c r="P4045" s="12">
        <f t="shared" si="1000"/>
        <v>3240</v>
      </c>
      <c r="Q4045" s="7">
        <f t="shared" si="1007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2"/>
        <v>6</v>
      </c>
      <c r="C4046" s="5">
        <f t="shared" si="1003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4"/>
        <v>45814</v>
      </c>
      <c r="L4046" s="5">
        <f t="shared" si="1005"/>
        <v>6</v>
      </c>
      <c r="M4046" s="5">
        <f t="shared" si="1006"/>
        <v>2025</v>
      </c>
      <c r="N4046" s="135">
        <v>1309.8</v>
      </c>
      <c r="P4046" s="12">
        <f t="shared" si="1000"/>
        <v>1309.8</v>
      </c>
      <c r="Q4046" s="7">
        <f t="shared" si="1007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2"/>
        <v>6</v>
      </c>
      <c r="C4047" s="5">
        <f t="shared" si="1003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4"/>
        <v>45814</v>
      </c>
      <c r="L4047" s="5">
        <f t="shared" si="1005"/>
        <v>6</v>
      </c>
      <c r="M4047" s="5">
        <f t="shared" si="1006"/>
        <v>2025</v>
      </c>
      <c r="N4047" s="135">
        <v>742.5</v>
      </c>
      <c r="P4047" s="12">
        <f t="shared" si="1000"/>
        <v>742.5</v>
      </c>
      <c r="Q4047" s="7">
        <f t="shared" si="1007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2"/>
        <v>6</v>
      </c>
      <c r="C4048" s="5">
        <f t="shared" si="1003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4"/>
        <v>45814</v>
      </c>
      <c r="L4048" s="5">
        <f t="shared" si="1005"/>
        <v>6</v>
      </c>
      <c r="M4048" s="5">
        <f t="shared" si="1006"/>
        <v>2025</v>
      </c>
      <c r="N4048" s="135">
        <v>1000</v>
      </c>
      <c r="P4048" s="12">
        <f t="shared" si="1000"/>
        <v>1000</v>
      </c>
      <c r="Q4048" s="7">
        <f t="shared" si="1007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2"/>
        <v>6</v>
      </c>
      <c r="C4049" s="5">
        <f t="shared" si="1003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4"/>
        <v>45814</v>
      </c>
      <c r="L4049" s="5">
        <f t="shared" si="1005"/>
        <v>6</v>
      </c>
      <c r="M4049" s="5">
        <f t="shared" si="1006"/>
        <v>2025</v>
      </c>
      <c r="N4049" s="135">
        <v>1710</v>
      </c>
      <c r="P4049" s="12">
        <f t="shared" si="1000"/>
        <v>1710</v>
      </c>
      <c r="Q4049" s="7">
        <f t="shared" si="1007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2"/>
        <v>6</v>
      </c>
      <c r="C4050" s="5">
        <f t="shared" si="1003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4"/>
        <v>45814</v>
      </c>
      <c r="L4050" s="5">
        <f t="shared" si="1005"/>
        <v>6</v>
      </c>
      <c r="M4050" s="5">
        <f t="shared" si="1006"/>
        <v>2025</v>
      </c>
      <c r="N4050" s="135">
        <v>110</v>
      </c>
      <c r="P4050" s="12">
        <f t="shared" si="1000"/>
        <v>110</v>
      </c>
      <c r="Q4050" s="7">
        <f t="shared" si="1007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2"/>
        <v>6</v>
      </c>
      <c r="C4051" s="5">
        <f t="shared" si="1003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4"/>
        <v>45814</v>
      </c>
      <c r="L4051" s="5">
        <f t="shared" si="1005"/>
        <v>6</v>
      </c>
      <c r="M4051" s="5">
        <f t="shared" si="1006"/>
        <v>2025</v>
      </c>
      <c r="N4051" s="135">
        <v>390</v>
      </c>
      <c r="P4051" s="12">
        <f t="shared" si="1000"/>
        <v>390</v>
      </c>
      <c r="Q4051" s="7">
        <f t="shared" si="1007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2"/>
        <v>6</v>
      </c>
      <c r="C4052" s="5">
        <f t="shared" si="1003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4"/>
        <v>45814</v>
      </c>
      <c r="L4052" s="5">
        <f t="shared" si="1005"/>
        <v>6</v>
      </c>
      <c r="M4052" s="5">
        <f t="shared" si="1006"/>
        <v>2025</v>
      </c>
      <c r="N4052" s="135">
        <v>150</v>
      </c>
      <c r="P4052" s="12">
        <f t="shared" si="1000"/>
        <v>150</v>
      </c>
      <c r="Q4052" s="7">
        <f t="shared" si="1007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2"/>
        <v>6</v>
      </c>
      <c r="C4053" s="5">
        <f t="shared" si="1003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4"/>
        <v>45815</v>
      </c>
      <c r="L4053" s="5">
        <f t="shared" si="1005"/>
        <v>6</v>
      </c>
      <c r="M4053" s="5">
        <f t="shared" si="1006"/>
        <v>2025</v>
      </c>
      <c r="N4053" s="135">
        <v>1642.5</v>
      </c>
      <c r="P4053" s="12">
        <f t="shared" si="1000"/>
        <v>1642.5</v>
      </c>
      <c r="Q4053" s="7">
        <f t="shared" si="1007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2"/>
        <v>6</v>
      </c>
      <c r="C4054" s="5">
        <f t="shared" si="1003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4"/>
        <v>45815</v>
      </c>
      <c r="L4054" s="5">
        <f t="shared" si="1005"/>
        <v>6</v>
      </c>
      <c r="M4054" s="5">
        <f t="shared" si="1006"/>
        <v>2025</v>
      </c>
      <c r="N4054" s="135">
        <v>408.7</v>
      </c>
      <c r="P4054" s="12">
        <f t="shared" si="1000"/>
        <v>408.7</v>
      </c>
      <c r="Q4054" s="7">
        <f t="shared" si="1007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2"/>
        <v>6</v>
      </c>
      <c r="C4055" s="5">
        <f t="shared" si="1003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4"/>
        <v>#N/A</v>
      </c>
      <c r="L4055" s="5" t="e">
        <f t="shared" si="1005"/>
        <v>#N/A</v>
      </c>
      <c r="M4055" s="5" t="e">
        <f t="shared" si="1006"/>
        <v>#N/A</v>
      </c>
      <c r="N4055" s="135">
        <v>55</v>
      </c>
      <c r="O4055" s="6">
        <f>-N4055</f>
        <v>-55</v>
      </c>
      <c r="P4055" s="12">
        <f t="shared" si="1000"/>
        <v>0</v>
      </c>
      <c r="Q4055" s="7">
        <f t="shared" si="1007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2"/>
        <v>6</v>
      </c>
      <c r="C4056" s="5">
        <f t="shared" si="1003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4"/>
        <v>45818</v>
      </c>
      <c r="L4056" s="5">
        <f t="shared" si="1005"/>
        <v>6</v>
      </c>
      <c r="M4056" s="5">
        <f t="shared" si="1006"/>
        <v>2025</v>
      </c>
      <c r="N4056" s="135">
        <v>125</v>
      </c>
      <c r="P4056" s="12">
        <f t="shared" si="1000"/>
        <v>125</v>
      </c>
      <c r="Q4056" s="7">
        <f t="shared" si="1007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2"/>
        <v>6</v>
      </c>
      <c r="C4057" s="5">
        <f t="shared" si="1003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4"/>
        <v>45818</v>
      </c>
      <c r="L4057" s="5">
        <f t="shared" si="1005"/>
        <v>6</v>
      </c>
      <c r="M4057" s="5">
        <f t="shared" si="1006"/>
        <v>2025</v>
      </c>
      <c r="N4057" s="135">
        <v>8100</v>
      </c>
      <c r="P4057" s="12">
        <f t="shared" si="1000"/>
        <v>8100</v>
      </c>
      <c r="Q4057" s="7">
        <f t="shared" si="1007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2"/>
        <v>6</v>
      </c>
      <c r="C4058" s="5">
        <f t="shared" si="1003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4"/>
        <v>45818</v>
      </c>
      <c r="L4058" s="5">
        <f t="shared" si="1005"/>
        <v>6</v>
      </c>
      <c r="M4058" s="5">
        <f t="shared" si="1006"/>
        <v>2025</v>
      </c>
      <c r="N4058" s="135">
        <v>3274.5</v>
      </c>
      <c r="P4058" s="12">
        <f t="shared" si="1000"/>
        <v>3274.5</v>
      </c>
      <c r="Q4058" s="7">
        <f t="shared" si="1007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2"/>
        <v>6</v>
      </c>
      <c r="C4059" s="5">
        <f t="shared" si="1003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4"/>
        <v>45818</v>
      </c>
      <c r="L4059" s="5">
        <f t="shared" si="1005"/>
        <v>6</v>
      </c>
      <c r="M4059" s="5">
        <f t="shared" si="1006"/>
        <v>2025</v>
      </c>
      <c r="N4059" s="135">
        <v>1980</v>
      </c>
      <c r="P4059" s="12">
        <f t="shared" si="1000"/>
        <v>1980</v>
      </c>
      <c r="Q4059" s="7">
        <f t="shared" si="1007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2"/>
        <v>6</v>
      </c>
      <c r="C4060" s="5">
        <f t="shared" si="1003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4"/>
        <v>45818</v>
      </c>
      <c r="L4060" s="5">
        <f t="shared" si="1005"/>
        <v>6</v>
      </c>
      <c r="M4060" s="5">
        <f t="shared" si="1006"/>
        <v>2025</v>
      </c>
      <c r="N4060" s="135">
        <v>460</v>
      </c>
      <c r="P4060" s="12">
        <f t="shared" si="1000"/>
        <v>460</v>
      </c>
      <c r="Q4060" s="7">
        <f t="shared" si="1007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2"/>
        <v>6</v>
      </c>
      <c r="C4061" s="5">
        <f t="shared" si="1003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4"/>
        <v>45818</v>
      </c>
      <c r="L4061" s="5">
        <f t="shared" si="1005"/>
        <v>6</v>
      </c>
      <c r="M4061" s="5">
        <f t="shared" si="1006"/>
        <v>2025</v>
      </c>
      <c r="N4061" s="135">
        <v>1000</v>
      </c>
      <c r="P4061" s="12">
        <f t="shared" si="1000"/>
        <v>1000</v>
      </c>
      <c r="Q4061" s="7">
        <f t="shared" si="1007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2"/>
        <v>6</v>
      </c>
      <c r="C4062" s="5">
        <f t="shared" si="1003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4"/>
        <v>45818</v>
      </c>
      <c r="L4062" s="5">
        <f t="shared" si="1005"/>
        <v>6</v>
      </c>
      <c r="M4062" s="5">
        <f t="shared" si="1006"/>
        <v>2025</v>
      </c>
      <c r="N4062" s="135">
        <v>380</v>
      </c>
      <c r="P4062" s="12">
        <f t="shared" si="1000"/>
        <v>380</v>
      </c>
      <c r="Q4062" s="7">
        <f t="shared" si="1007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2"/>
        <v>6</v>
      </c>
      <c r="C4063" s="5">
        <f t="shared" si="1003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4"/>
        <v>45820</v>
      </c>
      <c r="L4063" s="5">
        <f t="shared" si="1005"/>
        <v>6</v>
      </c>
      <c r="M4063" s="5">
        <f t="shared" si="1006"/>
        <v>2025</v>
      </c>
      <c r="N4063" s="135">
        <v>250</v>
      </c>
      <c r="P4063" s="12">
        <f t="shared" si="1000"/>
        <v>250</v>
      </c>
      <c r="Q4063" s="7">
        <f t="shared" si="1007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2"/>
        <v>6</v>
      </c>
      <c r="C4064" s="5">
        <f t="shared" si="1003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4"/>
        <v>45820</v>
      </c>
      <c r="L4064" s="5">
        <f t="shared" si="1005"/>
        <v>6</v>
      </c>
      <c r="M4064" s="5">
        <f t="shared" si="1006"/>
        <v>2025</v>
      </c>
      <c r="N4064" s="135">
        <v>12960</v>
      </c>
      <c r="P4064" s="12">
        <f t="shared" ref="P4064:P4125" si="1008">SUM(N4064+O4064)</f>
        <v>12960</v>
      </c>
      <c r="Q4064" s="7">
        <f t="shared" si="1007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2"/>
        <v>6</v>
      </c>
      <c r="C4065" s="5">
        <f t="shared" si="1003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4"/>
        <v>45820</v>
      </c>
      <c r="L4065" s="5">
        <f t="shared" si="1005"/>
        <v>6</v>
      </c>
      <c r="M4065" s="5">
        <f t="shared" si="1006"/>
        <v>2025</v>
      </c>
      <c r="N4065" s="135">
        <v>2124</v>
      </c>
      <c r="P4065" s="12">
        <f t="shared" si="1008"/>
        <v>2124</v>
      </c>
      <c r="Q4065" s="7">
        <f t="shared" si="1007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2"/>
        <v>6</v>
      </c>
      <c r="C4066" s="5">
        <f t="shared" si="1003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4"/>
        <v>45820</v>
      </c>
      <c r="L4066" s="5">
        <f t="shared" si="1005"/>
        <v>6</v>
      </c>
      <c r="M4066" s="5">
        <f t="shared" si="1006"/>
        <v>2025</v>
      </c>
      <c r="N4066" s="135">
        <v>3712.5</v>
      </c>
      <c r="P4066" s="12">
        <f t="shared" si="1008"/>
        <v>3712.5</v>
      </c>
      <c r="Q4066" s="7">
        <f t="shared" si="1007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2"/>
        <v>6</v>
      </c>
      <c r="C4067" s="5">
        <f t="shared" si="1003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4"/>
        <v>45821</v>
      </c>
      <c r="L4067" s="5">
        <f t="shared" si="1005"/>
        <v>6</v>
      </c>
      <c r="M4067" s="5">
        <f t="shared" si="1006"/>
        <v>2025</v>
      </c>
      <c r="N4067" s="135">
        <v>1687.5</v>
      </c>
      <c r="O4067" s="6">
        <f>-N4067</f>
        <v>-1687.5</v>
      </c>
      <c r="P4067" s="12">
        <f t="shared" si="1008"/>
        <v>0</v>
      </c>
      <c r="Q4067" s="7">
        <f t="shared" si="1007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2"/>
        <v>6</v>
      </c>
      <c r="C4068" s="5">
        <f t="shared" si="1003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4"/>
        <v>45821</v>
      </c>
      <c r="L4068" s="5">
        <f t="shared" si="1005"/>
        <v>6</v>
      </c>
      <c r="M4068" s="5">
        <f t="shared" si="1006"/>
        <v>2025</v>
      </c>
      <c r="N4068" s="135">
        <v>432</v>
      </c>
      <c r="O4068" s="6">
        <f>-N4068</f>
        <v>-432</v>
      </c>
      <c r="P4068" s="12">
        <f t="shared" si="1008"/>
        <v>0</v>
      </c>
      <c r="Q4068" s="7">
        <f t="shared" si="1007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2"/>
        <v>6</v>
      </c>
      <c r="C4069" s="5">
        <f t="shared" si="1003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4"/>
        <v>45821</v>
      </c>
      <c r="L4069" s="5">
        <f t="shared" si="1005"/>
        <v>6</v>
      </c>
      <c r="M4069" s="5">
        <f t="shared" si="1006"/>
        <v>2025</v>
      </c>
      <c r="N4069" s="135">
        <v>165</v>
      </c>
      <c r="O4069" s="6">
        <f>-N4069</f>
        <v>-165</v>
      </c>
      <c r="P4069" s="12">
        <f t="shared" si="1008"/>
        <v>0</v>
      </c>
      <c r="Q4069" s="7">
        <f t="shared" si="1007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2"/>
        <v>6</v>
      </c>
      <c r="C4070" s="5">
        <f t="shared" si="1003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4"/>
        <v>45821</v>
      </c>
      <c r="L4070" s="5">
        <f t="shared" si="1005"/>
        <v>6</v>
      </c>
      <c r="M4070" s="5">
        <f t="shared" si="1006"/>
        <v>2025</v>
      </c>
      <c r="N4070" s="135">
        <v>350</v>
      </c>
      <c r="O4070" s="6">
        <f>-N4070</f>
        <v>-350</v>
      </c>
      <c r="P4070" s="12">
        <f t="shared" si="1008"/>
        <v>0</v>
      </c>
      <c r="Q4070" s="7">
        <f t="shared" si="1007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2"/>
        <v>6</v>
      </c>
      <c r="C4071" s="5">
        <f t="shared" si="1003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4"/>
        <v>45821</v>
      </c>
      <c r="L4071" s="5">
        <f t="shared" si="1005"/>
        <v>6</v>
      </c>
      <c r="M4071" s="5">
        <f t="shared" si="1006"/>
        <v>2025</v>
      </c>
      <c r="N4071" s="135">
        <v>62.5</v>
      </c>
      <c r="O4071" s="6">
        <f>-N4071</f>
        <v>-62.5</v>
      </c>
      <c r="P4071" s="12">
        <f t="shared" si="1008"/>
        <v>0</v>
      </c>
      <c r="Q4071" s="7">
        <f t="shared" si="1007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2"/>
        <v>6</v>
      </c>
      <c r="C4072" s="5">
        <f t="shared" si="1003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4"/>
        <v>45821</v>
      </c>
      <c r="L4072" s="5">
        <f t="shared" si="1005"/>
        <v>6</v>
      </c>
      <c r="M4072" s="5">
        <f t="shared" si="1006"/>
        <v>2025</v>
      </c>
      <c r="N4072" s="135">
        <v>1687.5</v>
      </c>
      <c r="O4072" s="6">
        <f t="shared" ref="O4072:O4077" si="1009">-N4072</f>
        <v>-1687.5</v>
      </c>
      <c r="P4072" s="12">
        <f t="shared" si="1008"/>
        <v>0</v>
      </c>
      <c r="Q4072" s="7">
        <f t="shared" si="1007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2"/>
        <v>6</v>
      </c>
      <c r="C4073" s="5">
        <f t="shared" si="1003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4"/>
        <v>45821</v>
      </c>
      <c r="L4073" s="5">
        <f t="shared" si="1005"/>
        <v>6</v>
      </c>
      <c r="M4073" s="5">
        <f t="shared" si="1006"/>
        <v>2025</v>
      </c>
      <c r="N4073" s="135">
        <v>48</v>
      </c>
      <c r="O4073" s="6">
        <f t="shared" si="1009"/>
        <v>-48</v>
      </c>
      <c r="P4073" s="12">
        <f t="shared" si="1008"/>
        <v>0</v>
      </c>
      <c r="Q4073" s="7">
        <f t="shared" si="1007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2"/>
        <v>6</v>
      </c>
      <c r="C4074" s="5">
        <f t="shared" si="1003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4"/>
        <v>45821</v>
      </c>
      <c r="L4074" s="5">
        <f t="shared" si="1005"/>
        <v>6</v>
      </c>
      <c r="M4074" s="5">
        <f t="shared" si="1006"/>
        <v>2025</v>
      </c>
      <c r="N4074" s="135">
        <v>438</v>
      </c>
      <c r="O4074" s="6">
        <f t="shared" si="1009"/>
        <v>-438</v>
      </c>
      <c r="P4074" s="12">
        <f t="shared" si="1008"/>
        <v>0</v>
      </c>
      <c r="Q4074" s="7">
        <f t="shared" si="1007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2"/>
        <v>6</v>
      </c>
      <c r="C4075" s="5">
        <f t="shared" si="1003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4"/>
        <v>45824</v>
      </c>
      <c r="L4075" s="5">
        <f t="shared" si="1005"/>
        <v>6</v>
      </c>
      <c r="M4075" s="5">
        <f t="shared" si="1006"/>
        <v>2025</v>
      </c>
      <c r="N4075" s="135">
        <v>1732.5</v>
      </c>
      <c r="O4075" s="6">
        <f t="shared" si="1009"/>
        <v>-1732.5</v>
      </c>
      <c r="P4075" s="12">
        <f t="shared" si="1008"/>
        <v>0</v>
      </c>
      <c r="Q4075" s="7">
        <f t="shared" si="1007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2"/>
        <v>6</v>
      </c>
      <c r="C4076" s="5">
        <f t="shared" si="1003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4"/>
        <v>45824</v>
      </c>
      <c r="L4076" s="5">
        <f t="shared" si="1005"/>
        <v>6</v>
      </c>
      <c r="M4076" s="5">
        <f t="shared" si="1006"/>
        <v>2025</v>
      </c>
      <c r="N4076" s="135">
        <v>2812.5</v>
      </c>
      <c r="O4076" s="6">
        <f t="shared" si="1009"/>
        <v>-2812.5</v>
      </c>
      <c r="P4076" s="12">
        <f t="shared" si="1008"/>
        <v>0</v>
      </c>
      <c r="Q4076" s="7">
        <f t="shared" si="1007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2"/>
        <v>6</v>
      </c>
      <c r="C4077" s="5">
        <f t="shared" si="1003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4"/>
        <v>45824</v>
      </c>
      <c r="L4077" s="5">
        <f t="shared" si="1005"/>
        <v>6</v>
      </c>
      <c r="M4077" s="5">
        <f t="shared" si="1006"/>
        <v>2025</v>
      </c>
      <c r="N4077" s="135">
        <v>115</v>
      </c>
      <c r="O4077" s="6">
        <f t="shared" si="1009"/>
        <v>-115</v>
      </c>
      <c r="P4077" s="12">
        <f t="shared" si="1008"/>
        <v>0</v>
      </c>
      <c r="Q4077" s="7">
        <f t="shared" si="1007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2"/>
        <v>6</v>
      </c>
      <c r="C4078" s="5">
        <f t="shared" si="1003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4"/>
        <v>45822</v>
      </c>
      <c r="L4078" s="5">
        <f t="shared" si="1005"/>
        <v>6</v>
      </c>
      <c r="M4078" s="5">
        <f t="shared" si="1006"/>
        <v>2025</v>
      </c>
      <c r="N4078" s="135">
        <v>1710</v>
      </c>
      <c r="P4078" s="12">
        <f t="shared" si="1008"/>
        <v>1710</v>
      </c>
      <c r="Q4078" s="7">
        <f t="shared" si="1007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2"/>
        <v>6</v>
      </c>
      <c r="C4079" s="5">
        <f t="shared" si="1003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4"/>
        <v>45822</v>
      </c>
      <c r="L4079" s="5">
        <f t="shared" si="1005"/>
        <v>6</v>
      </c>
      <c r="M4079" s="5">
        <f t="shared" si="1006"/>
        <v>2025</v>
      </c>
      <c r="N4079" s="135">
        <v>555</v>
      </c>
      <c r="P4079" s="12">
        <f t="shared" si="1008"/>
        <v>555</v>
      </c>
      <c r="Q4079" s="7">
        <f t="shared" si="1007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2"/>
        <v>6</v>
      </c>
      <c r="C4080" s="5">
        <f t="shared" si="1003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4"/>
        <v>45822</v>
      </c>
      <c r="L4080" s="5">
        <f t="shared" si="1005"/>
        <v>6</v>
      </c>
      <c r="M4080" s="5">
        <f t="shared" si="1006"/>
        <v>2025</v>
      </c>
      <c r="N4080" s="135">
        <v>95</v>
      </c>
      <c r="P4080" s="12">
        <f t="shared" si="1008"/>
        <v>95</v>
      </c>
      <c r="Q4080" s="7">
        <f t="shared" si="1007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2"/>
        <v>6</v>
      </c>
      <c r="C4081" s="5">
        <f t="shared" si="1003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4"/>
        <v>45824</v>
      </c>
      <c r="L4081" s="5">
        <f t="shared" si="1005"/>
        <v>6</v>
      </c>
      <c r="M4081" s="5">
        <f t="shared" si="1006"/>
        <v>2025</v>
      </c>
      <c r="N4081" s="135">
        <v>125</v>
      </c>
      <c r="P4081" s="12">
        <f t="shared" si="1008"/>
        <v>125</v>
      </c>
      <c r="Q4081" s="7">
        <f t="shared" si="1007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2"/>
        <v>6</v>
      </c>
      <c r="C4082" s="5">
        <f t="shared" si="1003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4"/>
        <v>45824</v>
      </c>
      <c r="L4082" s="5">
        <f t="shared" si="1005"/>
        <v>6</v>
      </c>
      <c r="M4082" s="5">
        <f t="shared" si="1006"/>
        <v>2025</v>
      </c>
      <c r="N4082" s="135">
        <v>8100</v>
      </c>
      <c r="P4082" s="12">
        <f t="shared" si="1008"/>
        <v>8100</v>
      </c>
      <c r="Q4082" s="7">
        <f t="shared" si="1007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2"/>
        <v>6</v>
      </c>
      <c r="C4083" s="5">
        <f t="shared" si="1003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4"/>
        <v>45824</v>
      </c>
      <c r="L4083" s="5">
        <f t="shared" si="1005"/>
        <v>6</v>
      </c>
      <c r="M4083" s="5">
        <f t="shared" si="1006"/>
        <v>2025</v>
      </c>
      <c r="N4083" s="135">
        <v>2655</v>
      </c>
      <c r="P4083" s="12">
        <f t="shared" si="1008"/>
        <v>2655</v>
      </c>
      <c r="Q4083" s="7">
        <f t="shared" si="1007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2"/>
        <v>6</v>
      </c>
      <c r="C4084" s="5">
        <f t="shared" si="1003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4"/>
        <v>45824</v>
      </c>
      <c r="L4084" s="5">
        <f t="shared" si="1005"/>
        <v>6</v>
      </c>
      <c r="M4084" s="5">
        <f t="shared" si="1006"/>
        <v>2025</v>
      </c>
      <c r="N4084" s="135">
        <v>1980</v>
      </c>
      <c r="P4084" s="12">
        <f t="shared" si="1008"/>
        <v>1980</v>
      </c>
      <c r="Q4084" s="7">
        <f t="shared" si="1007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2"/>
        <v>6</v>
      </c>
      <c r="C4085" s="5">
        <f t="shared" si="1003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4"/>
        <v>45824</v>
      </c>
      <c r="L4085" s="5">
        <f t="shared" si="1005"/>
        <v>6</v>
      </c>
      <c r="M4085" s="5">
        <f t="shared" si="1006"/>
        <v>2025</v>
      </c>
      <c r="N4085" s="135">
        <v>1000</v>
      </c>
      <c r="P4085" s="12">
        <f t="shared" si="1008"/>
        <v>1000</v>
      </c>
      <c r="Q4085" s="7">
        <f t="shared" si="1007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2"/>
        <v>6</v>
      </c>
      <c r="C4086" s="5">
        <f t="shared" si="1003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4"/>
        <v>45824</v>
      </c>
      <c r="L4086" s="5">
        <f t="shared" si="1005"/>
        <v>6</v>
      </c>
      <c r="M4086" s="5">
        <f t="shared" si="1006"/>
        <v>2025</v>
      </c>
      <c r="N4086" s="135">
        <v>380</v>
      </c>
      <c r="P4086" s="12">
        <f t="shared" si="1008"/>
        <v>380</v>
      </c>
      <c r="Q4086" s="7">
        <f t="shared" si="1007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2"/>
        <v>6</v>
      </c>
      <c r="C4087" s="5">
        <f t="shared" si="1003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4"/>
        <v>45870</v>
      </c>
      <c r="L4087" s="5">
        <f t="shared" si="1005"/>
        <v>8</v>
      </c>
      <c r="M4087" s="5">
        <f t="shared" si="1006"/>
        <v>2025</v>
      </c>
      <c r="N4087" s="135">
        <v>1687.5</v>
      </c>
      <c r="O4087" s="6">
        <f>-1300</f>
        <v>-1300</v>
      </c>
      <c r="P4087" s="12">
        <f t="shared" si="1008"/>
        <v>387.5</v>
      </c>
      <c r="Q4087" s="7">
        <f t="shared" si="1007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2"/>
        <v>6</v>
      </c>
      <c r="C4088" s="5">
        <f t="shared" si="1003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4"/>
        <v>45870</v>
      </c>
      <c r="L4088" s="5">
        <f t="shared" si="1005"/>
        <v>8</v>
      </c>
      <c r="M4088" s="5">
        <f t="shared" si="1006"/>
        <v>2025</v>
      </c>
      <c r="N4088" s="135">
        <v>220</v>
      </c>
      <c r="P4088" s="12">
        <f t="shared" si="1008"/>
        <v>220</v>
      </c>
      <c r="Q4088" s="7">
        <f t="shared" si="1007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2"/>
        <v>6</v>
      </c>
      <c r="C4089" s="5">
        <f t="shared" si="1003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4"/>
        <v>45870</v>
      </c>
      <c r="L4089" s="5">
        <f t="shared" si="1005"/>
        <v>8</v>
      </c>
      <c r="M4089" s="5">
        <f t="shared" si="1006"/>
        <v>2025</v>
      </c>
      <c r="N4089" s="135">
        <v>130</v>
      </c>
      <c r="P4089" s="12">
        <f t="shared" si="1008"/>
        <v>130</v>
      </c>
      <c r="Q4089" s="7">
        <f t="shared" si="1007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2"/>
        <v>6</v>
      </c>
      <c r="C4090" s="5">
        <f t="shared" si="1003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4"/>
        <v>45870</v>
      </c>
      <c r="L4090" s="5">
        <f t="shared" si="1005"/>
        <v>8</v>
      </c>
      <c r="M4090" s="5">
        <f t="shared" si="1006"/>
        <v>2025</v>
      </c>
      <c r="N4090" s="135">
        <v>540</v>
      </c>
      <c r="P4090" s="12">
        <f t="shared" si="1008"/>
        <v>540</v>
      </c>
      <c r="Q4090" s="7">
        <f t="shared" si="1007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2"/>
        <v>6</v>
      </c>
      <c r="C4091" s="5">
        <f t="shared" si="1003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4"/>
        <v>45827</v>
      </c>
      <c r="L4091" s="5">
        <f t="shared" si="1005"/>
        <v>6</v>
      </c>
      <c r="M4091" s="5">
        <f t="shared" si="1006"/>
        <v>2025</v>
      </c>
      <c r="N4091" s="135">
        <v>1710</v>
      </c>
      <c r="P4091" s="12">
        <f t="shared" si="1008"/>
        <v>1710</v>
      </c>
      <c r="Q4091" s="7">
        <f t="shared" si="1007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2"/>
        <v>6</v>
      </c>
      <c r="C4092" s="5">
        <f t="shared" si="1003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4"/>
        <v>45827</v>
      </c>
      <c r="L4092" s="5">
        <f t="shared" si="1005"/>
        <v>6</v>
      </c>
      <c r="M4092" s="5">
        <f t="shared" si="1006"/>
        <v>2025</v>
      </c>
      <c r="N4092" s="135">
        <v>405</v>
      </c>
      <c r="P4092" s="12">
        <f t="shared" si="1008"/>
        <v>405</v>
      </c>
      <c r="Q4092" s="7">
        <f t="shared" si="1007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2"/>
        <v>6</v>
      </c>
      <c r="C4093" s="5">
        <f t="shared" si="1003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4"/>
        <v>45827</v>
      </c>
      <c r="L4093" s="5">
        <f t="shared" si="1005"/>
        <v>6</v>
      </c>
      <c r="M4093" s="5">
        <f t="shared" si="1006"/>
        <v>2025</v>
      </c>
      <c r="N4093" s="135">
        <v>110</v>
      </c>
      <c r="P4093" s="12">
        <f t="shared" si="1008"/>
        <v>110</v>
      </c>
      <c r="Q4093" s="7">
        <f t="shared" si="1007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2"/>
        <v>6</v>
      </c>
      <c r="C4094" s="5">
        <f t="shared" si="1003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4"/>
        <v>45827</v>
      </c>
      <c r="L4094" s="5">
        <f t="shared" si="1005"/>
        <v>6</v>
      </c>
      <c r="M4094" s="5">
        <f t="shared" si="1006"/>
        <v>2025</v>
      </c>
      <c r="N4094" s="135">
        <v>187.5</v>
      </c>
      <c r="P4094" s="12">
        <f t="shared" si="1008"/>
        <v>187.5</v>
      </c>
      <c r="Q4094" s="7">
        <f t="shared" si="1007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2"/>
        <v>6</v>
      </c>
      <c r="C4095" s="5">
        <f t="shared" si="1003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4"/>
        <v>45827</v>
      </c>
      <c r="L4095" s="5">
        <f t="shared" si="1005"/>
        <v>6</v>
      </c>
      <c r="M4095" s="5">
        <f t="shared" si="1006"/>
        <v>2025</v>
      </c>
      <c r="N4095" s="135">
        <v>283.8</v>
      </c>
      <c r="P4095" s="12">
        <f t="shared" si="1008"/>
        <v>283.8</v>
      </c>
      <c r="Q4095" s="7">
        <f t="shared" si="1007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2"/>
        <v>6</v>
      </c>
      <c r="C4096" s="5">
        <f t="shared" si="1003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4"/>
        <v>45827</v>
      </c>
      <c r="L4096" s="5">
        <f t="shared" si="1005"/>
        <v>6</v>
      </c>
      <c r="M4096" s="5">
        <f t="shared" si="1006"/>
        <v>2025</v>
      </c>
      <c r="N4096" s="135">
        <v>62.5</v>
      </c>
      <c r="P4096" s="12">
        <f t="shared" si="1008"/>
        <v>62.5</v>
      </c>
      <c r="Q4096" s="7">
        <f t="shared" si="1007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2"/>
        <v>6</v>
      </c>
      <c r="C4097" s="5">
        <f t="shared" si="1003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4"/>
        <v>45827</v>
      </c>
      <c r="L4097" s="5">
        <f t="shared" si="1005"/>
        <v>6</v>
      </c>
      <c r="M4097" s="5">
        <f t="shared" si="1006"/>
        <v>2025</v>
      </c>
      <c r="N4097" s="135">
        <v>3240</v>
      </c>
      <c r="P4097" s="12">
        <f t="shared" si="1008"/>
        <v>3240</v>
      </c>
      <c r="Q4097" s="7">
        <f t="shared" si="1007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2"/>
        <v>6</v>
      </c>
      <c r="C4098" s="5">
        <f t="shared" si="1003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4"/>
        <v>45827</v>
      </c>
      <c r="L4098" s="5">
        <f t="shared" si="1005"/>
        <v>6</v>
      </c>
      <c r="M4098" s="5">
        <f t="shared" si="1006"/>
        <v>2025</v>
      </c>
      <c r="N4098" s="135">
        <v>1062</v>
      </c>
      <c r="P4098" s="12">
        <f t="shared" si="1008"/>
        <v>1062</v>
      </c>
      <c r="Q4098" s="7">
        <f t="shared" si="1007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0">MONTH(A4099)</f>
        <v>6</v>
      </c>
      <c r="C4099" s="5">
        <f t="shared" ref="C4099:C4162" si="1011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2">A4099+J4099</f>
        <v>45827</v>
      </c>
      <c r="L4099" s="5">
        <f t="shared" ref="L4099:L4162" si="1013">MONTH(K4099)</f>
        <v>6</v>
      </c>
      <c r="M4099" s="5">
        <f t="shared" ref="M4099:M4162" si="1014">YEAR(K4099)</f>
        <v>2025</v>
      </c>
      <c r="N4099" s="135">
        <v>495</v>
      </c>
      <c r="P4099" s="12">
        <f t="shared" si="1008"/>
        <v>495</v>
      </c>
      <c r="Q4099" s="7">
        <f t="shared" ref="Q4099:Q4162" si="1015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0"/>
        <v>6</v>
      </c>
      <c r="C4100" s="5">
        <f t="shared" si="1011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2"/>
        <v>45827</v>
      </c>
      <c r="L4100" s="5">
        <f t="shared" si="1013"/>
        <v>6</v>
      </c>
      <c r="M4100" s="5">
        <f t="shared" si="1014"/>
        <v>2025</v>
      </c>
      <c r="N4100" s="135">
        <v>380</v>
      </c>
      <c r="P4100" s="12">
        <f t="shared" si="1008"/>
        <v>380</v>
      </c>
      <c r="Q4100" s="7">
        <f t="shared" si="1015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0"/>
        <v>6</v>
      </c>
      <c r="C4101" s="5">
        <f t="shared" si="1011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2"/>
        <v>45827</v>
      </c>
      <c r="L4101" s="5">
        <f t="shared" si="1013"/>
        <v>6</v>
      </c>
      <c r="M4101" s="5">
        <f t="shared" si="1014"/>
        <v>2025</v>
      </c>
      <c r="N4101" s="135">
        <v>1000</v>
      </c>
      <c r="P4101" s="12">
        <f t="shared" si="1008"/>
        <v>1000</v>
      </c>
      <c r="Q4101" s="7">
        <f t="shared" si="1015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0"/>
        <v>6</v>
      </c>
      <c r="C4102" s="5">
        <f t="shared" si="1011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2"/>
        <v>45829</v>
      </c>
      <c r="L4102" s="5">
        <f t="shared" si="1013"/>
        <v>6</v>
      </c>
      <c r="M4102" s="5">
        <f t="shared" si="1014"/>
        <v>2025</v>
      </c>
      <c r="N4102" s="135">
        <v>187.5</v>
      </c>
      <c r="P4102" s="12">
        <f t="shared" si="1008"/>
        <v>187.5</v>
      </c>
      <c r="Q4102" s="7">
        <f t="shared" si="1015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0"/>
        <v>6</v>
      </c>
      <c r="C4103" s="5">
        <f t="shared" si="1011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2"/>
        <v>45829</v>
      </c>
      <c r="L4103" s="5">
        <f t="shared" si="1013"/>
        <v>6</v>
      </c>
      <c r="M4103" s="5">
        <f t="shared" si="1014"/>
        <v>2025</v>
      </c>
      <c r="N4103" s="135">
        <v>8100</v>
      </c>
      <c r="P4103" s="12">
        <f t="shared" si="1008"/>
        <v>8100</v>
      </c>
      <c r="Q4103" s="7">
        <f t="shared" si="1015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0"/>
        <v>6</v>
      </c>
      <c r="C4104" s="5">
        <f t="shared" si="1011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2"/>
        <v>45829</v>
      </c>
      <c r="L4104" s="5">
        <f t="shared" si="1013"/>
        <v>6</v>
      </c>
      <c r="M4104" s="5">
        <f t="shared" si="1014"/>
        <v>2025</v>
      </c>
      <c r="N4104" s="135">
        <v>2655</v>
      </c>
      <c r="P4104" s="12">
        <f t="shared" si="1008"/>
        <v>2655</v>
      </c>
      <c r="Q4104" s="7">
        <f t="shared" si="1015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0"/>
        <v>6</v>
      </c>
      <c r="C4105" s="5">
        <f t="shared" si="1011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2"/>
        <v>45829</v>
      </c>
      <c r="L4105" s="5">
        <f t="shared" si="1013"/>
        <v>6</v>
      </c>
      <c r="M4105" s="5">
        <f t="shared" si="1014"/>
        <v>2025</v>
      </c>
      <c r="N4105" s="135">
        <v>1980</v>
      </c>
      <c r="P4105" s="12">
        <f t="shared" si="1008"/>
        <v>1980</v>
      </c>
      <c r="Q4105" s="7">
        <f t="shared" si="1015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0"/>
        <v>6</v>
      </c>
      <c r="C4106" s="5">
        <f t="shared" si="1011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2"/>
        <v>45829</v>
      </c>
      <c r="L4106" s="5">
        <f t="shared" si="1013"/>
        <v>6</v>
      </c>
      <c r="M4106" s="5">
        <f t="shared" si="1014"/>
        <v>2025</v>
      </c>
      <c r="N4106" s="135">
        <v>380</v>
      </c>
      <c r="P4106" s="12">
        <f t="shared" si="1008"/>
        <v>380</v>
      </c>
      <c r="Q4106" s="7">
        <f t="shared" si="1015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0"/>
        <v>6</v>
      </c>
      <c r="C4107" s="5">
        <f t="shared" si="1011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2"/>
        <v>45829</v>
      </c>
      <c r="L4107" s="5">
        <f t="shared" si="1013"/>
        <v>6</v>
      </c>
      <c r="M4107" s="5">
        <f t="shared" si="1014"/>
        <v>2025</v>
      </c>
      <c r="N4107" s="135">
        <v>1000</v>
      </c>
      <c r="P4107" s="12">
        <f t="shared" si="1008"/>
        <v>1000</v>
      </c>
      <c r="Q4107" s="7">
        <f t="shared" si="1015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0"/>
        <v>6</v>
      </c>
      <c r="C4108" s="5">
        <f t="shared" si="1011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2"/>
        <v>45833</v>
      </c>
      <c r="L4108" s="5">
        <f t="shared" si="1013"/>
        <v>6</v>
      </c>
      <c r="M4108" s="5">
        <f t="shared" si="1014"/>
        <v>2025</v>
      </c>
      <c r="N4108" s="135">
        <v>1642.5</v>
      </c>
      <c r="P4108" s="12">
        <f t="shared" si="1008"/>
        <v>1642.5</v>
      </c>
      <c r="Q4108" s="7">
        <f t="shared" si="1015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0"/>
        <v>6</v>
      </c>
      <c r="C4109" s="5">
        <f t="shared" si="1011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2"/>
        <v>45833</v>
      </c>
      <c r="L4109" s="5">
        <f t="shared" si="1013"/>
        <v>6</v>
      </c>
      <c r="M4109" s="5">
        <f t="shared" si="1014"/>
        <v>2025</v>
      </c>
      <c r="N4109" s="135">
        <v>230</v>
      </c>
      <c r="P4109" s="12">
        <f t="shared" si="1008"/>
        <v>230</v>
      </c>
      <c r="Q4109" s="7">
        <f t="shared" si="1015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0"/>
        <v>6</v>
      </c>
      <c r="C4110" s="5">
        <f t="shared" si="1011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2"/>
        <v>45833</v>
      </c>
      <c r="L4110" s="5">
        <f t="shared" si="1013"/>
        <v>6</v>
      </c>
      <c r="M4110" s="5">
        <f t="shared" si="1014"/>
        <v>2025</v>
      </c>
      <c r="N4110" s="135">
        <v>187.5</v>
      </c>
      <c r="P4110" s="12">
        <f t="shared" si="1008"/>
        <v>187.5</v>
      </c>
      <c r="Q4110" s="7">
        <f t="shared" si="1015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0"/>
        <v>6</v>
      </c>
      <c r="C4111" s="5">
        <f t="shared" si="1011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2"/>
        <v>45833</v>
      </c>
      <c r="L4111" s="5">
        <f t="shared" si="1013"/>
        <v>6</v>
      </c>
      <c r="M4111" s="5">
        <f t="shared" si="1014"/>
        <v>2025</v>
      </c>
      <c r="N4111" s="135">
        <v>8100</v>
      </c>
      <c r="P4111" s="12">
        <f t="shared" si="1008"/>
        <v>8100</v>
      </c>
      <c r="Q4111" s="7">
        <f t="shared" si="1015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0"/>
        <v>6</v>
      </c>
      <c r="C4112" s="5">
        <f t="shared" si="1011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2"/>
        <v>45833</v>
      </c>
      <c r="L4112" s="5">
        <f t="shared" si="1013"/>
        <v>6</v>
      </c>
      <c r="M4112" s="5">
        <f t="shared" si="1014"/>
        <v>2025</v>
      </c>
      <c r="N4112" s="135">
        <v>2124</v>
      </c>
      <c r="P4112" s="12">
        <f t="shared" si="1008"/>
        <v>2124</v>
      </c>
      <c r="Q4112" s="7">
        <f t="shared" si="1015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0"/>
        <v>6</v>
      </c>
      <c r="C4113" s="5">
        <f t="shared" si="1011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2"/>
        <v>45833</v>
      </c>
      <c r="L4113" s="5">
        <f t="shared" si="1013"/>
        <v>6</v>
      </c>
      <c r="M4113" s="5">
        <f t="shared" si="1014"/>
        <v>2025</v>
      </c>
      <c r="N4113" s="135">
        <v>1732.5</v>
      </c>
      <c r="P4113" s="12">
        <f t="shared" si="1008"/>
        <v>1732.5</v>
      </c>
      <c r="Q4113" s="7">
        <f t="shared" si="1015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0"/>
        <v>6</v>
      </c>
      <c r="C4114" s="5">
        <f t="shared" si="1011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2"/>
        <v>45833</v>
      </c>
      <c r="L4114" s="5">
        <f t="shared" si="1013"/>
        <v>6</v>
      </c>
      <c r="M4114" s="5">
        <f t="shared" si="1014"/>
        <v>2025</v>
      </c>
      <c r="N4114" s="135">
        <v>460</v>
      </c>
      <c r="P4114" s="12">
        <f t="shared" si="1008"/>
        <v>460</v>
      </c>
      <c r="Q4114" s="7">
        <f t="shared" si="1015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0"/>
        <v>6</v>
      </c>
      <c r="C4115" s="5">
        <f t="shared" si="1011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2"/>
        <v>45833</v>
      </c>
      <c r="L4115" s="5">
        <f t="shared" si="1013"/>
        <v>6</v>
      </c>
      <c r="M4115" s="5">
        <f t="shared" si="1014"/>
        <v>2025</v>
      </c>
      <c r="N4115" s="135">
        <v>975</v>
      </c>
      <c r="P4115" s="12">
        <f t="shared" si="1008"/>
        <v>975</v>
      </c>
      <c r="Q4115" s="7">
        <f t="shared" si="1015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0"/>
        <v>6</v>
      </c>
      <c r="C4116" s="5">
        <f t="shared" si="1011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2"/>
        <v>45954</v>
      </c>
      <c r="L4116" s="5">
        <f t="shared" si="1013"/>
        <v>10</v>
      </c>
      <c r="M4116" s="5">
        <f t="shared" si="1014"/>
        <v>2025</v>
      </c>
      <c r="N4116" s="135">
        <v>15525</v>
      </c>
      <c r="P4116" s="12">
        <f t="shared" si="1008"/>
        <v>15525</v>
      </c>
      <c r="Q4116" s="7">
        <f t="shared" si="1015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0"/>
        <v>6</v>
      </c>
      <c r="C4117" s="5">
        <f t="shared" si="1011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2"/>
        <v>45954</v>
      </c>
      <c r="L4117" s="5">
        <f t="shared" si="1013"/>
        <v>10</v>
      </c>
      <c r="M4117" s="5">
        <f t="shared" si="1014"/>
        <v>2025</v>
      </c>
      <c r="N4117" s="135">
        <v>2610</v>
      </c>
      <c r="P4117" s="12">
        <f t="shared" si="1008"/>
        <v>2610</v>
      </c>
      <c r="Q4117" s="7">
        <f t="shared" si="1015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0"/>
        <v>6</v>
      </c>
      <c r="C4118" s="5">
        <f t="shared" si="1011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2"/>
        <v>45954</v>
      </c>
      <c r="L4118" s="5">
        <f t="shared" si="1013"/>
        <v>10</v>
      </c>
      <c r="M4118" s="5">
        <f t="shared" si="1014"/>
        <v>2025</v>
      </c>
      <c r="N4118" s="135">
        <v>230.4</v>
      </c>
      <c r="P4118" s="12">
        <f t="shared" si="1008"/>
        <v>230.4</v>
      </c>
      <c r="Q4118" s="7">
        <f t="shared" si="1015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0"/>
        <v>6</v>
      </c>
      <c r="C4119" s="5">
        <f t="shared" si="1011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2"/>
        <v>45954</v>
      </c>
      <c r="L4119" s="5">
        <f t="shared" si="1013"/>
        <v>10</v>
      </c>
      <c r="M4119" s="5">
        <f t="shared" si="1014"/>
        <v>2025</v>
      </c>
      <c r="N4119" s="135">
        <v>880</v>
      </c>
      <c r="P4119" s="12">
        <f t="shared" si="1008"/>
        <v>880</v>
      </c>
      <c r="Q4119" s="7">
        <f t="shared" si="1015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0"/>
        <v>6</v>
      </c>
      <c r="C4120" s="5">
        <f t="shared" si="1011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2"/>
        <v>45836</v>
      </c>
      <c r="L4120" s="5">
        <f t="shared" si="1013"/>
        <v>6</v>
      </c>
      <c r="M4120" s="5">
        <f t="shared" si="1014"/>
        <v>2025</v>
      </c>
      <c r="N4120" s="135">
        <v>1687.5</v>
      </c>
      <c r="O4120" s="6">
        <f>-N4120</f>
        <v>-1687.5</v>
      </c>
      <c r="P4120" s="12">
        <f t="shared" si="1008"/>
        <v>0</v>
      </c>
      <c r="Q4120" s="7">
        <f t="shared" si="1015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0"/>
        <v>6</v>
      </c>
      <c r="C4121" s="5">
        <f t="shared" si="1011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2"/>
        <v>45836</v>
      </c>
      <c r="L4121" s="5">
        <f t="shared" si="1013"/>
        <v>6</v>
      </c>
      <c r="M4121" s="5">
        <f t="shared" si="1014"/>
        <v>2025</v>
      </c>
      <c r="N4121" s="135">
        <v>432</v>
      </c>
      <c r="O4121" s="6">
        <f>-N4121</f>
        <v>-432</v>
      </c>
      <c r="P4121" s="12">
        <f t="shared" si="1008"/>
        <v>0</v>
      </c>
      <c r="Q4121" s="7">
        <f t="shared" si="1015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0"/>
        <v>6</v>
      </c>
      <c r="C4122" s="5">
        <f t="shared" si="1011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2"/>
        <v>45836</v>
      </c>
      <c r="L4122" s="5">
        <f t="shared" si="1013"/>
        <v>6</v>
      </c>
      <c r="M4122" s="5">
        <f t="shared" si="1014"/>
        <v>2025</v>
      </c>
      <c r="N4122" s="135">
        <v>525</v>
      </c>
      <c r="O4122" s="6">
        <f>-N4122</f>
        <v>-525</v>
      </c>
      <c r="P4122" s="12">
        <f t="shared" si="1008"/>
        <v>0</v>
      </c>
      <c r="Q4122" s="7">
        <f t="shared" si="1015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0"/>
        <v>6</v>
      </c>
      <c r="C4123" s="5">
        <f t="shared" si="1011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2"/>
        <v>45838</v>
      </c>
      <c r="L4123" s="5">
        <f t="shared" si="1013"/>
        <v>6</v>
      </c>
      <c r="M4123" s="5">
        <f t="shared" si="1014"/>
        <v>2025</v>
      </c>
      <c r="N4123" s="135">
        <v>1702.8</v>
      </c>
      <c r="O4123" s="6">
        <f t="shared" ref="O4123:O4125" si="1016">-N4123</f>
        <v>-1702.8</v>
      </c>
      <c r="P4123" s="12">
        <f t="shared" si="1008"/>
        <v>0</v>
      </c>
      <c r="Q4123" s="7">
        <f t="shared" si="1015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0"/>
        <v>6</v>
      </c>
      <c r="C4124" s="5">
        <f t="shared" si="1011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2"/>
        <v>45838</v>
      </c>
      <c r="L4124" s="5">
        <f t="shared" si="1013"/>
        <v>6</v>
      </c>
      <c r="M4124" s="5">
        <f t="shared" si="1014"/>
        <v>2025</v>
      </c>
      <c r="N4124" s="135">
        <v>525</v>
      </c>
      <c r="O4124" s="6">
        <f t="shared" si="1016"/>
        <v>-525</v>
      </c>
      <c r="P4124" s="12">
        <f t="shared" si="1008"/>
        <v>0</v>
      </c>
      <c r="Q4124" s="7">
        <f t="shared" si="1015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0"/>
        <v>6</v>
      </c>
      <c r="C4125" s="5">
        <f t="shared" si="1011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2"/>
        <v>45838</v>
      </c>
      <c r="L4125" s="5">
        <f t="shared" si="1013"/>
        <v>6</v>
      </c>
      <c r="M4125" s="5">
        <f t="shared" si="1014"/>
        <v>2025</v>
      </c>
      <c r="N4125" s="135">
        <v>260</v>
      </c>
      <c r="O4125" s="6">
        <f t="shared" si="1016"/>
        <v>-260</v>
      </c>
      <c r="P4125" s="12">
        <f t="shared" si="1008"/>
        <v>0</v>
      </c>
      <c r="Q4125" s="7">
        <f t="shared" si="1015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0"/>
        <v>7</v>
      </c>
      <c r="C4126" s="5">
        <f t="shared" si="1011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2"/>
        <v>45839</v>
      </c>
      <c r="L4126" s="5">
        <f t="shared" si="1013"/>
        <v>7</v>
      </c>
      <c r="M4126" s="5">
        <f t="shared" si="1014"/>
        <v>2025</v>
      </c>
      <c r="N4126" s="135">
        <v>62.5</v>
      </c>
      <c r="P4126" s="12">
        <v>62.5</v>
      </c>
      <c r="Q4126" s="7">
        <f t="shared" si="1015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0"/>
        <v>7</v>
      </c>
      <c r="C4127" s="5">
        <f t="shared" si="1011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2"/>
        <v>45839</v>
      </c>
      <c r="L4127" s="5">
        <f t="shared" si="1013"/>
        <v>7</v>
      </c>
      <c r="M4127" s="5">
        <f t="shared" si="1014"/>
        <v>2025</v>
      </c>
      <c r="N4127" s="135">
        <v>3240</v>
      </c>
      <c r="P4127" s="12">
        <v>3240</v>
      </c>
      <c r="Q4127" s="7">
        <f t="shared" si="1015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0"/>
        <v>7</v>
      </c>
      <c r="C4128" s="5">
        <f t="shared" si="1011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2"/>
        <v>45839</v>
      </c>
      <c r="L4128" s="5">
        <f t="shared" si="1013"/>
        <v>7</v>
      </c>
      <c r="M4128" s="5">
        <f t="shared" si="1014"/>
        <v>2025</v>
      </c>
      <c r="N4128" s="135">
        <v>1062</v>
      </c>
      <c r="P4128" s="12">
        <v>1062</v>
      </c>
      <c r="Q4128" s="7">
        <f t="shared" si="1015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0"/>
        <v>7</v>
      </c>
      <c r="C4129" s="5">
        <f t="shared" si="1011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2"/>
        <v>45839</v>
      </c>
      <c r="L4129" s="5">
        <f t="shared" si="1013"/>
        <v>7</v>
      </c>
      <c r="M4129" s="5">
        <f t="shared" si="1014"/>
        <v>2025</v>
      </c>
      <c r="N4129" s="135">
        <v>742.5</v>
      </c>
      <c r="P4129" s="12">
        <v>742.5</v>
      </c>
      <c r="Q4129" s="7">
        <f t="shared" si="1015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0"/>
        <v>7</v>
      </c>
      <c r="C4130" s="5">
        <f t="shared" si="1011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2"/>
        <v>45839</v>
      </c>
      <c r="L4130" s="5">
        <f t="shared" si="1013"/>
        <v>7</v>
      </c>
      <c r="M4130" s="5">
        <f t="shared" si="1014"/>
        <v>2025</v>
      </c>
      <c r="N4130" s="135">
        <v>1710</v>
      </c>
      <c r="P4130" s="12">
        <v>1710</v>
      </c>
      <c r="Q4130" s="7">
        <f t="shared" si="1015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0"/>
        <v>7</v>
      </c>
      <c r="C4131" s="5">
        <f t="shared" si="1011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2"/>
        <v>45839</v>
      </c>
      <c r="L4131" s="5">
        <f t="shared" si="1013"/>
        <v>7</v>
      </c>
      <c r="M4131" s="5">
        <f t="shared" si="1014"/>
        <v>2025</v>
      </c>
      <c r="N4131" s="135">
        <v>405</v>
      </c>
      <c r="P4131" s="12">
        <v>405</v>
      </c>
      <c r="Q4131" s="7">
        <f t="shared" si="1015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0"/>
        <v>7</v>
      </c>
      <c r="C4132" s="5">
        <f t="shared" si="1011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2"/>
        <v>45839</v>
      </c>
      <c r="L4132" s="5">
        <f t="shared" si="1013"/>
        <v>7</v>
      </c>
      <c r="M4132" s="5">
        <f t="shared" si="1014"/>
        <v>2025</v>
      </c>
      <c r="N4132" s="135">
        <v>390</v>
      </c>
      <c r="P4132" s="12">
        <v>390</v>
      </c>
      <c r="Q4132" s="7">
        <f t="shared" si="1015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0"/>
        <v>7</v>
      </c>
      <c r="C4133" s="5">
        <f t="shared" si="1011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2"/>
        <v>45840</v>
      </c>
      <c r="L4133" s="5">
        <f t="shared" si="1013"/>
        <v>7</v>
      </c>
      <c r="M4133" s="5">
        <f t="shared" si="1014"/>
        <v>2025</v>
      </c>
      <c r="N4133" s="135">
        <v>125</v>
      </c>
      <c r="P4133" s="12">
        <v>125</v>
      </c>
      <c r="Q4133" s="7">
        <f t="shared" si="1015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0"/>
        <v>7</v>
      </c>
      <c r="C4134" s="5">
        <f t="shared" si="1011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2"/>
        <v>45840</v>
      </c>
      <c r="L4134" s="5">
        <f t="shared" si="1013"/>
        <v>7</v>
      </c>
      <c r="M4134" s="5">
        <f t="shared" si="1014"/>
        <v>2025</v>
      </c>
      <c r="N4134" s="135">
        <v>4860</v>
      </c>
      <c r="P4134" s="12">
        <v>4860</v>
      </c>
      <c r="Q4134" s="7">
        <f t="shared" si="1015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0"/>
        <v>7</v>
      </c>
      <c r="C4135" s="5">
        <f t="shared" si="1011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2"/>
        <v>45840</v>
      </c>
      <c r="L4135" s="5">
        <f t="shared" si="1013"/>
        <v>7</v>
      </c>
      <c r="M4135" s="5">
        <f t="shared" si="1014"/>
        <v>2025</v>
      </c>
      <c r="N4135" s="135">
        <v>1593</v>
      </c>
      <c r="P4135" s="12">
        <v>1593</v>
      </c>
      <c r="Q4135" s="7">
        <f t="shared" si="1015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0"/>
        <v>7</v>
      </c>
      <c r="C4136" s="5">
        <f t="shared" si="1011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2"/>
        <v>45840</v>
      </c>
      <c r="L4136" s="5">
        <f t="shared" si="1013"/>
        <v>7</v>
      </c>
      <c r="M4136" s="5">
        <f t="shared" si="1014"/>
        <v>2025</v>
      </c>
      <c r="N4136" s="135">
        <v>990</v>
      </c>
      <c r="P4136" s="12">
        <v>990</v>
      </c>
      <c r="Q4136" s="7">
        <f t="shared" si="1015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0"/>
        <v>7</v>
      </c>
      <c r="C4137" s="5">
        <f t="shared" si="1011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2"/>
        <v>45840</v>
      </c>
      <c r="L4137" s="5">
        <f t="shared" si="1013"/>
        <v>7</v>
      </c>
      <c r="M4137" s="5">
        <f t="shared" si="1014"/>
        <v>2025</v>
      </c>
      <c r="N4137" s="135">
        <v>1000</v>
      </c>
      <c r="P4137" s="12">
        <v>1000</v>
      </c>
      <c r="Q4137" s="7">
        <f t="shared" si="1015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0"/>
        <v>7</v>
      </c>
      <c r="C4138" s="5">
        <f t="shared" si="1011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2"/>
        <v>45842</v>
      </c>
      <c r="L4138" s="5">
        <f t="shared" si="1013"/>
        <v>7</v>
      </c>
      <c r="M4138" s="5">
        <f t="shared" si="1014"/>
        <v>2025</v>
      </c>
      <c r="N4138" s="135">
        <v>1687.5</v>
      </c>
      <c r="O4138" s="6">
        <f>-N4138</f>
        <v>-1687.5</v>
      </c>
      <c r="P4138" s="12">
        <f t="shared" ref="P4138:P4140" si="1017">SUM(N4138+O4138)</f>
        <v>0</v>
      </c>
      <c r="Q4138" s="7">
        <f t="shared" si="1015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0"/>
        <v>7</v>
      </c>
      <c r="C4139" s="5">
        <f t="shared" si="1011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2"/>
        <v>45842</v>
      </c>
      <c r="L4139" s="5">
        <f t="shared" si="1013"/>
        <v>7</v>
      </c>
      <c r="M4139" s="5">
        <f t="shared" si="1014"/>
        <v>2025</v>
      </c>
      <c r="N4139" s="135">
        <v>432</v>
      </c>
      <c r="O4139" s="6">
        <f>-N4139</f>
        <v>-432</v>
      </c>
      <c r="P4139" s="12">
        <f t="shared" si="1017"/>
        <v>0</v>
      </c>
      <c r="Q4139" s="7">
        <f t="shared" si="1015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0"/>
        <v>7</v>
      </c>
      <c r="C4140" s="5">
        <f t="shared" si="1011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2"/>
        <v>45842</v>
      </c>
      <c r="L4140" s="5">
        <f t="shared" si="1013"/>
        <v>7</v>
      </c>
      <c r="M4140" s="5">
        <f t="shared" si="1014"/>
        <v>2025</v>
      </c>
      <c r="N4140" s="135">
        <v>160</v>
      </c>
      <c r="O4140" s="6">
        <f>-N4140</f>
        <v>-160</v>
      </c>
      <c r="P4140" s="12">
        <f t="shared" si="1017"/>
        <v>0</v>
      </c>
      <c r="Q4140" s="7">
        <f t="shared" si="1015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0"/>
        <v>7</v>
      </c>
      <c r="C4141" s="5">
        <f t="shared" si="1011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2"/>
        <v>45843</v>
      </c>
      <c r="L4141" s="5">
        <f t="shared" si="1013"/>
        <v>7</v>
      </c>
      <c r="M4141" s="5">
        <f t="shared" si="1014"/>
        <v>2025</v>
      </c>
      <c r="N4141" s="135">
        <v>187.5</v>
      </c>
      <c r="P4141" s="12">
        <v>187.5</v>
      </c>
      <c r="Q4141" s="7">
        <f t="shared" si="1015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0"/>
        <v>7</v>
      </c>
      <c r="C4142" s="5">
        <f t="shared" si="1011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2"/>
        <v>45843</v>
      </c>
      <c r="L4142" s="5">
        <f t="shared" si="1013"/>
        <v>7</v>
      </c>
      <c r="M4142" s="5">
        <f t="shared" si="1014"/>
        <v>2025</v>
      </c>
      <c r="N4142" s="135">
        <v>8100</v>
      </c>
      <c r="P4142" s="12">
        <v>8100</v>
      </c>
      <c r="Q4142" s="7">
        <f t="shared" si="1015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0"/>
        <v>7</v>
      </c>
      <c r="C4143" s="5">
        <f t="shared" si="1011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2"/>
        <v>45843</v>
      </c>
      <c r="L4143" s="5">
        <f t="shared" si="1013"/>
        <v>7</v>
      </c>
      <c r="M4143" s="5">
        <f t="shared" si="1014"/>
        <v>2025</v>
      </c>
      <c r="N4143" s="135">
        <v>2655</v>
      </c>
      <c r="P4143" s="12">
        <v>2655</v>
      </c>
      <c r="Q4143" s="7">
        <f t="shared" si="1015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0"/>
        <v>7</v>
      </c>
      <c r="C4144" s="5">
        <f t="shared" si="1011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2"/>
        <v>45843</v>
      </c>
      <c r="L4144" s="5">
        <f t="shared" si="1013"/>
        <v>7</v>
      </c>
      <c r="M4144" s="5">
        <f t="shared" si="1014"/>
        <v>2025</v>
      </c>
      <c r="N4144" s="135">
        <v>1732.5</v>
      </c>
      <c r="P4144" s="12">
        <v>1732.5</v>
      </c>
      <c r="Q4144" s="7">
        <f t="shared" si="1015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0"/>
        <v>7</v>
      </c>
      <c r="C4145" s="5">
        <f t="shared" si="1011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2"/>
        <v>45843</v>
      </c>
      <c r="L4145" s="5">
        <f t="shared" si="1013"/>
        <v>7</v>
      </c>
      <c r="M4145" s="5">
        <f t="shared" si="1014"/>
        <v>2025</v>
      </c>
      <c r="N4145" s="135">
        <v>975</v>
      </c>
      <c r="P4145" s="12">
        <v>975</v>
      </c>
      <c r="Q4145" s="7">
        <f t="shared" si="1015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0"/>
        <v>7</v>
      </c>
      <c r="C4146" s="5">
        <f t="shared" si="1011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2"/>
        <v>45846</v>
      </c>
      <c r="L4146" s="5">
        <f t="shared" si="1013"/>
        <v>7</v>
      </c>
      <c r="M4146" s="5">
        <f t="shared" si="1014"/>
        <v>2025</v>
      </c>
      <c r="N4146" s="135">
        <v>187.5</v>
      </c>
      <c r="P4146" s="12">
        <v>187.5</v>
      </c>
      <c r="Q4146" s="7">
        <f t="shared" si="1015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0"/>
        <v>7</v>
      </c>
      <c r="C4147" s="5">
        <f t="shared" si="1011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2"/>
        <v>45846</v>
      </c>
      <c r="L4147" s="5">
        <f t="shared" si="1013"/>
        <v>7</v>
      </c>
      <c r="M4147" s="5">
        <f t="shared" si="1014"/>
        <v>2025</v>
      </c>
      <c r="N4147" s="135">
        <v>9720</v>
      </c>
      <c r="P4147" s="12">
        <v>9720</v>
      </c>
      <c r="Q4147" s="7">
        <f t="shared" si="1015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0"/>
        <v>7</v>
      </c>
      <c r="C4148" s="5">
        <f t="shared" si="1011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2"/>
        <v>45846</v>
      </c>
      <c r="L4148" s="5">
        <f t="shared" si="1013"/>
        <v>7</v>
      </c>
      <c r="M4148" s="5">
        <f t="shared" si="1014"/>
        <v>2025</v>
      </c>
      <c r="N4148" s="135">
        <v>3186</v>
      </c>
      <c r="P4148" s="12">
        <v>3186</v>
      </c>
      <c r="Q4148" s="7">
        <f t="shared" si="1015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0"/>
        <v>7</v>
      </c>
      <c r="C4149" s="5">
        <f t="shared" si="1011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2"/>
        <v>45846</v>
      </c>
      <c r="L4149" s="5">
        <f t="shared" si="1013"/>
        <v>7</v>
      </c>
      <c r="M4149" s="5">
        <f t="shared" si="1014"/>
        <v>2025</v>
      </c>
      <c r="N4149" s="135">
        <v>1980</v>
      </c>
      <c r="P4149" s="12">
        <v>1980</v>
      </c>
      <c r="Q4149" s="7">
        <f t="shared" si="1015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0"/>
        <v>7</v>
      </c>
      <c r="C4150" s="5">
        <f t="shared" si="1011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2"/>
        <v>45846</v>
      </c>
      <c r="L4150" s="5">
        <f t="shared" si="1013"/>
        <v>7</v>
      </c>
      <c r="M4150" s="5">
        <f t="shared" si="1014"/>
        <v>2025</v>
      </c>
      <c r="N4150" s="135">
        <v>975</v>
      </c>
      <c r="P4150" s="12">
        <v>975</v>
      </c>
      <c r="Q4150" s="7">
        <f t="shared" si="1015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0"/>
        <v>7</v>
      </c>
      <c r="C4151" s="5">
        <f t="shared" si="1011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2"/>
        <v>45846</v>
      </c>
      <c r="L4151" s="5">
        <f t="shared" si="1013"/>
        <v>7</v>
      </c>
      <c r="M4151" s="5">
        <f t="shared" si="1014"/>
        <v>2025</v>
      </c>
      <c r="N4151" s="135">
        <v>460</v>
      </c>
      <c r="P4151" s="12">
        <v>460</v>
      </c>
      <c r="Q4151" s="7">
        <f t="shared" si="1015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0"/>
        <v>7</v>
      </c>
      <c r="C4152" s="5">
        <f t="shared" si="1011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2"/>
        <v>45848</v>
      </c>
      <c r="L4152" s="5">
        <f t="shared" si="1013"/>
        <v>7</v>
      </c>
      <c r="M4152" s="5">
        <f t="shared" si="1014"/>
        <v>2025</v>
      </c>
      <c r="N4152" s="135">
        <v>125</v>
      </c>
      <c r="P4152" s="12">
        <v>125</v>
      </c>
      <c r="Q4152" s="7">
        <f t="shared" si="1015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0"/>
        <v>7</v>
      </c>
      <c r="C4153" s="5">
        <f t="shared" si="1011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2"/>
        <v>45848</v>
      </c>
      <c r="L4153" s="5">
        <f t="shared" si="1013"/>
        <v>7</v>
      </c>
      <c r="M4153" s="5">
        <f t="shared" si="1014"/>
        <v>2025</v>
      </c>
      <c r="N4153" s="135">
        <v>8100</v>
      </c>
      <c r="P4153" s="12">
        <v>8100</v>
      </c>
      <c r="Q4153" s="7">
        <f t="shared" si="1015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0"/>
        <v>7</v>
      </c>
      <c r="C4154" s="5">
        <f t="shared" si="1011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2"/>
        <v>45848</v>
      </c>
      <c r="L4154" s="5">
        <f t="shared" si="1013"/>
        <v>7</v>
      </c>
      <c r="M4154" s="5">
        <f t="shared" si="1014"/>
        <v>2025</v>
      </c>
      <c r="N4154" s="135">
        <v>3274.5</v>
      </c>
      <c r="P4154" s="12">
        <v>3274.5</v>
      </c>
      <c r="Q4154" s="7">
        <f t="shared" si="1015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0"/>
        <v>7</v>
      </c>
      <c r="C4155" s="5">
        <f t="shared" si="1011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2"/>
        <v>45848</v>
      </c>
      <c r="L4155" s="5">
        <f t="shared" si="1013"/>
        <v>7</v>
      </c>
      <c r="M4155" s="5">
        <f t="shared" si="1014"/>
        <v>2025</v>
      </c>
      <c r="N4155" s="135">
        <v>2475</v>
      </c>
      <c r="P4155" s="12">
        <v>2475</v>
      </c>
      <c r="Q4155" s="7">
        <f t="shared" si="1015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0"/>
        <v>7</v>
      </c>
      <c r="C4156" s="5">
        <f t="shared" si="1011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2"/>
        <v>45848</v>
      </c>
      <c r="L4156" s="5">
        <f t="shared" si="1013"/>
        <v>7</v>
      </c>
      <c r="M4156" s="5">
        <f t="shared" si="1014"/>
        <v>2025</v>
      </c>
      <c r="N4156" s="135">
        <v>1000</v>
      </c>
      <c r="P4156" s="12">
        <v>1000</v>
      </c>
      <c r="Q4156" s="7">
        <f t="shared" si="1015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0"/>
        <v>7</v>
      </c>
      <c r="C4157" s="5">
        <f t="shared" si="1011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2"/>
        <v>45969</v>
      </c>
      <c r="L4157" s="5">
        <f t="shared" si="1013"/>
        <v>11</v>
      </c>
      <c r="M4157" s="5">
        <f t="shared" si="1014"/>
        <v>2025</v>
      </c>
      <c r="N4157" s="135">
        <v>0</v>
      </c>
      <c r="P4157" s="12">
        <f t="shared" ref="P4157" si="1018">SUM(N4157+O4157)</f>
        <v>0</v>
      </c>
      <c r="Q4157" s="7">
        <f t="shared" si="1015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0"/>
        <v>7</v>
      </c>
      <c r="C4158" s="5">
        <f t="shared" si="1011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2"/>
        <v>45853</v>
      </c>
      <c r="L4158" s="5">
        <f t="shared" si="1013"/>
        <v>7</v>
      </c>
      <c r="M4158" s="5">
        <f t="shared" si="1014"/>
        <v>2025</v>
      </c>
      <c r="N4158" s="135">
        <v>125</v>
      </c>
      <c r="P4158" s="12">
        <v>125</v>
      </c>
      <c r="Q4158" s="7">
        <f t="shared" si="1015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0"/>
        <v>7</v>
      </c>
      <c r="C4159" s="5">
        <f t="shared" si="1011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2"/>
        <v>45853</v>
      </c>
      <c r="L4159" s="5">
        <f t="shared" si="1013"/>
        <v>7</v>
      </c>
      <c r="M4159" s="5">
        <f t="shared" si="1014"/>
        <v>2025</v>
      </c>
      <c r="N4159" s="135">
        <v>9720</v>
      </c>
      <c r="P4159" s="12">
        <v>9720</v>
      </c>
      <c r="Q4159" s="7">
        <f t="shared" si="1015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0"/>
        <v>7</v>
      </c>
      <c r="C4160" s="5">
        <f t="shared" si="1011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2"/>
        <v>45853</v>
      </c>
      <c r="L4160" s="5">
        <f t="shared" si="1013"/>
        <v>7</v>
      </c>
      <c r="M4160" s="5">
        <f t="shared" si="1014"/>
        <v>2025</v>
      </c>
      <c r="N4160" s="135">
        <v>3186</v>
      </c>
      <c r="P4160" s="12">
        <v>3186</v>
      </c>
      <c r="Q4160" s="7">
        <f t="shared" si="1015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0"/>
        <v>7</v>
      </c>
      <c r="C4161" s="5">
        <f t="shared" si="1011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2"/>
        <v>45853</v>
      </c>
      <c r="L4161" s="5">
        <f t="shared" si="1013"/>
        <v>7</v>
      </c>
      <c r="M4161" s="5">
        <f t="shared" si="1014"/>
        <v>2025</v>
      </c>
      <c r="N4161" s="135">
        <v>2227.5</v>
      </c>
      <c r="P4161" s="12">
        <v>2227.5</v>
      </c>
      <c r="Q4161" s="7">
        <f t="shared" si="1015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0"/>
        <v>7</v>
      </c>
      <c r="C4162" s="5">
        <f t="shared" si="1011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2"/>
        <v>45853</v>
      </c>
      <c r="L4162" s="5">
        <f t="shared" si="1013"/>
        <v>7</v>
      </c>
      <c r="M4162" s="5">
        <f t="shared" si="1014"/>
        <v>2025</v>
      </c>
      <c r="N4162" s="135">
        <v>460</v>
      </c>
      <c r="P4162" s="12">
        <v>460</v>
      </c>
      <c r="Q4162" s="7">
        <f t="shared" si="1015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19">MONTH(A4163)</f>
        <v>7</v>
      </c>
      <c r="C4163" s="5">
        <f t="shared" ref="C4163:C4226" si="1020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1">A4163+J4163</f>
        <v>45853</v>
      </c>
      <c r="L4163" s="5">
        <f t="shared" ref="L4163:L4226" si="1022">MONTH(K4163)</f>
        <v>7</v>
      </c>
      <c r="M4163" s="5">
        <f t="shared" ref="M4163:M4226" si="1023">YEAR(K4163)</f>
        <v>2025</v>
      </c>
      <c r="N4163" s="135">
        <v>975</v>
      </c>
      <c r="P4163" s="12">
        <v>975</v>
      </c>
      <c r="Q4163" s="7">
        <f t="shared" ref="Q4163:Q4226" si="1024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19"/>
        <v>7</v>
      </c>
      <c r="C4164" s="5">
        <f t="shared" si="1020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1"/>
        <v>45854</v>
      </c>
      <c r="L4164" s="5">
        <f t="shared" si="1022"/>
        <v>7</v>
      </c>
      <c r="M4164" s="5">
        <f t="shared" si="1023"/>
        <v>2025</v>
      </c>
      <c r="N4164" s="135">
        <v>1710</v>
      </c>
      <c r="P4164" s="12">
        <v>1710</v>
      </c>
      <c r="Q4164" s="7">
        <f t="shared" si="1024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19"/>
        <v>7</v>
      </c>
      <c r="C4165" s="5">
        <f t="shared" si="1020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1"/>
        <v>45854</v>
      </c>
      <c r="L4165" s="5">
        <f t="shared" si="1022"/>
        <v>7</v>
      </c>
      <c r="M4165" s="5">
        <f t="shared" si="1023"/>
        <v>2025</v>
      </c>
      <c r="N4165" s="135">
        <v>405</v>
      </c>
      <c r="P4165" s="12">
        <v>405</v>
      </c>
      <c r="Q4165" s="7">
        <f t="shared" si="1024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19"/>
        <v>7</v>
      </c>
      <c r="C4166" s="5">
        <f t="shared" si="1020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1"/>
        <v>45854</v>
      </c>
      <c r="L4166" s="5">
        <f t="shared" si="1022"/>
        <v>7</v>
      </c>
      <c r="M4166" s="5">
        <f t="shared" si="1023"/>
        <v>2025</v>
      </c>
      <c r="N4166" s="135">
        <v>110</v>
      </c>
      <c r="P4166" s="12">
        <v>110</v>
      </c>
      <c r="Q4166" s="7">
        <f t="shared" si="1024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19"/>
        <v>7</v>
      </c>
      <c r="C4167" s="5">
        <f t="shared" si="1020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1"/>
        <v>45854</v>
      </c>
      <c r="L4167" s="5">
        <f t="shared" si="1022"/>
        <v>7</v>
      </c>
      <c r="M4167" s="5">
        <f t="shared" si="1023"/>
        <v>2025</v>
      </c>
      <c r="N4167" s="135">
        <v>62.5</v>
      </c>
      <c r="P4167" s="12">
        <v>62.5</v>
      </c>
      <c r="Q4167" s="7">
        <f t="shared" si="1024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19"/>
        <v>7</v>
      </c>
      <c r="C4168" s="5">
        <f t="shared" si="1020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1"/>
        <v>45854</v>
      </c>
      <c r="L4168" s="5">
        <f t="shared" si="1022"/>
        <v>7</v>
      </c>
      <c r="M4168" s="5">
        <f t="shared" si="1023"/>
        <v>2025</v>
      </c>
      <c r="N4168" s="135">
        <v>420</v>
      </c>
      <c r="P4168" s="12">
        <v>420</v>
      </c>
      <c r="Q4168" s="7">
        <f t="shared" si="1024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19"/>
        <v>7</v>
      </c>
      <c r="C4169" s="5">
        <f t="shared" si="1020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1"/>
        <v>45854</v>
      </c>
      <c r="L4169" s="5">
        <f t="shared" si="1022"/>
        <v>7</v>
      </c>
      <c r="M4169" s="5">
        <f t="shared" si="1023"/>
        <v>2025</v>
      </c>
      <c r="N4169" s="135">
        <v>260</v>
      </c>
      <c r="P4169" s="12">
        <v>260</v>
      </c>
      <c r="Q4169" s="7">
        <f t="shared" si="1024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19"/>
        <v>7</v>
      </c>
      <c r="C4170" s="5">
        <f t="shared" si="1020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1"/>
        <v>45854</v>
      </c>
      <c r="L4170" s="5">
        <f t="shared" si="1022"/>
        <v>7</v>
      </c>
      <c r="M4170" s="5">
        <f t="shared" si="1023"/>
        <v>2025</v>
      </c>
      <c r="N4170" s="135">
        <v>283.8</v>
      </c>
      <c r="P4170" s="12">
        <v>283.8</v>
      </c>
      <c r="Q4170" s="7">
        <f t="shared" si="1024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19"/>
        <v>7</v>
      </c>
      <c r="C4171" s="5">
        <f t="shared" si="1020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1"/>
        <v>45855</v>
      </c>
      <c r="L4171" s="5">
        <f t="shared" si="1022"/>
        <v>7</v>
      </c>
      <c r="M4171" s="5">
        <f t="shared" si="1023"/>
        <v>2025</v>
      </c>
      <c r="N4171" s="135">
        <v>1687.5</v>
      </c>
      <c r="O4171" s="6">
        <f t="shared" ref="O4171:O4176" si="1025">-N4171</f>
        <v>-1687.5</v>
      </c>
      <c r="P4171" s="12">
        <f t="shared" ref="P4171:P4176" si="1026">SUM(N4171+O4171)</f>
        <v>0</v>
      </c>
      <c r="Q4171" s="7">
        <f t="shared" si="1024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19"/>
        <v>7</v>
      </c>
      <c r="C4172" s="5">
        <f t="shared" si="1020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1"/>
        <v>45855</v>
      </c>
      <c r="L4172" s="5">
        <f t="shared" si="1022"/>
        <v>7</v>
      </c>
      <c r="M4172" s="5">
        <f t="shared" si="1023"/>
        <v>2025</v>
      </c>
      <c r="N4172" s="135">
        <v>648</v>
      </c>
      <c r="O4172" s="6">
        <f t="shared" si="1025"/>
        <v>-648</v>
      </c>
      <c r="P4172" s="12">
        <f t="shared" si="1026"/>
        <v>0</v>
      </c>
      <c r="Q4172" s="7">
        <f t="shared" si="1024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19"/>
        <v>7</v>
      </c>
      <c r="C4173" s="5">
        <f t="shared" si="1020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1"/>
        <v>45855</v>
      </c>
      <c r="L4173" s="5">
        <f t="shared" si="1022"/>
        <v>7</v>
      </c>
      <c r="M4173" s="5">
        <f t="shared" si="1023"/>
        <v>2025</v>
      </c>
      <c r="N4173" s="135">
        <v>875</v>
      </c>
      <c r="O4173" s="6">
        <f t="shared" si="1025"/>
        <v>-875</v>
      </c>
      <c r="P4173" s="12">
        <f t="shared" si="1026"/>
        <v>0</v>
      </c>
      <c r="Q4173" s="7">
        <f t="shared" si="1024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19"/>
        <v>7</v>
      </c>
      <c r="C4174" s="5">
        <f t="shared" si="1020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1"/>
        <v>45855</v>
      </c>
      <c r="L4174" s="5">
        <f t="shared" si="1022"/>
        <v>7</v>
      </c>
      <c r="M4174" s="5">
        <f t="shared" si="1023"/>
        <v>2025</v>
      </c>
      <c r="N4174" s="135">
        <v>115</v>
      </c>
      <c r="O4174" s="6">
        <f t="shared" si="1025"/>
        <v>-115</v>
      </c>
      <c r="P4174" s="12">
        <f t="shared" si="1026"/>
        <v>0</v>
      </c>
      <c r="Q4174" s="7">
        <f t="shared" si="1024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19"/>
        <v>7</v>
      </c>
      <c r="C4175" s="5">
        <f t="shared" si="1020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1"/>
        <v>45855</v>
      </c>
      <c r="L4175" s="5">
        <f t="shared" si="1022"/>
        <v>7</v>
      </c>
      <c r="M4175" s="5">
        <f t="shared" si="1023"/>
        <v>2025</v>
      </c>
      <c r="N4175" s="135">
        <v>62.5</v>
      </c>
      <c r="O4175" s="6">
        <f t="shared" si="1025"/>
        <v>-62.5</v>
      </c>
      <c r="P4175" s="12">
        <f t="shared" si="1026"/>
        <v>0</v>
      </c>
      <c r="Q4175" s="7">
        <f t="shared" si="1024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19"/>
        <v>7</v>
      </c>
      <c r="C4176" s="5">
        <f t="shared" si="1020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1"/>
        <v>45855</v>
      </c>
      <c r="L4176" s="5">
        <f t="shared" si="1022"/>
        <v>7</v>
      </c>
      <c r="M4176" s="5">
        <f t="shared" si="1023"/>
        <v>2025</v>
      </c>
      <c r="N4176" s="135">
        <v>165</v>
      </c>
      <c r="O4176" s="6">
        <f t="shared" si="1025"/>
        <v>-165</v>
      </c>
      <c r="P4176" s="12">
        <f t="shared" si="1026"/>
        <v>0</v>
      </c>
      <c r="Q4176" s="7">
        <f t="shared" si="1024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19"/>
        <v>7</v>
      </c>
      <c r="C4177" s="5">
        <f t="shared" si="1020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1"/>
        <v>45856</v>
      </c>
      <c r="L4177" s="5">
        <f t="shared" si="1022"/>
        <v>7</v>
      </c>
      <c r="M4177" s="5">
        <f t="shared" si="1023"/>
        <v>2025</v>
      </c>
      <c r="N4177" s="135">
        <v>187.5</v>
      </c>
      <c r="P4177" s="12">
        <v>187.5</v>
      </c>
      <c r="Q4177" s="7">
        <f t="shared" si="1024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19"/>
        <v>7</v>
      </c>
      <c r="C4178" s="5">
        <f t="shared" si="1020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1"/>
        <v>45856</v>
      </c>
      <c r="L4178" s="5">
        <f t="shared" si="1022"/>
        <v>7</v>
      </c>
      <c r="M4178" s="5">
        <f t="shared" si="1023"/>
        <v>2025</v>
      </c>
      <c r="N4178" s="135">
        <v>9720</v>
      </c>
      <c r="P4178" s="12">
        <v>9720</v>
      </c>
      <c r="Q4178" s="7">
        <f t="shared" si="1024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19"/>
        <v>7</v>
      </c>
      <c r="C4179" s="5">
        <f t="shared" si="1020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1"/>
        <v>45856</v>
      </c>
      <c r="L4179" s="5">
        <f t="shared" si="1022"/>
        <v>7</v>
      </c>
      <c r="M4179" s="5">
        <f t="shared" si="1023"/>
        <v>2025</v>
      </c>
      <c r="N4179" s="135">
        <v>2124</v>
      </c>
      <c r="P4179" s="12">
        <v>2124</v>
      </c>
      <c r="Q4179" s="7">
        <f t="shared" si="1024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19"/>
        <v>7</v>
      </c>
      <c r="C4180" s="5">
        <f t="shared" si="1020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1"/>
        <v>45856</v>
      </c>
      <c r="L4180" s="5">
        <f t="shared" si="1022"/>
        <v>7</v>
      </c>
      <c r="M4180" s="5">
        <f t="shared" si="1023"/>
        <v>2025</v>
      </c>
      <c r="N4180" s="135">
        <v>1732.5</v>
      </c>
      <c r="P4180" s="12">
        <v>1732.5</v>
      </c>
      <c r="Q4180" s="7">
        <f t="shared" si="1024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19"/>
        <v>7</v>
      </c>
      <c r="C4181" s="5">
        <f t="shared" si="1020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1"/>
        <v>45856</v>
      </c>
      <c r="L4181" s="5">
        <f t="shared" si="1022"/>
        <v>7</v>
      </c>
      <c r="M4181" s="5">
        <f t="shared" si="1023"/>
        <v>2025</v>
      </c>
      <c r="N4181" s="135">
        <v>920</v>
      </c>
      <c r="P4181" s="12">
        <v>920</v>
      </c>
      <c r="Q4181" s="7">
        <f t="shared" si="1024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19"/>
        <v>7</v>
      </c>
      <c r="C4182" s="5">
        <f t="shared" si="1020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1"/>
        <v>45979</v>
      </c>
      <c r="L4182" s="5">
        <f t="shared" si="1022"/>
        <v>11</v>
      </c>
      <c r="M4182" s="5">
        <f t="shared" si="1023"/>
        <v>2025</v>
      </c>
      <c r="N4182" s="135">
        <v>7762.5</v>
      </c>
      <c r="P4182" s="12">
        <f t="shared" ref="P4182:P4187" si="1027">SUM(N4182+O4182)</f>
        <v>7762.5</v>
      </c>
      <c r="Q4182" s="7">
        <f t="shared" si="1024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19"/>
        <v>7</v>
      </c>
      <c r="C4183" s="5">
        <f t="shared" si="1020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1"/>
        <v>45979</v>
      </c>
      <c r="L4183" s="5">
        <f t="shared" si="1022"/>
        <v>11</v>
      </c>
      <c r="M4183" s="5">
        <f t="shared" si="1023"/>
        <v>2025</v>
      </c>
      <c r="N4183" s="135">
        <v>3219</v>
      </c>
      <c r="P4183" s="12">
        <f t="shared" si="1027"/>
        <v>3219</v>
      </c>
      <c r="Q4183" s="7">
        <f t="shared" si="1024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19"/>
        <v>7</v>
      </c>
      <c r="C4184" s="5">
        <f t="shared" si="1020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1"/>
        <v>45979</v>
      </c>
      <c r="L4184" s="5">
        <f t="shared" si="1022"/>
        <v>11</v>
      </c>
      <c r="M4184" s="5">
        <f t="shared" si="1023"/>
        <v>2025</v>
      </c>
      <c r="N4184" s="135">
        <v>230.4</v>
      </c>
      <c r="P4184" s="12">
        <f t="shared" si="1027"/>
        <v>230.4</v>
      </c>
      <c r="Q4184" s="7">
        <f t="shared" si="1024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19"/>
        <v>7</v>
      </c>
      <c r="C4185" s="5">
        <f t="shared" si="1020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1"/>
        <v>45979</v>
      </c>
      <c r="L4185" s="5">
        <f t="shared" si="1022"/>
        <v>11</v>
      </c>
      <c r="M4185" s="5">
        <f t="shared" si="1023"/>
        <v>2025</v>
      </c>
      <c r="N4185" s="135">
        <v>440</v>
      </c>
      <c r="P4185" s="12">
        <f t="shared" si="1027"/>
        <v>440</v>
      </c>
      <c r="Q4185" s="7">
        <f t="shared" si="1024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19"/>
        <v>7</v>
      </c>
      <c r="C4186" s="5">
        <f t="shared" si="1020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1"/>
        <v>45979</v>
      </c>
      <c r="L4186" s="5">
        <f t="shared" si="1022"/>
        <v>11</v>
      </c>
      <c r="M4186" s="5">
        <f t="shared" si="1023"/>
        <v>2025</v>
      </c>
      <c r="N4186" s="135">
        <v>395</v>
      </c>
      <c r="P4186" s="12">
        <f t="shared" si="1027"/>
        <v>395</v>
      </c>
      <c r="Q4186" s="7">
        <f t="shared" si="1024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19"/>
        <v>7</v>
      </c>
      <c r="C4187" s="5">
        <f t="shared" si="1020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1"/>
        <v>45979</v>
      </c>
      <c r="L4187" s="5">
        <f t="shared" si="1022"/>
        <v>11</v>
      </c>
      <c r="M4187" s="5">
        <f t="shared" si="1023"/>
        <v>2025</v>
      </c>
      <c r="N4187" s="135">
        <v>840</v>
      </c>
      <c r="P4187" s="12">
        <f t="shared" si="1027"/>
        <v>840</v>
      </c>
      <c r="Q4187" s="7">
        <f t="shared" si="1024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19"/>
        <v>7</v>
      </c>
      <c r="C4188" s="5">
        <f t="shared" si="1020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1"/>
        <v>45860</v>
      </c>
      <c r="L4188" s="5">
        <f t="shared" si="1022"/>
        <v>7</v>
      </c>
      <c r="M4188" s="5">
        <f t="shared" si="1023"/>
        <v>2025</v>
      </c>
      <c r="N4188" s="135">
        <v>250</v>
      </c>
      <c r="P4188" s="12">
        <v>250</v>
      </c>
      <c r="Q4188" s="7">
        <f t="shared" si="1024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19"/>
        <v>7</v>
      </c>
      <c r="C4189" s="5">
        <f t="shared" si="1020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1"/>
        <v>45860</v>
      </c>
      <c r="L4189" s="5">
        <f t="shared" si="1022"/>
        <v>7</v>
      </c>
      <c r="M4189" s="5">
        <f t="shared" si="1023"/>
        <v>2025</v>
      </c>
      <c r="N4189" s="135">
        <v>12960</v>
      </c>
      <c r="P4189" s="12">
        <v>12960</v>
      </c>
      <c r="Q4189" s="7">
        <f t="shared" si="1024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19"/>
        <v>7</v>
      </c>
      <c r="C4190" s="5">
        <f t="shared" si="1020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1"/>
        <v>45860</v>
      </c>
      <c r="L4190" s="5">
        <f t="shared" si="1022"/>
        <v>7</v>
      </c>
      <c r="M4190" s="5">
        <f t="shared" si="1023"/>
        <v>2025</v>
      </c>
      <c r="N4190" s="135">
        <v>4248</v>
      </c>
      <c r="P4190" s="12">
        <v>4248</v>
      </c>
      <c r="Q4190" s="7">
        <f t="shared" si="1024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19"/>
        <v>7</v>
      </c>
      <c r="C4191" s="5">
        <f t="shared" si="1020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1"/>
        <v>45860</v>
      </c>
      <c r="L4191" s="5">
        <f t="shared" si="1022"/>
        <v>7</v>
      </c>
      <c r="M4191" s="5">
        <f t="shared" si="1023"/>
        <v>2025</v>
      </c>
      <c r="N4191" s="135">
        <v>2970</v>
      </c>
      <c r="P4191" s="12">
        <v>2970</v>
      </c>
      <c r="Q4191" s="7">
        <f t="shared" si="1024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19"/>
        <v>7</v>
      </c>
      <c r="C4192" s="5">
        <f t="shared" si="1020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1"/>
        <v>45860</v>
      </c>
      <c r="L4192" s="5">
        <f t="shared" si="1022"/>
        <v>7</v>
      </c>
      <c r="M4192" s="5">
        <f t="shared" si="1023"/>
        <v>2025</v>
      </c>
      <c r="N4192" s="135">
        <v>460</v>
      </c>
      <c r="P4192" s="12">
        <v>460</v>
      </c>
      <c r="Q4192" s="7">
        <f t="shared" si="1024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19"/>
        <v>7</v>
      </c>
      <c r="C4193" s="5">
        <f t="shared" si="1020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1"/>
        <v>45860</v>
      </c>
      <c r="L4193" s="5">
        <f t="shared" si="1022"/>
        <v>7</v>
      </c>
      <c r="M4193" s="5">
        <f t="shared" si="1023"/>
        <v>2025</v>
      </c>
      <c r="N4193" s="135">
        <v>1000</v>
      </c>
      <c r="P4193" s="12">
        <v>1000</v>
      </c>
      <c r="Q4193" s="7">
        <f t="shared" si="1024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19"/>
        <v>7</v>
      </c>
      <c r="C4194" s="5">
        <f t="shared" si="1020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1"/>
        <v>45864</v>
      </c>
      <c r="L4194" s="5">
        <f t="shared" si="1022"/>
        <v>7</v>
      </c>
      <c r="M4194" s="5">
        <f t="shared" si="1023"/>
        <v>2025</v>
      </c>
      <c r="N4194" s="135">
        <v>408.7</v>
      </c>
      <c r="O4194" s="6">
        <f t="shared" ref="O4194:O4195" si="1028">-N4194</f>
        <v>-408.7</v>
      </c>
      <c r="P4194" s="12">
        <f t="shared" ref="P4194:P4195" si="1029">SUM(N4194+O4194)</f>
        <v>0</v>
      </c>
      <c r="Q4194" s="7">
        <f t="shared" si="1024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19"/>
        <v>7</v>
      </c>
      <c r="C4195" s="5">
        <f t="shared" si="1020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1"/>
        <v>45864</v>
      </c>
      <c r="L4195" s="5">
        <f t="shared" si="1022"/>
        <v>7</v>
      </c>
      <c r="M4195" s="5">
        <f t="shared" si="1023"/>
        <v>2025</v>
      </c>
      <c r="N4195" s="135">
        <v>57.5</v>
      </c>
      <c r="O4195" s="6">
        <f t="shared" si="1028"/>
        <v>-57.5</v>
      </c>
      <c r="P4195" s="12">
        <f t="shared" si="1029"/>
        <v>0</v>
      </c>
      <c r="Q4195" s="7">
        <f t="shared" si="1024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19"/>
        <v>7</v>
      </c>
      <c r="C4196" s="5">
        <f t="shared" si="1020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1"/>
        <v>45866</v>
      </c>
      <c r="L4196" s="5">
        <f t="shared" si="1022"/>
        <v>7</v>
      </c>
      <c r="M4196" s="5">
        <f t="shared" si="1023"/>
        <v>2025</v>
      </c>
      <c r="N4196" s="135">
        <v>1687.5</v>
      </c>
      <c r="O4196" s="6">
        <f>-N4196</f>
        <v>-1687.5</v>
      </c>
      <c r="P4196" s="12">
        <f t="shared" ref="P4196:P4197" si="1030">SUM(N4196+O4196)</f>
        <v>0</v>
      </c>
      <c r="Q4196" s="7">
        <f t="shared" si="1024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19"/>
        <v>7</v>
      </c>
      <c r="C4197" s="5">
        <f t="shared" si="1020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1"/>
        <v>45866</v>
      </c>
      <c r="L4197" s="5">
        <f t="shared" si="1022"/>
        <v>7</v>
      </c>
      <c r="M4197" s="5">
        <f t="shared" si="1023"/>
        <v>2025</v>
      </c>
      <c r="N4197" s="135">
        <v>432</v>
      </c>
      <c r="O4197" s="6">
        <f>-N4197</f>
        <v>-432</v>
      </c>
      <c r="P4197" s="12">
        <f t="shared" si="1030"/>
        <v>0</v>
      </c>
      <c r="Q4197" s="7">
        <f t="shared" si="1024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19"/>
        <v>7</v>
      </c>
      <c r="C4198" s="5">
        <f t="shared" si="1020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1"/>
        <v>45866</v>
      </c>
      <c r="L4198" s="5">
        <f t="shared" si="1022"/>
        <v>7</v>
      </c>
      <c r="M4198" s="5">
        <f t="shared" si="1023"/>
        <v>2025</v>
      </c>
      <c r="N4198" s="135">
        <v>125</v>
      </c>
      <c r="P4198" s="12">
        <v>125</v>
      </c>
      <c r="Q4198" s="7">
        <f t="shared" si="1024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19"/>
        <v>7</v>
      </c>
      <c r="C4199" s="5">
        <f t="shared" si="1020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1"/>
        <v>45866</v>
      </c>
      <c r="L4199" s="5">
        <f t="shared" si="1022"/>
        <v>7</v>
      </c>
      <c r="M4199" s="5">
        <f t="shared" si="1023"/>
        <v>2025</v>
      </c>
      <c r="N4199" s="135">
        <v>4860</v>
      </c>
      <c r="P4199" s="12">
        <v>4860</v>
      </c>
      <c r="Q4199" s="7">
        <f t="shared" si="1024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19"/>
        <v>7</v>
      </c>
      <c r="C4200" s="5">
        <f t="shared" si="1020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1"/>
        <v>45866</v>
      </c>
      <c r="L4200" s="5">
        <f t="shared" si="1022"/>
        <v>7</v>
      </c>
      <c r="M4200" s="5">
        <f t="shared" si="1023"/>
        <v>2025</v>
      </c>
      <c r="N4200" s="135">
        <v>990</v>
      </c>
      <c r="P4200" s="12">
        <v>990</v>
      </c>
      <c r="Q4200" s="7">
        <f t="shared" si="1024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19"/>
        <v>7</v>
      </c>
      <c r="C4201" s="5">
        <f t="shared" si="1020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1"/>
        <v>45866</v>
      </c>
      <c r="L4201" s="5">
        <f t="shared" si="1022"/>
        <v>7</v>
      </c>
      <c r="M4201" s="5">
        <f t="shared" si="1023"/>
        <v>2025</v>
      </c>
      <c r="N4201" s="135">
        <v>460</v>
      </c>
      <c r="P4201" s="12">
        <v>460</v>
      </c>
      <c r="Q4201" s="7">
        <f t="shared" si="1024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19"/>
        <v>7</v>
      </c>
      <c r="C4202" s="5">
        <f t="shared" si="1020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1"/>
        <v>45866</v>
      </c>
      <c r="L4202" s="5">
        <f t="shared" si="1022"/>
        <v>7</v>
      </c>
      <c r="M4202" s="5">
        <f t="shared" si="1023"/>
        <v>2025</v>
      </c>
      <c r="N4202" s="135">
        <v>1000</v>
      </c>
      <c r="P4202" s="12">
        <v>1000</v>
      </c>
      <c r="Q4202" s="7">
        <f t="shared" si="1024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19"/>
        <v>7</v>
      </c>
      <c r="C4203" s="5">
        <f t="shared" si="1020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1"/>
        <v>45867</v>
      </c>
      <c r="L4203" s="5">
        <f t="shared" si="1022"/>
        <v>7</v>
      </c>
      <c r="M4203" s="5">
        <f t="shared" si="1023"/>
        <v>2025</v>
      </c>
      <c r="N4203" s="135">
        <v>1710</v>
      </c>
      <c r="P4203" s="12">
        <v>1710</v>
      </c>
      <c r="Q4203" s="7">
        <f t="shared" si="1024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19"/>
        <v>7</v>
      </c>
      <c r="C4204" s="5">
        <f t="shared" si="1020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1"/>
        <v>45867</v>
      </c>
      <c r="L4204" s="5">
        <f t="shared" si="1022"/>
        <v>7</v>
      </c>
      <c r="M4204" s="5">
        <f t="shared" si="1023"/>
        <v>2025</v>
      </c>
      <c r="N4204" s="135">
        <v>187.5</v>
      </c>
      <c r="P4204" s="12">
        <v>187.5</v>
      </c>
      <c r="Q4204" s="7">
        <f t="shared" si="1024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19"/>
        <v>7</v>
      </c>
      <c r="C4205" s="5">
        <f t="shared" si="1020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1"/>
        <v>45867</v>
      </c>
      <c r="L4205" s="5">
        <f t="shared" si="1022"/>
        <v>7</v>
      </c>
      <c r="M4205" s="5">
        <f t="shared" si="1023"/>
        <v>2025</v>
      </c>
      <c r="N4205" s="135">
        <v>110</v>
      </c>
      <c r="P4205" s="12">
        <v>110</v>
      </c>
      <c r="Q4205" s="7">
        <f t="shared" si="1024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19"/>
        <v>7</v>
      </c>
      <c r="C4206" s="5">
        <f t="shared" si="1020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1"/>
        <v>45867</v>
      </c>
      <c r="L4206" s="5">
        <f t="shared" si="1022"/>
        <v>7</v>
      </c>
      <c r="M4206" s="5">
        <f t="shared" si="1023"/>
        <v>2025</v>
      </c>
      <c r="N4206" s="135">
        <v>390</v>
      </c>
      <c r="P4206" s="12">
        <v>390</v>
      </c>
      <c r="Q4206" s="7">
        <f t="shared" si="1024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19"/>
        <v>7</v>
      </c>
      <c r="C4207" s="5">
        <f t="shared" si="1020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1"/>
        <v>45867</v>
      </c>
      <c r="L4207" s="5">
        <f t="shared" si="1022"/>
        <v>7</v>
      </c>
      <c r="M4207" s="5">
        <f t="shared" si="1023"/>
        <v>2025</v>
      </c>
      <c r="N4207" s="135">
        <v>1642.5</v>
      </c>
      <c r="O4207" s="6">
        <f t="shared" ref="O4207:O4208" si="1031">-N4207</f>
        <v>-1642.5</v>
      </c>
      <c r="P4207" s="12">
        <f t="shared" ref="P4207:P4208" si="1032">SUM(N4207+O4207)</f>
        <v>0</v>
      </c>
      <c r="Q4207" s="7">
        <f t="shared" si="1024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19"/>
        <v>7</v>
      </c>
      <c r="C4208" s="5">
        <f t="shared" si="1020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1"/>
        <v>45867</v>
      </c>
      <c r="L4208" s="5">
        <f t="shared" si="1022"/>
        <v>7</v>
      </c>
      <c r="M4208" s="5">
        <f t="shared" si="1023"/>
        <v>2025</v>
      </c>
      <c r="N4208" s="135">
        <v>57.5</v>
      </c>
      <c r="O4208" s="6">
        <f t="shared" si="1031"/>
        <v>-57.5</v>
      </c>
      <c r="P4208" s="12">
        <f t="shared" si="1032"/>
        <v>0</v>
      </c>
      <c r="Q4208" s="7">
        <f t="shared" si="1024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19"/>
        <v>7</v>
      </c>
      <c r="C4209" s="5">
        <f t="shared" si="1020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1"/>
        <v>45868</v>
      </c>
      <c r="L4209" s="5">
        <f t="shared" si="1022"/>
        <v>7</v>
      </c>
      <c r="M4209" s="5">
        <f t="shared" si="1023"/>
        <v>2025</v>
      </c>
      <c r="N4209" s="135">
        <v>3420</v>
      </c>
      <c r="P4209" s="12">
        <v>3420</v>
      </c>
      <c r="Q4209" s="7">
        <f t="shared" si="1024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19"/>
        <v>7</v>
      </c>
      <c r="C4210" s="5">
        <f t="shared" si="1020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1"/>
        <v>45868</v>
      </c>
      <c r="L4210" s="5">
        <f t="shared" si="1022"/>
        <v>7</v>
      </c>
      <c r="M4210" s="5">
        <f t="shared" si="1023"/>
        <v>2025</v>
      </c>
      <c r="N4210" s="135">
        <v>876</v>
      </c>
      <c r="P4210" s="12">
        <v>876</v>
      </c>
      <c r="Q4210" s="7">
        <f t="shared" si="1024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19"/>
        <v>7</v>
      </c>
      <c r="C4211" s="5">
        <f t="shared" si="1020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1"/>
        <v>45868</v>
      </c>
      <c r="L4211" s="5">
        <f t="shared" si="1022"/>
        <v>7</v>
      </c>
      <c r="M4211" s="5">
        <f t="shared" si="1023"/>
        <v>2025</v>
      </c>
      <c r="N4211" s="135">
        <v>394.2</v>
      </c>
      <c r="P4211" s="12">
        <v>394.2</v>
      </c>
      <c r="Q4211" s="7">
        <f t="shared" si="1024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19"/>
        <v>7</v>
      </c>
      <c r="C4212" s="5">
        <f t="shared" si="1020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1"/>
        <v>45868</v>
      </c>
      <c r="L4212" s="5">
        <f t="shared" si="1022"/>
        <v>7</v>
      </c>
      <c r="M4212" s="5">
        <f t="shared" si="1023"/>
        <v>2025</v>
      </c>
      <c r="N4212" s="135">
        <v>280</v>
      </c>
      <c r="P4212" s="12">
        <v>280</v>
      </c>
      <c r="Q4212" s="7">
        <f t="shared" si="1024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19"/>
        <v>7</v>
      </c>
      <c r="C4213" s="5">
        <f t="shared" si="1020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1"/>
        <v>45868</v>
      </c>
      <c r="L4213" s="5">
        <f t="shared" si="1022"/>
        <v>7</v>
      </c>
      <c r="M4213" s="5">
        <f t="shared" si="1023"/>
        <v>2025</v>
      </c>
      <c r="N4213" s="135">
        <v>563.20000000000005</v>
      </c>
      <c r="P4213" s="12">
        <v>563.20000000000005</v>
      </c>
      <c r="Q4213" s="7">
        <f t="shared" si="1024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19"/>
        <v>7</v>
      </c>
      <c r="C4214" s="5">
        <f t="shared" si="1020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1"/>
        <v>45868</v>
      </c>
      <c r="L4214" s="5">
        <f t="shared" si="1022"/>
        <v>7</v>
      </c>
      <c r="M4214" s="5">
        <f t="shared" si="1023"/>
        <v>2025</v>
      </c>
      <c r="N4214" s="135">
        <v>1108.4000000000001</v>
      </c>
      <c r="P4214" s="12">
        <v>1108.4000000000001</v>
      </c>
      <c r="Q4214" s="7">
        <f t="shared" si="1024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19"/>
        <v>7</v>
      </c>
      <c r="C4215" s="5">
        <f t="shared" si="1020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1"/>
        <v>45868</v>
      </c>
      <c r="L4215" s="5">
        <f t="shared" si="1022"/>
        <v>7</v>
      </c>
      <c r="M4215" s="5">
        <f t="shared" si="1023"/>
        <v>2025</v>
      </c>
      <c r="N4215" s="135">
        <v>360</v>
      </c>
      <c r="P4215" s="12">
        <v>360</v>
      </c>
      <c r="Q4215" s="7">
        <f t="shared" si="1024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19"/>
        <v>7</v>
      </c>
      <c r="C4216" s="5">
        <f t="shared" si="1020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1"/>
        <v>45868</v>
      </c>
      <c r="L4216" s="5">
        <f t="shared" si="1022"/>
        <v>7</v>
      </c>
      <c r="M4216" s="5">
        <f t="shared" si="1023"/>
        <v>2025</v>
      </c>
      <c r="N4216" s="135">
        <v>320</v>
      </c>
      <c r="P4216" s="12">
        <v>320</v>
      </c>
      <c r="Q4216" s="7">
        <f t="shared" si="1024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19"/>
        <v>7</v>
      </c>
      <c r="C4217" s="5">
        <f t="shared" si="1020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1"/>
        <v>45869</v>
      </c>
      <c r="L4217" s="5">
        <f t="shared" si="1022"/>
        <v>7</v>
      </c>
      <c r="M4217" s="5">
        <f t="shared" si="1023"/>
        <v>2025</v>
      </c>
      <c r="N4217" s="135">
        <v>1710</v>
      </c>
      <c r="O4217" s="6">
        <f t="shared" ref="O4217:O4226" si="1033">-N4217</f>
        <v>-1710</v>
      </c>
      <c r="P4217" s="12">
        <f t="shared" ref="P4217:P4226" si="1034">SUM(N4217+O4217)</f>
        <v>0</v>
      </c>
      <c r="Q4217" s="7">
        <f t="shared" si="1024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19"/>
        <v>7</v>
      </c>
      <c r="C4218" s="5">
        <f t="shared" si="1020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1"/>
        <v>45869</v>
      </c>
      <c r="L4218" s="5">
        <f t="shared" si="1022"/>
        <v>7</v>
      </c>
      <c r="M4218" s="5">
        <f t="shared" si="1023"/>
        <v>2025</v>
      </c>
      <c r="N4218" s="135">
        <v>438</v>
      </c>
      <c r="O4218" s="6">
        <f t="shared" si="1033"/>
        <v>-438</v>
      </c>
      <c r="P4218" s="12">
        <f t="shared" si="1034"/>
        <v>0</v>
      </c>
      <c r="Q4218" s="7">
        <f t="shared" si="1024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19"/>
        <v>7</v>
      </c>
      <c r="C4219" s="5">
        <f t="shared" si="1020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1"/>
        <v>45869</v>
      </c>
      <c r="L4219" s="5">
        <f t="shared" si="1022"/>
        <v>7</v>
      </c>
      <c r="M4219" s="5">
        <f t="shared" si="1023"/>
        <v>2025</v>
      </c>
      <c r="N4219" s="135">
        <v>567.6</v>
      </c>
      <c r="O4219" s="6">
        <f t="shared" si="1033"/>
        <v>-567.6</v>
      </c>
      <c r="P4219" s="12">
        <f t="shared" si="1034"/>
        <v>0</v>
      </c>
      <c r="Q4219" s="7">
        <f t="shared" si="1024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19"/>
        <v>7</v>
      </c>
      <c r="C4220" s="5">
        <f t="shared" si="1020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1"/>
        <v>45869</v>
      </c>
      <c r="L4220" s="5">
        <f t="shared" si="1022"/>
        <v>7</v>
      </c>
      <c r="M4220" s="5">
        <f t="shared" si="1023"/>
        <v>2025</v>
      </c>
      <c r="N4220" s="135">
        <v>115</v>
      </c>
      <c r="O4220" s="6">
        <f t="shared" si="1033"/>
        <v>-115</v>
      </c>
      <c r="P4220" s="12">
        <f t="shared" si="1034"/>
        <v>0</v>
      </c>
      <c r="Q4220" s="7">
        <f t="shared" si="1024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19"/>
        <v>7</v>
      </c>
      <c r="C4221" s="5">
        <f t="shared" si="1020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1"/>
        <v>45869</v>
      </c>
      <c r="L4221" s="5">
        <f t="shared" si="1022"/>
        <v>7</v>
      </c>
      <c r="M4221" s="5">
        <f t="shared" si="1023"/>
        <v>2025</v>
      </c>
      <c r="N4221" s="135">
        <v>27.5</v>
      </c>
      <c r="O4221" s="6">
        <f t="shared" si="1033"/>
        <v>-27.5</v>
      </c>
      <c r="P4221" s="12">
        <f t="shared" si="1034"/>
        <v>0</v>
      </c>
      <c r="Q4221" s="7">
        <f t="shared" si="1024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19"/>
        <v>7</v>
      </c>
      <c r="C4222" s="5">
        <f t="shared" si="1020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1"/>
        <v>45869</v>
      </c>
      <c r="L4222" s="5">
        <f t="shared" si="1022"/>
        <v>7</v>
      </c>
      <c r="M4222" s="5">
        <f t="shared" si="1023"/>
        <v>2025</v>
      </c>
      <c r="N4222" s="135">
        <v>25</v>
      </c>
      <c r="O4222" s="6">
        <f t="shared" si="1033"/>
        <v>-25</v>
      </c>
      <c r="P4222" s="12">
        <f t="shared" si="1034"/>
        <v>0</v>
      </c>
      <c r="Q4222" s="7">
        <f t="shared" si="1024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19"/>
        <v>7</v>
      </c>
      <c r="C4223" s="5">
        <f t="shared" si="1020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1"/>
        <v>45869</v>
      </c>
      <c r="L4223" s="5">
        <f t="shared" si="1022"/>
        <v>7</v>
      </c>
      <c r="M4223" s="5">
        <f t="shared" si="1023"/>
        <v>2025</v>
      </c>
      <c r="N4223" s="135">
        <v>36</v>
      </c>
      <c r="O4223" s="6">
        <f t="shared" si="1033"/>
        <v>-36</v>
      </c>
      <c r="P4223" s="12">
        <f t="shared" si="1034"/>
        <v>0</v>
      </c>
      <c r="Q4223" s="7">
        <f t="shared" si="1024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19"/>
        <v>7</v>
      </c>
      <c r="C4224" s="5">
        <f t="shared" si="1020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1"/>
        <v>45869</v>
      </c>
      <c r="L4224" s="5">
        <f t="shared" si="1022"/>
        <v>7</v>
      </c>
      <c r="M4224" s="5">
        <f t="shared" si="1023"/>
        <v>2025</v>
      </c>
      <c r="N4224" s="135">
        <v>174</v>
      </c>
      <c r="O4224" s="6">
        <f t="shared" si="1033"/>
        <v>-174</v>
      </c>
      <c r="P4224" s="12">
        <f t="shared" si="1034"/>
        <v>0</v>
      </c>
      <c r="Q4224" s="7">
        <f t="shared" si="1024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19"/>
        <v>7</v>
      </c>
      <c r="C4225" s="5">
        <f t="shared" si="1020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1"/>
        <v>45869</v>
      </c>
      <c r="L4225" s="5">
        <f t="shared" si="1022"/>
        <v>7</v>
      </c>
      <c r="M4225" s="5">
        <f t="shared" si="1023"/>
        <v>2025</v>
      </c>
      <c r="N4225" s="135">
        <v>26</v>
      </c>
      <c r="O4225" s="6">
        <f t="shared" si="1033"/>
        <v>-26</v>
      </c>
      <c r="P4225" s="12">
        <f t="shared" si="1034"/>
        <v>0</v>
      </c>
      <c r="Q4225" s="7">
        <f t="shared" si="1024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19"/>
        <v>7</v>
      </c>
      <c r="C4226" s="5">
        <f t="shared" si="1020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1"/>
        <v>45869</v>
      </c>
      <c r="L4226" s="5">
        <f t="shared" si="1022"/>
        <v>7</v>
      </c>
      <c r="M4226" s="5">
        <f t="shared" si="1023"/>
        <v>2025</v>
      </c>
      <c r="N4226" s="135">
        <v>10</v>
      </c>
      <c r="O4226" s="6">
        <f t="shared" si="1033"/>
        <v>-10</v>
      </c>
      <c r="P4226" s="12">
        <f t="shared" si="1034"/>
        <v>0</v>
      </c>
      <c r="Q4226" s="7">
        <f t="shared" si="1024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5">MONTH(A4227)</f>
        <v>7</v>
      </c>
      <c r="C4227" s="5">
        <f t="shared" ref="C4227:C4229" si="1036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7">A4227+J4227</f>
        <v>45869</v>
      </c>
      <c r="L4227" s="5">
        <f t="shared" ref="L4227:L4290" si="1038">MONTH(K4227)</f>
        <v>7</v>
      </c>
      <c r="M4227" s="5">
        <f t="shared" ref="M4227:M4290" si="1039">YEAR(K4227)</f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9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5"/>
        <v>7</v>
      </c>
      <c r="C4228" s="5">
        <f t="shared" si="1036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7"/>
        <v>45869</v>
      </c>
      <c r="L4228" s="5">
        <f t="shared" si="1038"/>
        <v>7</v>
      </c>
      <c r="M4228" s="5">
        <f t="shared" si="1039"/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5"/>
        <v>7</v>
      </c>
      <c r="C4229" s="5">
        <f t="shared" si="1036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7"/>
        <v>45869</v>
      </c>
      <c r="L4229" s="5">
        <f t="shared" si="1038"/>
        <v>7</v>
      </c>
      <c r="M4229" s="5">
        <f t="shared" si="1039"/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0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0" t="s">
        <v>4095</v>
      </c>
      <c r="E4230" s="5" t="str">
        <f>VLOOKUP(F4230,'Set up'!$A$2:$C$70,2,FALSE)</f>
        <v>C00000064</v>
      </c>
      <c r="F4230" s="151" t="s">
        <v>4059</v>
      </c>
      <c r="G4230" s="151" t="s">
        <v>4131</v>
      </c>
      <c r="H4230" s="150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7"/>
        <v>45871</v>
      </c>
      <c r="L4230" s="5">
        <f t="shared" si="1038"/>
        <v>8</v>
      </c>
      <c r="M4230" s="5">
        <f t="shared" si="1039"/>
        <v>2025</v>
      </c>
      <c r="N4230" s="156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0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0" t="s">
        <v>4096</v>
      </c>
      <c r="E4231" s="5" t="e">
        <f>VLOOKUP(F4231,'Set up'!$A$2:$C$70,2,FALSE)</f>
        <v>#N/A</v>
      </c>
      <c r="F4231" s="151" t="s">
        <v>4130</v>
      </c>
      <c r="G4231" s="151" t="s">
        <v>3122</v>
      </c>
      <c r="H4231" s="150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7"/>
        <v>#N/A</v>
      </c>
      <c r="L4231" s="5" t="e">
        <f t="shared" si="1038"/>
        <v>#N/A</v>
      </c>
      <c r="M4231" s="5" t="e">
        <f t="shared" si="1039"/>
        <v>#N/A</v>
      </c>
      <c r="N4231" s="156">
        <v>1710</v>
      </c>
      <c r="P4231" s="12"/>
      <c r="Q4231" s="7">
        <f t="shared" si="1042"/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0" t="s">
        <v>4079</v>
      </c>
      <c r="B4232" s="5">
        <f t="shared" si="1045"/>
        <v>8</v>
      </c>
      <c r="C4232" s="5">
        <f t="shared" si="1046"/>
        <v>2025</v>
      </c>
      <c r="D4232" s="150" t="s">
        <v>4096</v>
      </c>
      <c r="E4232" s="5" t="e">
        <f>VLOOKUP(F4232,'Set up'!$A$2:$C$70,2,FALSE)</f>
        <v>#N/A</v>
      </c>
      <c r="F4232" s="151" t="s">
        <v>4130</v>
      </c>
      <c r="G4232" s="151" t="s">
        <v>707</v>
      </c>
      <c r="H4232" s="150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7"/>
        <v>#N/A</v>
      </c>
      <c r="L4232" s="5" t="e">
        <f t="shared" si="1038"/>
        <v>#N/A</v>
      </c>
      <c r="M4232" s="5" t="e">
        <f t="shared" si="1039"/>
        <v>#N/A</v>
      </c>
      <c r="N4232" s="156">
        <v>394.2</v>
      </c>
      <c r="P4232" s="12"/>
      <c r="Q4232" s="7">
        <f t="shared" si="1042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0" t="s">
        <v>4079</v>
      </c>
      <c r="B4233" s="5">
        <f t="shared" si="1045"/>
        <v>8</v>
      </c>
      <c r="C4233" s="5">
        <f t="shared" si="1046"/>
        <v>2025</v>
      </c>
      <c r="D4233" s="150" t="s">
        <v>4097</v>
      </c>
      <c r="E4233" s="5" t="str">
        <f>VLOOKUP(F4233,'Set up'!$A$2:$C$70,2,FALSE)</f>
        <v>C00000042</v>
      </c>
      <c r="F4233" s="151" t="s">
        <v>2012</v>
      </c>
      <c r="G4233" s="151" t="s">
        <v>2646</v>
      </c>
      <c r="H4233" s="150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7"/>
        <v>45873</v>
      </c>
      <c r="L4233" s="5">
        <f t="shared" si="1038"/>
        <v>8</v>
      </c>
      <c r="M4233" s="5">
        <f t="shared" si="1039"/>
        <v>2025</v>
      </c>
      <c r="N4233" s="156">
        <v>187.5</v>
      </c>
      <c r="P4233" s="12"/>
      <c r="Q4233" s="7">
        <f t="shared" si="1042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0" t="s">
        <v>4079</v>
      </c>
      <c r="B4234" s="5">
        <f t="shared" si="1045"/>
        <v>8</v>
      </c>
      <c r="C4234" s="5">
        <f t="shared" si="1046"/>
        <v>2025</v>
      </c>
      <c r="D4234" s="150" t="s">
        <v>4098</v>
      </c>
      <c r="E4234" s="5" t="str">
        <f>VLOOKUP(F4234,'Set up'!$A$2:$C$70,2,FALSE)</f>
        <v>C00000042</v>
      </c>
      <c r="F4234" s="151" t="s">
        <v>2012</v>
      </c>
      <c r="G4234" s="151" t="s">
        <v>3645</v>
      </c>
      <c r="H4234" s="150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7"/>
        <v>45873</v>
      </c>
      <c r="L4234" s="5">
        <f t="shared" si="1038"/>
        <v>8</v>
      </c>
      <c r="M4234" s="5">
        <f t="shared" si="1039"/>
        <v>2025</v>
      </c>
      <c r="N4234" s="156">
        <v>8100</v>
      </c>
      <c r="P4234" s="12"/>
      <c r="Q4234" s="7">
        <f t="shared" si="1042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0" t="s">
        <v>4079</v>
      </c>
      <c r="B4235" s="5">
        <f t="shared" si="1045"/>
        <v>8</v>
      </c>
      <c r="C4235" s="5">
        <f t="shared" si="1046"/>
        <v>2025</v>
      </c>
      <c r="D4235" s="150" t="s">
        <v>4098</v>
      </c>
      <c r="E4235" s="5" t="str">
        <f>VLOOKUP(F4235,'Set up'!$A$2:$C$70,2,FALSE)</f>
        <v>C00000042</v>
      </c>
      <c r="F4235" s="151" t="s">
        <v>2012</v>
      </c>
      <c r="G4235" s="151" t="s">
        <v>1392</v>
      </c>
      <c r="H4235" s="150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7"/>
        <v>45873</v>
      </c>
      <c r="L4235" s="5">
        <f t="shared" si="1038"/>
        <v>8</v>
      </c>
      <c r="M4235" s="5">
        <f t="shared" si="1039"/>
        <v>2025</v>
      </c>
      <c r="N4235" s="156">
        <v>2655</v>
      </c>
      <c r="P4235" s="12"/>
      <c r="Q4235" s="7">
        <f t="shared" si="1042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0" t="s">
        <v>4079</v>
      </c>
      <c r="B4236" s="5">
        <f t="shared" si="1045"/>
        <v>8</v>
      </c>
      <c r="C4236" s="5">
        <f t="shared" si="1046"/>
        <v>2025</v>
      </c>
      <c r="D4236" s="150" t="s">
        <v>4098</v>
      </c>
      <c r="E4236" s="5" t="str">
        <f>VLOOKUP(F4236,'Set up'!$A$2:$C$70,2,FALSE)</f>
        <v>C00000042</v>
      </c>
      <c r="F4236" s="151" t="s">
        <v>2012</v>
      </c>
      <c r="G4236" s="151" t="s">
        <v>1922</v>
      </c>
      <c r="H4236" s="150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7"/>
        <v>45873</v>
      </c>
      <c r="L4236" s="5">
        <f t="shared" si="1038"/>
        <v>8</v>
      </c>
      <c r="M4236" s="5">
        <f t="shared" si="1039"/>
        <v>2025</v>
      </c>
      <c r="N4236" s="156">
        <v>1732.5</v>
      </c>
      <c r="P4236" s="12"/>
      <c r="Q4236" s="7">
        <f t="shared" si="1042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0" t="s">
        <v>4079</v>
      </c>
      <c r="B4237" s="5">
        <f t="shared" si="1045"/>
        <v>8</v>
      </c>
      <c r="C4237" s="5">
        <f t="shared" si="1046"/>
        <v>2025</v>
      </c>
      <c r="D4237" s="150" t="s">
        <v>4098</v>
      </c>
      <c r="E4237" s="5" t="str">
        <f>VLOOKUP(F4237,'Set up'!$A$2:$C$70,2,FALSE)</f>
        <v>C00000042</v>
      </c>
      <c r="F4237" s="151" t="s">
        <v>2012</v>
      </c>
      <c r="G4237" s="151" t="s">
        <v>1073</v>
      </c>
      <c r="H4237" s="150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7"/>
        <v>45873</v>
      </c>
      <c r="L4237" s="5">
        <f t="shared" si="1038"/>
        <v>8</v>
      </c>
      <c r="M4237" s="5">
        <f t="shared" si="1039"/>
        <v>2025</v>
      </c>
      <c r="N4237" s="156">
        <v>1000</v>
      </c>
      <c r="P4237" s="12"/>
      <c r="Q4237" s="7">
        <f t="shared" si="1042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0" t="s">
        <v>4080</v>
      </c>
      <c r="B4238" s="5">
        <f t="shared" si="1045"/>
        <v>8</v>
      </c>
      <c r="C4238" s="5">
        <f t="shared" si="1046"/>
        <v>2025</v>
      </c>
      <c r="D4238" s="150" t="s">
        <v>4099</v>
      </c>
      <c r="E4238" s="5" t="str">
        <f>VLOOKUP(F4238,'Set up'!$A$2:$C$70,2,FALSE)</f>
        <v>C00000061</v>
      </c>
      <c r="F4238" s="151" t="s">
        <v>3532</v>
      </c>
      <c r="G4238" s="151" t="s">
        <v>3122</v>
      </c>
      <c r="H4238" s="150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7"/>
        <v>45874</v>
      </c>
      <c r="L4238" s="5">
        <f t="shared" si="1038"/>
        <v>8</v>
      </c>
      <c r="M4238" s="5">
        <f t="shared" si="1039"/>
        <v>2025</v>
      </c>
      <c r="N4238" s="156">
        <v>1642.5</v>
      </c>
      <c r="P4238" s="12"/>
      <c r="Q4238" s="7">
        <f t="shared" si="1042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0" t="s">
        <v>4080</v>
      </c>
      <c r="B4239" s="5">
        <f t="shared" si="1045"/>
        <v>8</v>
      </c>
      <c r="C4239" s="5">
        <f t="shared" si="1046"/>
        <v>2025</v>
      </c>
      <c r="D4239" s="150" t="s">
        <v>4099</v>
      </c>
      <c r="E4239" s="5" t="str">
        <f>VLOOKUP(F4239,'Set up'!$A$2:$C$70,2,FALSE)</f>
        <v>C00000061</v>
      </c>
      <c r="F4239" s="151" t="s">
        <v>3532</v>
      </c>
      <c r="G4239" s="151" t="s">
        <v>2635</v>
      </c>
      <c r="H4239" s="150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7"/>
        <v>45874</v>
      </c>
      <c r="L4239" s="5">
        <f t="shared" si="1038"/>
        <v>8</v>
      </c>
      <c r="M4239" s="5">
        <f t="shared" si="1039"/>
        <v>2025</v>
      </c>
      <c r="N4239" s="156">
        <v>172.5</v>
      </c>
      <c r="P4239" s="12"/>
      <c r="Q4239" s="7">
        <f t="shared" si="1042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2" t="s">
        <v>4080</v>
      </c>
      <c r="B4240" s="153">
        <f t="shared" si="1045"/>
        <v>8</v>
      </c>
      <c r="C4240" s="153">
        <f t="shared" si="1046"/>
        <v>2025</v>
      </c>
      <c r="D4240" s="152" t="s">
        <v>4128</v>
      </c>
      <c r="E4240" s="153" t="str">
        <f>VLOOKUP(F4240,'Set up'!$A$2:$C$70,2,FALSE)</f>
        <v>C00000006</v>
      </c>
      <c r="F4240" s="151" t="s">
        <v>43</v>
      </c>
      <c r="G4240" s="151" t="s">
        <v>3122</v>
      </c>
      <c r="H4240" s="150">
        <v>1</v>
      </c>
      <c r="I4240" s="153" t="str">
        <f>VLOOKUP(F4240,'Set up'!$A$2:$C$70,3,FALSE)</f>
        <v>Cash</v>
      </c>
      <c r="J4240" s="153">
        <f>VLOOKUP(F4240,'Set up'!$A$2:$D$70,4,FALSE)</f>
        <v>0</v>
      </c>
      <c r="K4240" s="4">
        <f t="shared" si="1037"/>
        <v>45874</v>
      </c>
      <c r="L4240" s="5">
        <f t="shared" si="1038"/>
        <v>8</v>
      </c>
      <c r="M4240" s="5">
        <f t="shared" si="1039"/>
        <v>2025</v>
      </c>
      <c r="N4240" s="156">
        <v>1687.5</v>
      </c>
      <c r="O4240" s="34"/>
      <c r="P4240" s="34"/>
      <c r="Q4240" s="7">
        <f t="shared" si="1042"/>
        <v>7014905.9500000039</v>
      </c>
      <c r="R4240" s="155" t="str">
        <f>VLOOKUP(F4240,'Set up'!$A$2:$E$70,5,FALSE)</f>
        <v>Chq</v>
      </c>
    </row>
    <row r="4241" spans="1:18" ht="16.2" customHeight="1" x14ac:dyDescent="0.3">
      <c r="A4241" s="150" t="s">
        <v>4080</v>
      </c>
      <c r="B4241" s="5">
        <f t="shared" si="1045"/>
        <v>8</v>
      </c>
      <c r="C4241" s="5">
        <f t="shared" si="1046"/>
        <v>2025</v>
      </c>
      <c r="D4241" s="150" t="s">
        <v>4128</v>
      </c>
      <c r="E4241" s="5" t="str">
        <f>VLOOKUP(F4241,'Set up'!$A$2:$C$70,2,FALSE)</f>
        <v>C00000006</v>
      </c>
      <c r="F4241" s="151" t="s">
        <v>43</v>
      </c>
      <c r="G4241" s="151" t="s">
        <v>1796</v>
      </c>
      <c r="H4241" s="150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7"/>
        <v>45874</v>
      </c>
      <c r="L4241" s="5">
        <f t="shared" si="1038"/>
        <v>8</v>
      </c>
      <c r="M4241" s="5">
        <f t="shared" si="1039"/>
        <v>2025</v>
      </c>
      <c r="N4241" s="156">
        <v>648</v>
      </c>
      <c r="P4241" s="12"/>
      <c r="Q4241" s="7">
        <f t="shared" si="1042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0" t="s">
        <v>4081</v>
      </c>
      <c r="B4242" s="5">
        <f t="shared" si="1045"/>
        <v>8</v>
      </c>
      <c r="C4242" s="5">
        <f t="shared" si="1046"/>
        <v>2025</v>
      </c>
      <c r="D4242" s="150" t="s">
        <v>4100</v>
      </c>
      <c r="E4242" s="5" t="str">
        <f>VLOOKUP(F4242,'Set up'!$A$2:$C$70,2,FALSE)</f>
        <v>C00000050</v>
      </c>
      <c r="F4242" s="151" t="s">
        <v>2656</v>
      </c>
      <c r="G4242" s="151" t="s">
        <v>3615</v>
      </c>
      <c r="H4242" s="150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7"/>
        <v>45876</v>
      </c>
      <c r="L4242" s="5">
        <f t="shared" si="1038"/>
        <v>8</v>
      </c>
      <c r="M4242" s="5">
        <f t="shared" si="1039"/>
        <v>2025</v>
      </c>
      <c r="N4242" s="156">
        <v>1710</v>
      </c>
      <c r="P4242" s="12"/>
      <c r="Q4242" s="7">
        <f t="shared" si="1042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0" t="s">
        <v>4081</v>
      </c>
      <c r="B4243" s="5">
        <f t="shared" si="1045"/>
        <v>8</v>
      </c>
      <c r="C4243" s="5">
        <f t="shared" si="1046"/>
        <v>2025</v>
      </c>
      <c r="D4243" s="150" t="s">
        <v>4100</v>
      </c>
      <c r="E4243" s="5" t="str">
        <f>VLOOKUP(F4243,'Set up'!$A$2:$C$70,2,FALSE)</f>
        <v>C00000050</v>
      </c>
      <c r="F4243" s="151" t="s">
        <v>2656</v>
      </c>
      <c r="G4243" s="151" t="s">
        <v>2434</v>
      </c>
      <c r="H4243" s="150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7"/>
        <v>45876</v>
      </c>
      <c r="L4243" s="5">
        <f t="shared" si="1038"/>
        <v>8</v>
      </c>
      <c r="M4243" s="5">
        <f t="shared" si="1039"/>
        <v>2025</v>
      </c>
      <c r="N4243" s="156">
        <v>555</v>
      </c>
      <c r="P4243" s="12"/>
      <c r="Q4243" s="7">
        <f t="shared" si="1042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0" t="s">
        <v>4081</v>
      </c>
      <c r="B4244" s="5">
        <f t="shared" si="1045"/>
        <v>8</v>
      </c>
      <c r="C4244" s="5">
        <f t="shared" si="1046"/>
        <v>2025</v>
      </c>
      <c r="D4244" s="150" t="s">
        <v>4100</v>
      </c>
      <c r="E4244" s="5" t="str">
        <f>VLOOKUP(F4244,'Set up'!$A$2:$C$70,2,FALSE)</f>
        <v>C00000050</v>
      </c>
      <c r="F4244" s="151" t="s">
        <v>2656</v>
      </c>
      <c r="G4244" s="151" t="s">
        <v>2646</v>
      </c>
      <c r="H4244" s="150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7"/>
        <v>45876</v>
      </c>
      <c r="L4244" s="5">
        <f t="shared" si="1038"/>
        <v>8</v>
      </c>
      <c r="M4244" s="5">
        <f t="shared" si="1039"/>
        <v>2025</v>
      </c>
      <c r="N4244" s="156">
        <v>625</v>
      </c>
      <c r="P4244" s="12"/>
      <c r="Q4244" s="7">
        <f t="shared" si="1042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0" t="s">
        <v>4081</v>
      </c>
      <c r="B4245" s="5">
        <f t="shared" si="1045"/>
        <v>8</v>
      </c>
      <c r="C4245" s="5">
        <f t="shared" si="1046"/>
        <v>2025</v>
      </c>
      <c r="D4245" s="150" t="s">
        <v>4101</v>
      </c>
      <c r="E4245" s="5" t="str">
        <f>VLOOKUP(F4245,'Set up'!$A$2:$C$70,2,FALSE)</f>
        <v>C00000042</v>
      </c>
      <c r="F4245" s="151" t="s">
        <v>2012</v>
      </c>
      <c r="G4245" s="151" t="s">
        <v>2646</v>
      </c>
      <c r="H4245" s="150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7"/>
        <v>45876</v>
      </c>
      <c r="L4245" s="5">
        <f t="shared" si="1038"/>
        <v>8</v>
      </c>
      <c r="M4245" s="5">
        <f t="shared" si="1039"/>
        <v>2025</v>
      </c>
      <c r="N4245" s="156">
        <v>187.5</v>
      </c>
      <c r="P4245" s="12"/>
      <c r="Q4245" s="7">
        <f t="shared" si="1042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0" t="s">
        <v>4081</v>
      </c>
      <c r="B4246" s="5">
        <f t="shared" si="1045"/>
        <v>8</v>
      </c>
      <c r="C4246" s="5">
        <f t="shared" si="1046"/>
        <v>2025</v>
      </c>
      <c r="D4246" s="150" t="s">
        <v>4102</v>
      </c>
      <c r="E4246" s="5" t="str">
        <f>VLOOKUP(F4246,'Set up'!$A$2:$C$70,2,FALSE)</f>
        <v>C00000042</v>
      </c>
      <c r="F4246" s="151" t="s">
        <v>2012</v>
      </c>
      <c r="G4246" s="151" t="s">
        <v>3645</v>
      </c>
      <c r="H4246" s="150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7"/>
        <v>45876</v>
      </c>
      <c r="L4246" s="5">
        <f t="shared" si="1038"/>
        <v>8</v>
      </c>
      <c r="M4246" s="5">
        <f t="shared" si="1039"/>
        <v>2025</v>
      </c>
      <c r="N4246" s="156">
        <v>8100</v>
      </c>
      <c r="P4246" s="12"/>
      <c r="Q4246" s="7">
        <f t="shared" si="1042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0" t="s">
        <v>4081</v>
      </c>
      <c r="B4247" s="5">
        <f t="shared" si="1045"/>
        <v>8</v>
      </c>
      <c r="C4247" s="5">
        <f t="shared" si="1046"/>
        <v>2025</v>
      </c>
      <c r="D4247" s="150" t="s">
        <v>4102</v>
      </c>
      <c r="E4247" s="5" t="str">
        <f>VLOOKUP(F4247,'Set up'!$A$2:$C$70,2,FALSE)</f>
        <v>C00000042</v>
      </c>
      <c r="F4247" s="151" t="s">
        <v>2012</v>
      </c>
      <c r="G4247" s="151" t="s">
        <v>1392</v>
      </c>
      <c r="H4247" s="150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7"/>
        <v>45876</v>
      </c>
      <c r="L4247" s="5">
        <f t="shared" si="1038"/>
        <v>8</v>
      </c>
      <c r="M4247" s="5">
        <f t="shared" si="1039"/>
        <v>2025</v>
      </c>
      <c r="N4247" s="156">
        <v>2655</v>
      </c>
      <c r="P4247" s="12"/>
      <c r="Q4247" s="7">
        <f t="shared" si="1042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0" t="s">
        <v>4081</v>
      </c>
      <c r="B4248" s="5">
        <f t="shared" si="1045"/>
        <v>8</v>
      </c>
      <c r="C4248" s="5">
        <f t="shared" si="1046"/>
        <v>2025</v>
      </c>
      <c r="D4248" s="150" t="s">
        <v>4102</v>
      </c>
      <c r="E4248" s="5" t="str">
        <f>VLOOKUP(F4248,'Set up'!$A$2:$C$70,2,FALSE)</f>
        <v>C00000042</v>
      </c>
      <c r="F4248" s="151" t="s">
        <v>2012</v>
      </c>
      <c r="G4248" s="151" t="s">
        <v>1922</v>
      </c>
      <c r="H4248" s="150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7"/>
        <v>45876</v>
      </c>
      <c r="L4248" s="5">
        <f t="shared" si="1038"/>
        <v>8</v>
      </c>
      <c r="M4248" s="5">
        <f t="shared" si="1039"/>
        <v>2025</v>
      </c>
      <c r="N4248" s="156">
        <v>1732.5</v>
      </c>
      <c r="P4248" s="12"/>
      <c r="Q4248" s="7">
        <f t="shared" si="1042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0" t="s">
        <v>4081</v>
      </c>
      <c r="B4249" s="5">
        <f t="shared" si="1045"/>
        <v>8</v>
      </c>
      <c r="C4249" s="5">
        <f t="shared" si="1046"/>
        <v>2025</v>
      </c>
      <c r="D4249" s="150" t="s">
        <v>4102</v>
      </c>
      <c r="E4249" s="5" t="str">
        <f>VLOOKUP(F4249,'Set up'!$A$2:$C$70,2,FALSE)</f>
        <v>C00000042</v>
      </c>
      <c r="F4249" s="151" t="s">
        <v>2012</v>
      </c>
      <c r="G4249" s="151" t="s">
        <v>46</v>
      </c>
      <c r="H4249" s="150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7"/>
        <v>45876</v>
      </c>
      <c r="L4249" s="5">
        <f t="shared" si="1038"/>
        <v>8</v>
      </c>
      <c r="M4249" s="5">
        <f t="shared" si="1039"/>
        <v>2025</v>
      </c>
      <c r="N4249" s="156">
        <v>460</v>
      </c>
      <c r="P4249" s="12"/>
      <c r="Q4249" s="7">
        <f t="shared" si="1042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0" t="s">
        <v>4081</v>
      </c>
      <c r="B4250" s="5">
        <f t="shared" si="1045"/>
        <v>8</v>
      </c>
      <c r="C4250" s="5">
        <f t="shared" si="1046"/>
        <v>2025</v>
      </c>
      <c r="D4250" s="150" t="s">
        <v>4103</v>
      </c>
      <c r="E4250" s="5" t="str">
        <f>VLOOKUP(F4250,'Set up'!$A$2:$C$70,2,FALSE)</f>
        <v>C00000019</v>
      </c>
      <c r="F4250" s="151" t="s">
        <v>400</v>
      </c>
      <c r="G4250" s="151" t="s">
        <v>3122</v>
      </c>
      <c r="H4250" s="150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7"/>
        <v>45876</v>
      </c>
      <c r="L4250" s="5">
        <f t="shared" si="1038"/>
        <v>8</v>
      </c>
      <c r="M4250" s="5">
        <f t="shared" si="1039"/>
        <v>2025</v>
      </c>
      <c r="N4250" s="156">
        <v>1710</v>
      </c>
      <c r="P4250" s="12"/>
      <c r="Q4250" s="7">
        <f t="shared" si="1042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   <f t="shared" si="1045"/>
        <v>8</v>
      </c>
      <c r="C4251" s="5">
        <f t="shared" si="1046"/>
        <v>2025</v>
      </c>
      <c r="D4251" s="150" t="s">
        <v>4103</v>
      </c>
      <c r="E4251" s="5" t="str">
        <f>VLOOKUP(F4251,'Set up'!$A$2:$C$70,2,FALSE)</f>
        <v>C00000019</v>
      </c>
      <c r="F4251" s="151" t="s">
        <v>400</v>
      </c>
      <c r="G4251" s="151" t="s">
        <v>1411</v>
      </c>
      <c r="H4251" s="150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7"/>
        <v>45876</v>
      </c>
      <c r="L4251" s="5">
        <f t="shared" si="1038"/>
        <v>8</v>
      </c>
      <c r="M4251" s="5">
        <f t="shared" si="1039"/>
        <v>2025</v>
      </c>
      <c r="N4251" s="156">
        <v>405</v>
      </c>
      <c r="P4251" s="12"/>
      <c r="Q4251" s="7">
        <f t="shared" si="1042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0" t="s">
        <v>4081</v>
      </c>
      <c r="B4252" s="5">
        <f t="shared" si="1045"/>
        <v>8</v>
      </c>
      <c r="C4252" s="5">
        <f t="shared" si="1046"/>
        <v>2025</v>
      </c>
      <c r="D4252" s="150" t="s">
        <v>4103</v>
      </c>
      <c r="E4252" s="5" t="str">
        <f>VLOOKUP(F4252,'Set up'!$A$2:$C$70,2,FALSE)</f>
        <v>C00000019</v>
      </c>
      <c r="F4252" s="151" t="s">
        <v>400</v>
      </c>
      <c r="G4252" s="151" t="s">
        <v>46</v>
      </c>
      <c r="H4252" s="150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7"/>
        <v>45876</v>
      </c>
      <c r="L4252" s="5">
        <f t="shared" si="1038"/>
        <v>8</v>
      </c>
      <c r="M4252" s="5">
        <f t="shared" si="1039"/>
        <v>2025</v>
      </c>
      <c r="N4252" s="156">
        <v>115</v>
      </c>
      <c r="P4252" s="12"/>
      <c r="Q4252" s="7">
        <f t="shared" si="1042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0" t="s">
        <v>4081</v>
      </c>
      <c r="B4253" s="5">
        <f t="shared" si="1045"/>
        <v>8</v>
      </c>
      <c r="C4253" s="5">
        <f t="shared" si="1046"/>
        <v>2025</v>
      </c>
      <c r="D4253" s="150" t="s">
        <v>4103</v>
      </c>
      <c r="E4253" s="5" t="str">
        <f>VLOOKUP(F4253,'Set up'!$A$2:$C$70,2,FALSE)</f>
        <v>C00000019</v>
      </c>
      <c r="F4253" s="151" t="s">
        <v>400</v>
      </c>
      <c r="G4253" s="151" t="s">
        <v>894</v>
      </c>
      <c r="H4253" s="150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7"/>
        <v>45876</v>
      </c>
      <c r="L4253" s="5">
        <f t="shared" si="1038"/>
        <v>8</v>
      </c>
      <c r="M4253" s="5">
        <f t="shared" si="1039"/>
        <v>2025</v>
      </c>
      <c r="N4253" s="156">
        <v>150</v>
      </c>
      <c r="P4253" s="12"/>
      <c r="Q4253" s="7">
        <f t="shared" si="1042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0" t="s">
        <v>4082</v>
      </c>
      <c r="B4254" s="5">
        <f t="shared" si="1045"/>
        <v>8</v>
      </c>
      <c r="C4254" s="5">
        <f t="shared" si="1046"/>
        <v>2025</v>
      </c>
      <c r="D4254" s="150" t="s">
        <v>4104</v>
      </c>
      <c r="E4254" s="5" t="str">
        <f>VLOOKUP(F4254,'Set up'!$A$2:$C$70,2,FALSE)</f>
        <v>C00000019</v>
      </c>
      <c r="F4254" s="151" t="s">
        <v>400</v>
      </c>
      <c r="G4254" s="151" t="s">
        <v>1469</v>
      </c>
      <c r="H4254" s="150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7"/>
        <v>45878</v>
      </c>
      <c r="L4254" s="5">
        <f t="shared" si="1038"/>
        <v>8</v>
      </c>
      <c r="M4254" s="5">
        <f t="shared" si="1039"/>
        <v>2025</v>
      </c>
      <c r="N4254" s="156">
        <v>390</v>
      </c>
      <c r="P4254" s="12"/>
      <c r="Q4254" s="7">
        <f t="shared" si="1042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0" t="s">
        <v>4083</v>
      </c>
      <c r="B4255" s="5">
        <f t="shared" si="1045"/>
        <v>8</v>
      </c>
      <c r="C4255" s="5">
        <f t="shared" si="1046"/>
        <v>2025</v>
      </c>
      <c r="D4255" s="150" t="s">
        <v>4105</v>
      </c>
      <c r="E4255" s="5" t="str">
        <f>VLOOKUP(F4255,'Set up'!$A$2:$C$70,2,FALSE)</f>
        <v>C00000044</v>
      </c>
      <c r="F4255" s="151" t="s">
        <v>2929</v>
      </c>
      <c r="G4255" s="151" t="s">
        <v>3122</v>
      </c>
      <c r="H4255" s="150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7"/>
        <v>45880</v>
      </c>
      <c r="L4255" s="5">
        <f t="shared" si="1038"/>
        <v>8</v>
      </c>
      <c r="M4255" s="5">
        <f t="shared" si="1039"/>
        <v>2025</v>
      </c>
      <c r="N4255" s="156">
        <v>1687.5</v>
      </c>
      <c r="P4255" s="12"/>
      <c r="Q4255" s="7">
        <f t="shared" si="1042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0" t="s">
        <v>4083</v>
      </c>
      <c r="B4256" s="5">
        <f t="shared" si="1045"/>
        <v>8</v>
      </c>
      <c r="C4256" s="5">
        <f t="shared" si="1046"/>
        <v>2025</v>
      </c>
      <c r="D4256" s="150" t="s">
        <v>4105</v>
      </c>
      <c r="E4256" s="5" t="str">
        <f>VLOOKUP(F4256,'Set up'!$A$2:$C$70,2,FALSE)</f>
        <v>C00000044</v>
      </c>
      <c r="F4256" s="151" t="s">
        <v>2929</v>
      </c>
      <c r="G4256" s="151" t="s">
        <v>2570</v>
      </c>
      <c r="H4256" s="150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7"/>
        <v>45880</v>
      </c>
      <c r="L4256" s="5">
        <f t="shared" si="1038"/>
        <v>8</v>
      </c>
      <c r="M4256" s="5">
        <f t="shared" si="1039"/>
        <v>2025</v>
      </c>
      <c r="N4256" s="156">
        <v>432</v>
      </c>
      <c r="P4256" s="12"/>
      <c r="Q4256" s="7">
        <f t="shared" si="1042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0" t="s">
        <v>4084</v>
      </c>
      <c r="B4257" s="5">
        <f t="shared" si="1045"/>
        <v>8</v>
      </c>
      <c r="C4257" s="5">
        <f t="shared" si="1046"/>
        <v>2025</v>
      </c>
      <c r="D4257" s="150" t="s">
        <v>4106</v>
      </c>
      <c r="E4257" s="5" t="str">
        <f>VLOOKUP(F4257,'Set up'!$A$2:$C$70,2,FALSE)</f>
        <v>C00000042</v>
      </c>
      <c r="F4257" s="151" t="s">
        <v>2012</v>
      </c>
      <c r="G4257" s="151" t="s">
        <v>2646</v>
      </c>
      <c r="H4257" s="150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7"/>
        <v>45882</v>
      </c>
      <c r="L4257" s="5">
        <f t="shared" si="1038"/>
        <v>8</v>
      </c>
      <c r="M4257" s="5">
        <f t="shared" si="1039"/>
        <v>2025</v>
      </c>
      <c r="N4257" s="156">
        <v>125</v>
      </c>
      <c r="P4257" s="12"/>
      <c r="Q4257" s="7">
        <f t="shared" si="1042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0" t="s">
        <v>4084</v>
      </c>
      <c r="B4258" s="5">
        <f t="shared" si="1045"/>
        <v>8</v>
      </c>
      <c r="C4258" s="5">
        <f t="shared" si="1046"/>
        <v>2025</v>
      </c>
      <c r="D4258" s="150" t="s">
        <v>4107</v>
      </c>
      <c r="E4258" s="5" t="str">
        <f>VLOOKUP(F4258,'Set up'!$A$2:$C$70,2,FALSE)</f>
        <v>C00000042</v>
      </c>
      <c r="F4258" s="151" t="s">
        <v>2012</v>
      </c>
      <c r="G4258" s="151" t="s">
        <v>3645</v>
      </c>
      <c r="H4258" s="150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7"/>
        <v>45882</v>
      </c>
      <c r="L4258" s="5">
        <f t="shared" si="1038"/>
        <v>8</v>
      </c>
      <c r="M4258" s="5">
        <f t="shared" si="1039"/>
        <v>2025</v>
      </c>
      <c r="N4258" s="156">
        <v>6480</v>
      </c>
      <c r="P4258" s="12"/>
      <c r="Q4258" s="7">
        <f t="shared" si="1042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0" t="s">
        <v>4084</v>
      </c>
      <c r="B4259" s="5">
        <f t="shared" si="1045"/>
        <v>8</v>
      </c>
      <c r="C4259" s="5">
        <f t="shared" si="1046"/>
        <v>2025</v>
      </c>
      <c r="D4259" s="150" t="s">
        <v>4107</v>
      </c>
      <c r="E4259" s="5" t="str">
        <f>VLOOKUP(F4259,'Set up'!$A$2:$C$70,2,FALSE)</f>
        <v>C00000042</v>
      </c>
      <c r="F4259" s="151" t="s">
        <v>2012</v>
      </c>
      <c r="G4259" s="151" t="s">
        <v>1543</v>
      </c>
      <c r="H4259" s="150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7"/>
        <v>45882</v>
      </c>
      <c r="L4259" s="5">
        <f t="shared" si="1038"/>
        <v>8</v>
      </c>
      <c r="M4259" s="5">
        <f t="shared" si="1039"/>
        <v>2025</v>
      </c>
      <c r="N4259" s="156">
        <v>2655</v>
      </c>
      <c r="P4259" s="12"/>
      <c r="Q4259" s="7">
        <f t="shared" si="1042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0" t="s">
        <v>4084</v>
      </c>
      <c r="B4260" s="5">
        <f t="shared" si="1045"/>
        <v>8</v>
      </c>
      <c r="C4260" s="5">
        <f t="shared" si="1046"/>
        <v>2025</v>
      </c>
      <c r="D4260" s="150" t="s">
        <v>4107</v>
      </c>
      <c r="E4260" s="5" t="str">
        <f>VLOOKUP(F4260,'Set up'!$A$2:$C$70,2,FALSE)</f>
        <v>C00000042</v>
      </c>
      <c r="F4260" s="151" t="s">
        <v>2012</v>
      </c>
      <c r="G4260" s="151" t="s">
        <v>1922</v>
      </c>
      <c r="H4260" s="150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7"/>
        <v>45882</v>
      </c>
      <c r="L4260" s="5">
        <f t="shared" si="1038"/>
        <v>8</v>
      </c>
      <c r="M4260" s="5">
        <f t="shared" si="1039"/>
        <v>2025</v>
      </c>
      <c r="N4260" s="156">
        <v>1980</v>
      </c>
      <c r="P4260" s="12"/>
      <c r="Q4260" s="7">
        <f t="shared" si="1042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0" t="s">
        <v>4084</v>
      </c>
      <c r="B4261" s="5">
        <f t="shared" si="1045"/>
        <v>8</v>
      </c>
      <c r="C4261" s="5">
        <f t="shared" si="1046"/>
        <v>2025</v>
      </c>
      <c r="D4261" s="150" t="s">
        <v>4107</v>
      </c>
      <c r="E4261" s="5" t="str">
        <f>VLOOKUP(F4261,'Set up'!$A$2:$C$70,2,FALSE)</f>
        <v>C00000042</v>
      </c>
      <c r="F4261" s="151" t="s">
        <v>2012</v>
      </c>
      <c r="G4261" s="151" t="s">
        <v>46</v>
      </c>
      <c r="H4261" s="150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7"/>
        <v>45882</v>
      </c>
      <c r="L4261" s="5">
        <f t="shared" si="1038"/>
        <v>8</v>
      </c>
      <c r="M4261" s="5">
        <f t="shared" si="1039"/>
        <v>2025</v>
      </c>
      <c r="N4261" s="156">
        <v>460</v>
      </c>
      <c r="P4261" s="12"/>
      <c r="Q4261" s="7">
        <f t="shared" si="1042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0" t="s">
        <v>4084</v>
      </c>
      <c r="B4262" s="5">
        <f t="shared" si="1045"/>
        <v>8</v>
      </c>
      <c r="C4262" s="5">
        <f t="shared" si="1046"/>
        <v>2025</v>
      </c>
      <c r="D4262" s="150" t="s">
        <v>4107</v>
      </c>
      <c r="E4262" s="5" t="str">
        <f>VLOOKUP(F4262,'Set up'!$A$2:$C$70,2,FALSE)</f>
        <v>C00000042</v>
      </c>
      <c r="F4262" s="151" t="s">
        <v>2012</v>
      </c>
      <c r="G4262" s="151" t="s">
        <v>1073</v>
      </c>
      <c r="H4262" s="150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7"/>
        <v>45882</v>
      </c>
      <c r="L4262" s="5">
        <f t="shared" si="1038"/>
        <v>8</v>
      </c>
      <c r="M4262" s="5">
        <f t="shared" si="1039"/>
        <v>2025</v>
      </c>
      <c r="N4262" s="156">
        <v>1000</v>
      </c>
      <c r="P4262" s="12"/>
      <c r="Q4262" s="7">
        <f t="shared" si="1042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0" t="s">
        <v>4085</v>
      </c>
      <c r="B4263" s="5">
        <f t="shared" si="1045"/>
        <v>8</v>
      </c>
      <c r="C4263" s="5">
        <f t="shared" si="1046"/>
        <v>2025</v>
      </c>
      <c r="D4263" s="150" t="s">
        <v>4108</v>
      </c>
      <c r="E4263" s="5" t="str">
        <f>VLOOKUP(F4263,'Set up'!$A$2:$C$70,2,FALSE)</f>
        <v>C00000061</v>
      </c>
      <c r="F4263" s="151" t="s">
        <v>3532</v>
      </c>
      <c r="G4263" s="151" t="s">
        <v>3122</v>
      </c>
      <c r="H4263" s="150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7"/>
        <v>45883</v>
      </c>
      <c r="L4263" s="5">
        <f t="shared" si="1038"/>
        <v>8</v>
      </c>
      <c r="M4263" s="5">
        <f t="shared" si="1039"/>
        <v>2025</v>
      </c>
      <c r="N4263" s="156">
        <v>1642.5</v>
      </c>
      <c r="P4263" s="12"/>
      <c r="Q4263" s="7">
        <f t="shared" si="1042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0" t="s">
        <v>4085</v>
      </c>
      <c r="B4264" s="5">
        <f t="shared" si="1045"/>
        <v>8</v>
      </c>
      <c r="C4264" s="5">
        <f t="shared" si="1046"/>
        <v>2025</v>
      </c>
      <c r="D4264" s="150" t="s">
        <v>4108</v>
      </c>
      <c r="E4264" s="5" t="str">
        <f>VLOOKUP(F4264,'Set up'!$A$2:$C$70,2,FALSE)</f>
        <v>C00000061</v>
      </c>
      <c r="F4264" s="151" t="s">
        <v>3532</v>
      </c>
      <c r="G4264" s="151" t="s">
        <v>3639</v>
      </c>
      <c r="H4264" s="150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7"/>
        <v>45883</v>
      </c>
      <c r="L4264" s="5">
        <f t="shared" si="1038"/>
        <v>8</v>
      </c>
      <c r="M4264" s="5">
        <f t="shared" si="1039"/>
        <v>2025</v>
      </c>
      <c r="N4264" s="156">
        <v>408.7</v>
      </c>
      <c r="P4264" s="12"/>
      <c r="Q4264" s="7">
        <f t="shared" si="1042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0" t="s">
        <v>4085</v>
      </c>
      <c r="B4265" s="5">
        <f t="shared" si="1045"/>
        <v>8</v>
      </c>
      <c r="C4265" s="5">
        <f t="shared" si="1046"/>
        <v>2025</v>
      </c>
      <c r="D4265" s="150" t="s">
        <v>4108</v>
      </c>
      <c r="E4265" s="5" t="str">
        <f>VLOOKUP(F4265,'Set up'!$A$2:$C$70,2,FALSE)</f>
        <v>C00000061</v>
      </c>
      <c r="F4265" s="151" t="s">
        <v>3532</v>
      </c>
      <c r="G4265" s="151" t="s">
        <v>46</v>
      </c>
      <c r="H4265" s="150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7"/>
        <v>45883</v>
      </c>
      <c r="L4265" s="5">
        <f t="shared" si="1038"/>
        <v>8</v>
      </c>
      <c r="M4265" s="5">
        <f t="shared" si="1039"/>
        <v>2025</v>
      </c>
      <c r="N4265" s="156">
        <v>115</v>
      </c>
      <c r="P4265" s="12"/>
      <c r="Q4265" s="7">
        <f t="shared" si="1042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0" t="s">
        <v>4085</v>
      </c>
      <c r="B4266" s="5">
        <f t="shared" si="1045"/>
        <v>8</v>
      </c>
      <c r="C4266" s="5">
        <f t="shared" si="1046"/>
        <v>2025</v>
      </c>
      <c r="D4266" s="150" t="s">
        <v>4108</v>
      </c>
      <c r="E4266" s="5" t="str">
        <f>VLOOKUP(F4266,'Set up'!$A$2:$C$70,2,FALSE)</f>
        <v>C00000061</v>
      </c>
      <c r="F4266" s="151" t="s">
        <v>3532</v>
      </c>
      <c r="G4266" s="151" t="s">
        <v>2635</v>
      </c>
      <c r="H4266" s="150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7"/>
        <v>45883</v>
      </c>
      <c r="L4266" s="5">
        <f t="shared" si="1038"/>
        <v>8</v>
      </c>
      <c r="M4266" s="5">
        <f t="shared" si="1039"/>
        <v>2025</v>
      </c>
      <c r="N4266" s="156">
        <v>345</v>
      </c>
      <c r="P4266" s="12"/>
      <c r="Q4266" s="7">
        <f t="shared" si="1042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0" t="s">
        <v>4085</v>
      </c>
      <c r="B4267" s="5">
        <f t="shared" si="1045"/>
        <v>8</v>
      </c>
      <c r="C4267" s="5">
        <f t="shared" si="1046"/>
        <v>2025</v>
      </c>
      <c r="D4267" s="150" t="s">
        <v>4109</v>
      </c>
      <c r="E4267" s="5" t="str">
        <f>VLOOKUP(F4267,'Set up'!$A$2:$C$70,2,FALSE)</f>
        <v>C00000010</v>
      </c>
      <c r="F4267" s="151" t="s">
        <v>62</v>
      </c>
      <c r="G4267" s="151" t="s">
        <v>3645</v>
      </c>
      <c r="H4267" s="150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7"/>
        <v>46003</v>
      </c>
      <c r="L4267" s="5">
        <f t="shared" si="1038"/>
        <v>12</v>
      </c>
      <c r="M4267" s="5">
        <f t="shared" si="1039"/>
        <v>2025</v>
      </c>
      <c r="N4267" s="156">
        <v>15750</v>
      </c>
      <c r="P4267" s="12"/>
      <c r="Q4267" s="7">
        <f t="shared" si="1042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0" t="s">
        <v>4085</v>
      </c>
      <c r="B4268" s="5">
        <f t="shared" si="1045"/>
        <v>8</v>
      </c>
      <c r="C4268" s="5">
        <f t="shared" si="1046"/>
        <v>2025</v>
      </c>
      <c r="D4268" s="150" t="s">
        <v>4109</v>
      </c>
      <c r="E4268" s="5" t="str">
        <f>VLOOKUP(F4268,'Set up'!$A$2:$C$70,2,FALSE)</f>
        <v>C00000010</v>
      </c>
      <c r="F4268" s="151" t="s">
        <v>62</v>
      </c>
      <c r="G4268" s="151" t="s">
        <v>2129</v>
      </c>
      <c r="H4268" s="150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7"/>
        <v>46003</v>
      </c>
      <c r="L4268" s="5">
        <f t="shared" si="1038"/>
        <v>12</v>
      </c>
      <c r="M4268" s="5">
        <f t="shared" si="1039"/>
        <v>2025</v>
      </c>
      <c r="N4268" s="156">
        <v>2146</v>
      </c>
      <c r="P4268" s="12"/>
      <c r="Q4268" s="7">
        <f t="shared" si="1042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0" t="s">
        <v>4085</v>
      </c>
      <c r="B4269" s="5">
        <f t="shared" si="1045"/>
        <v>8</v>
      </c>
      <c r="C4269" s="5">
        <f t="shared" si="1046"/>
        <v>2025</v>
      </c>
      <c r="D4269" s="150" t="s">
        <v>4109</v>
      </c>
      <c r="E4269" s="5" t="str">
        <f>VLOOKUP(F4269,'Set up'!$A$2:$C$70,2,FALSE)</f>
        <v>C00000010</v>
      </c>
      <c r="F4269" s="151" t="s">
        <v>62</v>
      </c>
      <c r="G4269" s="151" t="s">
        <v>946</v>
      </c>
      <c r="H4269" s="150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7"/>
        <v>46003</v>
      </c>
      <c r="L4269" s="5">
        <f t="shared" si="1038"/>
        <v>12</v>
      </c>
      <c r="M4269" s="5">
        <f t="shared" si="1039"/>
        <v>2025</v>
      </c>
      <c r="N4269" s="156">
        <v>230.4</v>
      </c>
      <c r="P4269" s="12"/>
      <c r="Q4269" s="7">
        <f t="shared" si="1042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0" t="s">
        <v>4085</v>
      </c>
      <c r="B4270" s="5">
        <f t="shared" si="1045"/>
        <v>8</v>
      </c>
      <c r="C4270" s="5">
        <f t="shared" si="1046"/>
        <v>2025</v>
      </c>
      <c r="D4270" s="150" t="s">
        <v>4109</v>
      </c>
      <c r="E4270" s="5" t="str">
        <f>VLOOKUP(F4270,'Set up'!$A$2:$C$70,2,FALSE)</f>
        <v>C00000010</v>
      </c>
      <c r="F4270" s="151" t="s">
        <v>62</v>
      </c>
      <c r="G4270" s="151" t="s">
        <v>614</v>
      </c>
      <c r="H4270" s="150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7"/>
        <v>46003</v>
      </c>
      <c r="L4270" s="5">
        <f t="shared" si="1038"/>
        <v>12</v>
      </c>
      <c r="M4270" s="5">
        <f t="shared" si="1039"/>
        <v>2025</v>
      </c>
      <c r="N4270" s="156">
        <v>395</v>
      </c>
      <c r="P4270" s="12"/>
      <c r="Q4270" s="7">
        <f t="shared" si="1042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0" t="s">
        <v>4085</v>
      </c>
      <c r="B4271" s="5">
        <f t="shared" si="1045"/>
        <v>8</v>
      </c>
      <c r="C4271" s="5">
        <f t="shared" si="1046"/>
        <v>2025</v>
      </c>
      <c r="D4271" s="150" t="s">
        <v>4109</v>
      </c>
      <c r="E4271" s="5" t="str">
        <f>VLOOKUP(F4271,'Set up'!$A$2:$C$70,2,FALSE)</f>
        <v>C00000010</v>
      </c>
      <c r="F4271" s="151" t="s">
        <v>62</v>
      </c>
      <c r="G4271" s="151" t="s">
        <v>2449</v>
      </c>
      <c r="H4271" s="150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7"/>
        <v>46003</v>
      </c>
      <c r="L4271" s="5">
        <f t="shared" si="1038"/>
        <v>12</v>
      </c>
      <c r="M4271" s="5">
        <f t="shared" si="1039"/>
        <v>2025</v>
      </c>
      <c r="N4271" s="156">
        <v>420</v>
      </c>
      <c r="P4271" s="12"/>
      <c r="Q4271" s="7">
        <f t="shared" si="1042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0" t="s">
        <v>4086</v>
      </c>
      <c r="B4272" s="5">
        <f t="shared" si="1045"/>
        <v>8</v>
      </c>
      <c r="C4272" s="5">
        <f t="shared" si="1046"/>
        <v>2025</v>
      </c>
      <c r="D4272" s="150" t="s">
        <v>4110</v>
      </c>
      <c r="E4272" s="5" t="str">
        <f>VLOOKUP(F4272,'Set up'!$A$2:$C$70,2,FALSE)</f>
        <v>C00000062</v>
      </c>
      <c r="F4272" s="151" t="s">
        <v>3867</v>
      </c>
      <c r="G4272" s="151" t="s">
        <v>4132</v>
      </c>
      <c r="H4272" s="150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7"/>
        <v>45884</v>
      </c>
      <c r="L4272" s="5">
        <f t="shared" si="1038"/>
        <v>8</v>
      </c>
      <c r="M4272" s="5">
        <f t="shared" si="1039"/>
        <v>2025</v>
      </c>
      <c r="N4272" s="156">
        <v>258</v>
      </c>
      <c r="P4272" s="12"/>
      <c r="Q4272" s="7">
        <f t="shared" si="1042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2" t="s">
        <v>4086</v>
      </c>
      <c r="B4273" s="153">
        <f t="shared" si="1045"/>
        <v>8</v>
      </c>
      <c r="C4273" s="153">
        <f t="shared" si="1046"/>
        <v>2025</v>
      </c>
      <c r="D4273" s="152" t="s">
        <v>4129</v>
      </c>
      <c r="E4273" s="153" t="str">
        <f>VLOOKUP(F4273,'Set up'!$A$2:$C$70,2,FALSE)</f>
        <v>C00000006</v>
      </c>
      <c r="F4273" s="151" t="s">
        <v>43</v>
      </c>
      <c r="G4273" s="151" t="s">
        <v>4132</v>
      </c>
      <c r="H4273" s="150">
        <v>1</v>
      </c>
      <c r="I4273" s="153" t="str">
        <f>VLOOKUP(F4273,'Set up'!$A$2:$C$70,3,FALSE)</f>
        <v>Cash</v>
      </c>
      <c r="J4273" s="153">
        <f>VLOOKUP(F4273,'Set up'!$A$2:$D$70,4,FALSE)</f>
        <v>0</v>
      </c>
      <c r="K4273" s="4">
        <f t="shared" si="1037"/>
        <v>45884</v>
      </c>
      <c r="L4273" s="5">
        <f t="shared" si="1038"/>
        <v>8</v>
      </c>
      <c r="M4273" s="5">
        <f t="shared" si="1039"/>
        <v>2025</v>
      </c>
      <c r="N4273" s="156">
        <v>258</v>
      </c>
      <c r="O4273" s="34"/>
      <c r="P4273" s="34"/>
      <c r="Q4273" s="7">
        <f t="shared" si="1042"/>
        <v>7071137.0500000045</v>
      </c>
      <c r="R4273" s="155" t="str">
        <f>VLOOKUP(F4273,'Set up'!$A$2:$E$70,5,FALSE)</f>
        <v>Chq</v>
      </c>
    </row>
    <row r="4274" spans="1:18" ht="16.2" customHeight="1" x14ac:dyDescent="0.3">
      <c r="A4274" s="150" t="s">
        <v>4087</v>
      </c>
      <c r="B4274" s="5">
        <f t="shared" si="1045"/>
        <v>8</v>
      </c>
      <c r="C4274" s="5">
        <f t="shared" si="1046"/>
        <v>2025</v>
      </c>
      <c r="D4274" s="150" t="s">
        <v>4111</v>
      </c>
      <c r="E4274" s="5" t="e">
        <f>VLOOKUP(F4274,'Set up'!$A$2:$C$70,2,FALSE)</f>
        <v>#N/A</v>
      </c>
      <c r="F4274" s="151" t="s">
        <v>4130</v>
      </c>
      <c r="G4274" s="151" t="s">
        <v>3122</v>
      </c>
      <c r="H4274" s="150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7"/>
        <v>#N/A</v>
      </c>
      <c r="L4274" s="5" t="e">
        <f t="shared" si="1038"/>
        <v>#N/A</v>
      </c>
      <c r="M4274" s="5" t="e">
        <f t="shared" si="1039"/>
        <v>#N/A</v>
      </c>
      <c r="N4274" s="156">
        <v>1710</v>
      </c>
      <c r="P4274" s="12"/>
      <c r="Q4274" s="7">
        <f t="shared" si="1042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0" t="s">
        <v>4087</v>
      </c>
      <c r="B4275" s="5">
        <f t="shared" si="1045"/>
        <v>8</v>
      </c>
      <c r="C4275" s="5">
        <f t="shared" si="1046"/>
        <v>2025</v>
      </c>
      <c r="D4275" s="150" t="s">
        <v>4111</v>
      </c>
      <c r="E4275" s="5" t="e">
        <f>VLOOKUP(F4275,'Set up'!$A$2:$C$70,2,FALSE)</f>
        <v>#N/A</v>
      </c>
      <c r="F4275" s="151" t="s">
        <v>4130</v>
      </c>
      <c r="G4275" s="151" t="s">
        <v>707</v>
      </c>
      <c r="H4275" s="150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7"/>
        <v>#N/A</v>
      </c>
      <c r="L4275" s="5" t="e">
        <f t="shared" si="1038"/>
        <v>#N/A</v>
      </c>
      <c r="M4275" s="5" t="e">
        <f t="shared" si="1039"/>
        <v>#N/A</v>
      </c>
      <c r="N4275" s="156">
        <v>394.2</v>
      </c>
      <c r="P4275" s="12"/>
      <c r="Q4275" s="7">
        <f t="shared" si="1042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0" t="s">
        <v>4087</v>
      </c>
      <c r="B4276" s="5">
        <f t="shared" si="1045"/>
        <v>8</v>
      </c>
      <c r="C4276" s="5">
        <f t="shared" si="1046"/>
        <v>2025</v>
      </c>
      <c r="D4276" s="150" t="s">
        <v>4111</v>
      </c>
      <c r="E4276" s="5" t="e">
        <f>VLOOKUP(F4276,'Set up'!$A$2:$C$70,2,FALSE)</f>
        <v>#N/A</v>
      </c>
      <c r="F4276" s="151" t="s">
        <v>4130</v>
      </c>
      <c r="G4276" s="151" t="s">
        <v>4133</v>
      </c>
      <c r="H4276" s="150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7"/>
        <v>#N/A</v>
      </c>
      <c r="L4276" s="5" t="e">
        <f t="shared" si="1038"/>
        <v>#N/A</v>
      </c>
      <c r="M4276" s="5" t="e">
        <f t="shared" si="1039"/>
        <v>#N/A</v>
      </c>
      <c r="N4276" s="156">
        <v>155</v>
      </c>
      <c r="P4276" s="12"/>
      <c r="Q4276" s="7">
        <f t="shared" si="1042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0" t="s">
        <v>4087</v>
      </c>
      <c r="B4277" s="5">
        <f t="shared" si="1045"/>
        <v>8</v>
      </c>
      <c r="C4277" s="5">
        <f t="shared" si="1046"/>
        <v>2025</v>
      </c>
      <c r="D4277" s="150" t="s">
        <v>4111</v>
      </c>
      <c r="E4277" s="5" t="e">
        <f>VLOOKUP(F4277,'Set up'!$A$2:$C$70,2,FALSE)</f>
        <v>#N/A</v>
      </c>
      <c r="F4277" s="151" t="s">
        <v>4130</v>
      </c>
      <c r="G4277" s="151" t="s">
        <v>1405</v>
      </c>
      <c r="H4277" s="150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7"/>
        <v>#N/A</v>
      </c>
      <c r="L4277" s="5" t="e">
        <f t="shared" si="1038"/>
        <v>#N/A</v>
      </c>
      <c r="M4277" s="5" t="e">
        <f t="shared" si="1039"/>
        <v>#N/A</v>
      </c>
      <c r="N4277" s="156">
        <v>96</v>
      </c>
      <c r="P4277" s="12"/>
      <c r="Q4277" s="7">
        <f t="shared" si="1042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0" t="s">
        <v>4087</v>
      </c>
      <c r="B4278" s="5">
        <f t="shared" si="1045"/>
        <v>8</v>
      </c>
      <c r="C4278" s="5">
        <f t="shared" si="1046"/>
        <v>2025</v>
      </c>
      <c r="D4278" s="150" t="s">
        <v>4111</v>
      </c>
      <c r="E4278" s="5" t="e">
        <f>VLOOKUP(F4278,'Set up'!$A$2:$C$70,2,FALSE)</f>
        <v>#N/A</v>
      </c>
      <c r="F4278" s="151" t="s">
        <v>4130</v>
      </c>
      <c r="G4278" s="151" t="s">
        <v>2646</v>
      </c>
      <c r="H4278" s="150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7"/>
        <v>#N/A</v>
      </c>
      <c r="L4278" s="5" t="e">
        <f t="shared" si="1038"/>
        <v>#N/A</v>
      </c>
      <c r="M4278" s="5" t="e">
        <f t="shared" si="1039"/>
        <v>#N/A</v>
      </c>
      <c r="N4278" s="156">
        <v>62.5</v>
      </c>
      <c r="P4278" s="12"/>
      <c r="Q4278" s="7">
        <f t="shared" si="1042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0" t="s">
        <v>4088</v>
      </c>
      <c r="B4279" s="5">
        <f t="shared" si="1045"/>
        <v>8</v>
      </c>
      <c r="C4279" s="5">
        <f t="shared" si="1046"/>
        <v>2025</v>
      </c>
      <c r="D4279" s="150" t="s">
        <v>4112</v>
      </c>
      <c r="E4279" s="5" t="str">
        <f>VLOOKUP(F4279,'Set up'!$A$2:$C$70,2,FALSE)</f>
        <v>C00000045</v>
      </c>
      <c r="F4279" s="151" t="s">
        <v>2271</v>
      </c>
      <c r="G4279" s="151" t="s">
        <v>3645</v>
      </c>
      <c r="H4279" s="150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7"/>
        <v>45887</v>
      </c>
      <c r="L4279" s="5">
        <f t="shared" si="1038"/>
        <v>8</v>
      </c>
      <c r="M4279" s="5">
        <f t="shared" si="1039"/>
        <v>2025</v>
      </c>
      <c r="N4279" s="156">
        <v>1575</v>
      </c>
      <c r="P4279" s="12"/>
      <c r="Q4279" s="7">
        <f t="shared" si="1042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0" t="s">
        <v>4089</v>
      </c>
      <c r="B4280" s="5">
        <f t="shared" si="1045"/>
        <v>8</v>
      </c>
      <c r="C4280" s="5">
        <f t="shared" si="1046"/>
        <v>2025</v>
      </c>
      <c r="D4280" s="150" t="s">
        <v>4113</v>
      </c>
      <c r="E4280" s="5" t="str">
        <f>VLOOKUP(F4280,'Set up'!$A$2:$C$70,2,FALSE)</f>
        <v>C00000045</v>
      </c>
      <c r="F4280" s="151" t="s">
        <v>2271</v>
      </c>
      <c r="G4280" s="151" t="s">
        <v>4134</v>
      </c>
      <c r="H4280" s="150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7"/>
        <v>45888</v>
      </c>
      <c r="L4280" s="5">
        <f t="shared" si="1038"/>
        <v>8</v>
      </c>
      <c r="M4280" s="5">
        <f t="shared" si="1039"/>
        <v>2025</v>
      </c>
      <c r="N4280" s="156">
        <v>239.8</v>
      </c>
      <c r="P4280" s="12"/>
      <c r="Q4280" s="7">
        <f t="shared" si="1042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0" t="s">
        <v>4090</v>
      </c>
      <c r="B4281" s="5">
        <f t="shared" si="1045"/>
        <v>8</v>
      </c>
      <c r="C4281" s="5">
        <f t="shared" si="1046"/>
        <v>2025</v>
      </c>
      <c r="D4281" s="150" t="s">
        <v>4114</v>
      </c>
      <c r="E4281" s="5" t="str">
        <f>VLOOKUP(F4281,'Set up'!$A$2:$C$70,2,FALSE)</f>
        <v>C00000045</v>
      </c>
      <c r="F4281" s="151" t="s">
        <v>2271</v>
      </c>
      <c r="G4281" s="151" t="s">
        <v>3645</v>
      </c>
      <c r="H4281" s="150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7"/>
        <v>45889</v>
      </c>
      <c r="L4281" s="5">
        <f t="shared" si="1038"/>
        <v>8</v>
      </c>
      <c r="M4281" s="5">
        <f t="shared" si="1039"/>
        <v>2025</v>
      </c>
      <c r="N4281" s="156">
        <v>3150</v>
      </c>
      <c r="P4281" s="12"/>
      <c r="Q4281" s="7">
        <f t="shared" si="1042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0" t="s">
        <v>4090</v>
      </c>
      <c r="B4282" s="5">
        <f t="shared" si="1045"/>
        <v>8</v>
      </c>
      <c r="C4282" s="5">
        <f t="shared" si="1046"/>
        <v>2025</v>
      </c>
      <c r="D4282" s="150" t="s">
        <v>4114</v>
      </c>
      <c r="E4282" s="5" t="str">
        <f>VLOOKUP(F4282,'Set up'!$A$2:$C$70,2,FALSE)</f>
        <v>C00000045</v>
      </c>
      <c r="F4282" s="151" t="s">
        <v>2271</v>
      </c>
      <c r="G4282" s="151" t="s">
        <v>2129</v>
      </c>
      <c r="H4282" s="150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7"/>
        <v>45889</v>
      </c>
      <c r="L4282" s="5">
        <f t="shared" si="1038"/>
        <v>8</v>
      </c>
      <c r="M4282" s="5">
        <f t="shared" si="1039"/>
        <v>2025</v>
      </c>
      <c r="N4282" s="156">
        <v>873.2</v>
      </c>
      <c r="P4282" s="12"/>
      <c r="Q4282" s="7">
        <f t="shared" si="1042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0" t="s">
        <v>4090</v>
      </c>
      <c r="B4283" s="5">
        <f t="shared" si="1045"/>
        <v>8</v>
      </c>
      <c r="C4283" s="5">
        <f t="shared" si="1046"/>
        <v>2025</v>
      </c>
      <c r="D4283" s="150" t="s">
        <v>4114</v>
      </c>
      <c r="E4283" s="5" t="str">
        <f>VLOOKUP(F4283,'Set up'!$A$2:$C$70,2,FALSE)</f>
        <v>C00000045</v>
      </c>
      <c r="F4283" s="151" t="s">
        <v>2271</v>
      </c>
      <c r="G4283" s="151" t="s">
        <v>46</v>
      </c>
      <c r="H4283" s="150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7"/>
        <v>45889</v>
      </c>
      <c r="L4283" s="5">
        <f t="shared" si="1038"/>
        <v>8</v>
      </c>
      <c r="M4283" s="5">
        <f t="shared" si="1039"/>
        <v>2025</v>
      </c>
      <c r="N4283" s="156">
        <v>460</v>
      </c>
      <c r="P4283" s="12"/>
      <c r="Q4283" s="7">
        <f t="shared" si="1042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0" t="s">
        <v>4090</v>
      </c>
      <c r="B4284" s="5">
        <f t="shared" si="1045"/>
        <v>8</v>
      </c>
      <c r="C4284" s="5">
        <f t="shared" si="1046"/>
        <v>2025</v>
      </c>
      <c r="D4284" s="150" t="s">
        <v>4115</v>
      </c>
      <c r="E4284" s="5" t="str">
        <f>VLOOKUP(F4284,'Set up'!$A$2:$C$70,2,FALSE)</f>
        <v>C00000042</v>
      </c>
      <c r="F4284" s="151" t="s">
        <v>2012</v>
      </c>
      <c r="G4284" s="151" t="s">
        <v>3217</v>
      </c>
      <c r="H4284" s="150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7"/>
        <v>45889</v>
      </c>
      <c r="L4284" s="5">
        <f t="shared" si="1038"/>
        <v>8</v>
      </c>
      <c r="M4284" s="5">
        <f t="shared" si="1039"/>
        <v>2025</v>
      </c>
      <c r="N4284" s="156">
        <v>4860</v>
      </c>
      <c r="P4284" s="12"/>
      <c r="Q4284" s="7">
        <f t="shared" si="1042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0" t="s">
        <v>4090</v>
      </c>
      <c r="B4285" s="5">
        <f t="shared" si="1045"/>
        <v>8</v>
      </c>
      <c r="C4285" s="5">
        <f t="shared" si="1046"/>
        <v>2025</v>
      </c>
      <c r="D4285" s="150" t="s">
        <v>4115</v>
      </c>
      <c r="E4285" s="5" t="str">
        <f>VLOOKUP(F4285,'Set up'!$A$2:$C$70,2,FALSE)</f>
        <v>C00000042</v>
      </c>
      <c r="F4285" s="151" t="s">
        <v>2012</v>
      </c>
      <c r="G4285" s="151" t="s">
        <v>1543</v>
      </c>
      <c r="H4285" s="150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7"/>
        <v>45889</v>
      </c>
      <c r="L4285" s="5">
        <f t="shared" si="1038"/>
        <v>8</v>
      </c>
      <c r="M4285" s="5">
        <f t="shared" si="1039"/>
        <v>2025</v>
      </c>
      <c r="N4285" s="156">
        <v>1593</v>
      </c>
      <c r="P4285" s="12"/>
      <c r="Q4285" s="7">
        <f t="shared" si="1042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0" t="s">
        <v>4090</v>
      </c>
      <c r="B4286" s="5">
        <f t="shared" si="1045"/>
        <v>8</v>
      </c>
      <c r="C4286" s="5">
        <f t="shared" si="1046"/>
        <v>2025</v>
      </c>
      <c r="D4286" s="150" t="s">
        <v>4115</v>
      </c>
      <c r="E4286" s="5" t="str">
        <f>VLOOKUP(F4286,'Set up'!$A$2:$C$70,2,FALSE)</f>
        <v>C00000042</v>
      </c>
      <c r="F4286" s="151" t="s">
        <v>2012</v>
      </c>
      <c r="G4286" s="151" t="s">
        <v>1922</v>
      </c>
      <c r="H4286" s="150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7"/>
        <v>45889</v>
      </c>
      <c r="L4286" s="5">
        <f t="shared" si="1038"/>
        <v>8</v>
      </c>
      <c r="M4286" s="5">
        <f t="shared" si="1039"/>
        <v>2025</v>
      </c>
      <c r="N4286" s="156">
        <v>990</v>
      </c>
      <c r="P4286" s="12"/>
      <c r="Q4286" s="7">
        <f t="shared" si="1042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0" t="s">
        <v>4091</v>
      </c>
      <c r="B4287" s="5">
        <f t="shared" si="1045"/>
        <v>8</v>
      </c>
      <c r="C4287" s="5">
        <f t="shared" si="1046"/>
        <v>2025</v>
      </c>
      <c r="D4287" s="150" t="s">
        <v>4116</v>
      </c>
      <c r="E4287" s="5" t="e">
        <f>VLOOKUP(F4287,'Set up'!$A$2:$C$70,2,FALSE)</f>
        <v>#N/A</v>
      </c>
      <c r="F4287" s="1" t="s">
        <v>3837</v>
      </c>
      <c r="G4287" s="151" t="s">
        <v>3533</v>
      </c>
      <c r="H4287" s="150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7"/>
        <v>#N/A</v>
      </c>
      <c r="L4287" s="5" t="e">
        <f t="shared" si="1038"/>
        <v>#N/A</v>
      </c>
      <c r="M4287" s="5" t="e">
        <f t="shared" si="1039"/>
        <v>#N/A</v>
      </c>
      <c r="N4287" s="156">
        <v>4995</v>
      </c>
      <c r="P4287" s="12"/>
      <c r="Q4287" s="7">
        <f t="shared" si="1042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0" t="s">
        <v>4091</v>
      </c>
      <c r="B4288" s="5">
        <f t="shared" si="1045"/>
        <v>8</v>
      </c>
      <c r="C4288" s="5">
        <f t="shared" si="1046"/>
        <v>2025</v>
      </c>
      <c r="D4288" s="150" t="s">
        <v>4116</v>
      </c>
      <c r="E4288" s="5" t="e">
        <f>VLOOKUP(F4288,'Set up'!$A$2:$C$70,2,FALSE)</f>
        <v>#N/A</v>
      </c>
      <c r="F4288" s="1" t="s">
        <v>3837</v>
      </c>
      <c r="G4288" s="151" t="s">
        <v>4135</v>
      </c>
      <c r="H4288" s="150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7"/>
        <v>#N/A</v>
      </c>
      <c r="L4288" s="5" t="e">
        <f t="shared" si="1038"/>
        <v>#N/A</v>
      </c>
      <c r="M4288" s="5" t="e">
        <f t="shared" si="1039"/>
        <v>#N/A</v>
      </c>
      <c r="N4288" s="156">
        <v>367.2</v>
      </c>
      <c r="P4288" s="12"/>
      <c r="Q4288" s="7">
        <f t="shared" si="1042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0" t="s">
        <v>4091</v>
      </c>
      <c r="B4289" s="5">
        <f t="shared" si="1045"/>
        <v>8</v>
      </c>
      <c r="C4289" s="5">
        <f t="shared" si="1046"/>
        <v>2025</v>
      </c>
      <c r="D4289" s="150" t="s">
        <v>4116</v>
      </c>
      <c r="E4289" s="5" t="e">
        <f>VLOOKUP(F4289,'Set up'!$A$2:$C$70,2,FALSE)</f>
        <v>#N/A</v>
      </c>
      <c r="F4289" s="1" t="s">
        <v>3837</v>
      </c>
      <c r="G4289" s="151" t="s">
        <v>4136</v>
      </c>
      <c r="H4289" s="150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7"/>
        <v>#N/A</v>
      </c>
      <c r="L4289" s="5" t="e">
        <f t="shared" si="1038"/>
        <v>#N/A</v>
      </c>
      <c r="M4289" s="5" t="e">
        <f t="shared" si="1039"/>
        <v>#N/A</v>
      </c>
      <c r="N4289" s="156">
        <v>1366.8</v>
      </c>
      <c r="P4289" s="12"/>
      <c r="Q4289" s="7">
        <f t="shared" si="1042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0" t="s">
        <v>4091</v>
      </c>
      <c r="B4290" s="5">
        <f t="shared" si="1045"/>
        <v>8</v>
      </c>
      <c r="C4290" s="5">
        <f t="shared" si="1046"/>
        <v>2025</v>
      </c>
      <c r="D4290" s="150" t="s">
        <v>4116</v>
      </c>
      <c r="E4290" s="5" t="e">
        <f>VLOOKUP(F4290,'Set up'!$A$2:$C$70,2,FALSE)</f>
        <v>#N/A</v>
      </c>
      <c r="F4290" s="1" t="s">
        <v>3837</v>
      </c>
      <c r="G4290" s="151" t="s">
        <v>4051</v>
      </c>
      <c r="H4290" s="150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7"/>
        <v>#N/A</v>
      </c>
      <c r="L4290" s="5" t="e">
        <f t="shared" si="1038"/>
        <v>#N/A</v>
      </c>
      <c r="M4290" s="5" t="e">
        <f t="shared" si="1039"/>
        <v>#N/A</v>
      </c>
      <c r="N4290" s="156">
        <v>360</v>
      </c>
      <c r="P4290" s="12"/>
      <c r="Q4290" s="7">
        <f t="shared" si="1042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0" t="s">
        <v>4091</v>
      </c>
      <c r="B4291" s="5">
        <f t="shared" si="1045"/>
        <v>8</v>
      </c>
      <c r="C4291" s="5">
        <f t="shared" si="1046"/>
        <v>2025</v>
      </c>
      <c r="D4291" s="150" t="s">
        <v>4116</v>
      </c>
      <c r="E4291" s="5" t="e">
        <f>VLOOKUP(F4291,'Set up'!$A$2:$C$70,2,FALSE)</f>
        <v>#N/A</v>
      </c>
      <c r="F4291" s="1" t="s">
        <v>3837</v>
      </c>
      <c r="G4291" s="151" t="s">
        <v>2144</v>
      </c>
      <c r="H4291" s="150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7">A4291+J4291</f>
        <v>#N/A</v>
      </c>
      <c r="L4291" s="5" t="e">
        <f t="shared" ref="L4291:L4354" si="1048">MONTH(K4291)</f>
        <v>#N/A</v>
      </c>
      <c r="M4291" s="5" t="e">
        <f t="shared" ref="M4291:M4354" si="1049">YEAR(K4291)</f>
        <v>#N/A</v>
      </c>
      <c r="N4291" s="156">
        <v>1100</v>
      </c>
      <c r="P4291" s="12"/>
      <c r="Q4291" s="7">
        <f t="shared" ref="Q4291:Q4354" si="1050">SUM(Q4290+N4291)</f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0" t="s">
        <v>4091</v>
      </c>
      <c r="B4292" s="5">
        <f t="shared" si="1045"/>
        <v>8</v>
      </c>
      <c r="C4292" s="5">
        <f t="shared" si="1046"/>
        <v>2025</v>
      </c>
      <c r="D4292" s="150" t="s">
        <v>4116</v>
      </c>
      <c r="E4292" s="5" t="e">
        <f>VLOOKUP(F4292,'Set up'!$A$2:$C$70,2,FALSE)</f>
        <v>#N/A</v>
      </c>
      <c r="F4292" s="1" t="s">
        <v>3837</v>
      </c>
      <c r="G4292" s="151" t="s">
        <v>1469</v>
      </c>
      <c r="H4292" s="150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7"/>
        <v>#N/A</v>
      </c>
      <c r="L4292" s="5" t="e">
        <f t="shared" si="1048"/>
        <v>#N/A</v>
      </c>
      <c r="M4292" s="5" t="e">
        <f t="shared" si="1049"/>
        <v>#N/A</v>
      </c>
      <c r="N4292" s="156">
        <v>800</v>
      </c>
      <c r="P4292" s="12"/>
      <c r="Q4292" s="7">
        <f t="shared" si="1050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0" t="s">
        <v>4091</v>
      </c>
      <c r="B4293" s="5">
        <f t="shared" si="1045"/>
        <v>8</v>
      </c>
      <c r="C4293" s="5">
        <f t="shared" si="1046"/>
        <v>2025</v>
      </c>
      <c r="D4293" s="150" t="s">
        <v>4116</v>
      </c>
      <c r="E4293" s="5" t="e">
        <f>VLOOKUP(F4293,'Set up'!$A$2:$C$70,2,FALSE)</f>
        <v>#N/A</v>
      </c>
      <c r="F4293" s="1" t="s">
        <v>3837</v>
      </c>
      <c r="G4293" s="151" t="s">
        <v>949</v>
      </c>
      <c r="H4293" s="150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7"/>
        <v>#N/A</v>
      </c>
      <c r="L4293" s="5" t="e">
        <f t="shared" si="1048"/>
        <v>#N/A</v>
      </c>
      <c r="M4293" s="5" t="e">
        <f t="shared" si="1049"/>
        <v>#N/A</v>
      </c>
      <c r="N4293" s="156">
        <v>480</v>
      </c>
      <c r="P4293" s="12"/>
      <c r="Q4293" s="7">
        <f t="shared" si="1050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0" t="s">
        <v>4091</v>
      </c>
      <c r="B4294" s="5">
        <f t="shared" si="1045"/>
        <v>8</v>
      </c>
      <c r="C4294" s="5">
        <f t="shared" si="1046"/>
        <v>2025</v>
      </c>
      <c r="D4294" s="150" t="s">
        <v>4116</v>
      </c>
      <c r="E4294" s="5" t="e">
        <f>VLOOKUP(F4294,'Set up'!$A$2:$C$70,2,FALSE)</f>
        <v>#N/A</v>
      </c>
      <c r="F4294" s="1" t="s">
        <v>3837</v>
      </c>
      <c r="G4294" s="151" t="s">
        <v>2635</v>
      </c>
      <c r="H4294" s="150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7"/>
        <v>#N/A</v>
      </c>
      <c r="L4294" s="5" t="e">
        <f t="shared" si="1048"/>
        <v>#N/A</v>
      </c>
      <c r="M4294" s="5" t="e">
        <f t="shared" si="1049"/>
        <v>#N/A</v>
      </c>
      <c r="N4294" s="156">
        <v>125</v>
      </c>
      <c r="P4294" s="12"/>
      <c r="Q4294" s="7">
        <f t="shared" si="1050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0" t="s">
        <v>4091</v>
      </c>
      <c r="B4295" s="5">
        <f t="shared" ref="B4295:B4358" si="1051">MONTH(A4295)</f>
        <v>8</v>
      </c>
      <c r="C4295" s="5">
        <f t="shared" ref="C4295:C4358" si="1052">YEAR(A4295)</f>
        <v>2025</v>
      </c>
      <c r="D4295" s="150" t="s">
        <v>4116</v>
      </c>
      <c r="E4295" s="5" t="e">
        <f>VLOOKUP(F4295,'Set up'!$A$2:$C$70,2,FALSE)</f>
        <v>#N/A</v>
      </c>
      <c r="F4295" s="1" t="s">
        <v>3837</v>
      </c>
      <c r="G4295" s="151" t="s">
        <v>1002</v>
      </c>
      <c r="H4295" s="150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7"/>
        <v>#N/A</v>
      </c>
      <c r="L4295" s="5" t="e">
        <f t="shared" si="1048"/>
        <v>#N/A</v>
      </c>
      <c r="M4295" s="5" t="e">
        <f t="shared" si="1049"/>
        <v>#N/A</v>
      </c>
      <c r="N4295" s="156">
        <v>60</v>
      </c>
      <c r="P4295" s="12"/>
      <c r="Q4295" s="7">
        <f t="shared" si="1050"/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0" t="s">
        <v>4091</v>
      </c>
      <c r="B4296" s="5">
        <f t="shared" si="1051"/>
        <v>8</v>
      </c>
      <c r="C4296" s="5">
        <f t="shared" si="1052"/>
        <v>2025</v>
      </c>
      <c r="D4296" s="150" t="s">
        <v>4116</v>
      </c>
      <c r="E4296" s="5" t="e">
        <f>VLOOKUP(F4296,'Set up'!$A$2:$C$70,2,FALSE)</f>
        <v>#N/A</v>
      </c>
      <c r="F4296" s="1" t="s">
        <v>3837</v>
      </c>
      <c r="G4296" s="151" t="s">
        <v>946</v>
      </c>
      <c r="H4296" s="150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7"/>
        <v>#N/A</v>
      </c>
      <c r="L4296" s="5" t="e">
        <f t="shared" si="1048"/>
        <v>#N/A</v>
      </c>
      <c r="M4296" s="5" t="e">
        <f t="shared" si="1049"/>
        <v>#N/A</v>
      </c>
      <c r="N4296" s="156">
        <v>54</v>
      </c>
      <c r="P4296" s="12"/>
      <c r="Q4296" s="7">
        <f t="shared" si="1050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0" t="s">
        <v>4091</v>
      </c>
      <c r="B4297" s="5">
        <f t="shared" si="1051"/>
        <v>8</v>
      </c>
      <c r="C4297" s="5">
        <f t="shared" si="1052"/>
        <v>2025</v>
      </c>
      <c r="D4297" s="150" t="s">
        <v>4116</v>
      </c>
      <c r="E4297" s="5" t="e">
        <f>VLOOKUP(F4297,'Set up'!$A$2:$C$70,2,FALSE)</f>
        <v>#N/A</v>
      </c>
      <c r="F4297" s="1" t="s">
        <v>3837</v>
      </c>
      <c r="G4297" s="151" t="s">
        <v>4137</v>
      </c>
      <c r="H4297" s="150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7"/>
        <v>#N/A</v>
      </c>
      <c r="L4297" s="5" t="e">
        <f t="shared" si="1048"/>
        <v>#N/A</v>
      </c>
      <c r="M4297" s="5" t="e">
        <f t="shared" si="1049"/>
        <v>#N/A</v>
      </c>
      <c r="N4297" s="156">
        <v>520</v>
      </c>
      <c r="P4297" s="12"/>
      <c r="Q4297" s="7">
        <f t="shared" si="1050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0" t="s">
        <v>4091</v>
      </c>
      <c r="B4298" s="5">
        <f t="shared" si="1051"/>
        <v>8</v>
      </c>
      <c r="C4298" s="5">
        <f t="shared" si="1052"/>
        <v>2025</v>
      </c>
      <c r="D4298" s="150" t="s">
        <v>4116</v>
      </c>
      <c r="E4298" s="5" t="e">
        <f>VLOOKUP(F4298,'Set up'!$A$2:$C$70,2,FALSE)</f>
        <v>#N/A</v>
      </c>
      <c r="F4298" s="1" t="s">
        <v>3837</v>
      </c>
      <c r="G4298" s="151" t="s">
        <v>4138</v>
      </c>
      <c r="H4298" s="150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7"/>
        <v>#N/A</v>
      </c>
      <c r="L4298" s="5" t="e">
        <f t="shared" si="1048"/>
        <v>#N/A</v>
      </c>
      <c r="M4298" s="5" t="e">
        <f t="shared" si="1049"/>
        <v>#N/A</v>
      </c>
      <c r="N4298" s="156">
        <v>510</v>
      </c>
      <c r="P4298" s="12"/>
      <c r="Q4298" s="7">
        <f t="shared" si="1050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0" t="s">
        <v>4091</v>
      </c>
      <c r="B4299" s="5">
        <f t="shared" si="1051"/>
        <v>8</v>
      </c>
      <c r="C4299" s="5">
        <f t="shared" si="1052"/>
        <v>2025</v>
      </c>
      <c r="D4299" s="150" t="s">
        <v>4117</v>
      </c>
      <c r="E4299" s="5" t="str">
        <f>VLOOKUP(F4299,'Set up'!$A$2:$C$70,2,FALSE)</f>
        <v>C00000010</v>
      </c>
      <c r="F4299" s="151" t="s">
        <v>62</v>
      </c>
      <c r="G4299" s="151" t="s">
        <v>3645</v>
      </c>
      <c r="H4299" s="150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7"/>
        <v>46010</v>
      </c>
      <c r="L4299" s="5">
        <f t="shared" si="1048"/>
        <v>12</v>
      </c>
      <c r="M4299" s="5">
        <f t="shared" si="1049"/>
        <v>2025</v>
      </c>
      <c r="N4299" s="156">
        <v>15750</v>
      </c>
      <c r="P4299" s="12"/>
      <c r="Q4299" s="7">
        <f t="shared" si="1050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0" t="s">
        <v>4091</v>
      </c>
      <c r="B4300" s="5">
        <f t="shared" si="1051"/>
        <v>8</v>
      </c>
      <c r="C4300" s="5">
        <f t="shared" si="1052"/>
        <v>2025</v>
      </c>
      <c r="D4300" s="150" t="s">
        <v>4117</v>
      </c>
      <c r="E4300" s="5" t="str">
        <f>VLOOKUP(F4300,'Set up'!$A$2:$C$70,2,FALSE)</f>
        <v>C00000010</v>
      </c>
      <c r="F4300" s="151" t="s">
        <v>62</v>
      </c>
      <c r="G4300" s="151" t="s">
        <v>2129</v>
      </c>
      <c r="H4300" s="150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7"/>
        <v>46010</v>
      </c>
      <c r="L4300" s="5">
        <f t="shared" si="1048"/>
        <v>12</v>
      </c>
      <c r="M4300" s="5">
        <f t="shared" si="1049"/>
        <v>2025</v>
      </c>
      <c r="N4300" s="156">
        <v>3219</v>
      </c>
      <c r="P4300" s="12"/>
      <c r="Q4300" s="7">
        <f t="shared" si="1050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0" t="s">
        <v>4091</v>
      </c>
      <c r="B4301" s="5">
        <f t="shared" si="1051"/>
        <v>8</v>
      </c>
      <c r="C4301" s="5">
        <f t="shared" si="1052"/>
        <v>2025</v>
      </c>
      <c r="D4301" s="150" t="s">
        <v>4117</v>
      </c>
      <c r="E4301" s="5" t="str">
        <f>VLOOKUP(F4301,'Set up'!$A$2:$C$70,2,FALSE)</f>
        <v>C00000010</v>
      </c>
      <c r="F4301" s="151" t="s">
        <v>62</v>
      </c>
      <c r="G4301" s="151" t="s">
        <v>946</v>
      </c>
      <c r="H4301" s="150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7"/>
        <v>46010</v>
      </c>
      <c r="L4301" s="5">
        <f t="shared" si="1048"/>
        <v>12</v>
      </c>
      <c r="M4301" s="5">
        <f t="shared" si="1049"/>
        <v>2025</v>
      </c>
      <c r="N4301" s="156">
        <v>230.4</v>
      </c>
      <c r="P4301" s="12"/>
      <c r="Q4301" s="7">
        <f t="shared" si="1050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0" t="s">
        <v>4091</v>
      </c>
      <c r="B4302" s="5">
        <f t="shared" si="1051"/>
        <v>8</v>
      </c>
      <c r="C4302" s="5">
        <f t="shared" si="1052"/>
        <v>2025</v>
      </c>
      <c r="D4302" s="150" t="s">
        <v>4117</v>
      </c>
      <c r="E4302" s="5" t="str">
        <f>VLOOKUP(F4302,'Set up'!$A$2:$C$70,2,FALSE)</f>
        <v>C00000010</v>
      </c>
      <c r="F4302" s="151" t="s">
        <v>62</v>
      </c>
      <c r="G4302" s="151" t="s">
        <v>46</v>
      </c>
      <c r="H4302" s="150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7"/>
        <v>46010</v>
      </c>
      <c r="L4302" s="5">
        <f t="shared" si="1048"/>
        <v>12</v>
      </c>
      <c r="M4302" s="5">
        <f t="shared" si="1049"/>
        <v>2025</v>
      </c>
      <c r="N4302" s="156">
        <v>460</v>
      </c>
      <c r="P4302" s="12"/>
      <c r="Q4302" s="7">
        <f t="shared" si="1050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0" t="s">
        <v>4091</v>
      </c>
      <c r="B4303" s="5">
        <f t="shared" si="1051"/>
        <v>8</v>
      </c>
      <c r="C4303" s="5">
        <f t="shared" si="1052"/>
        <v>2025</v>
      </c>
      <c r="D4303" s="150" t="s">
        <v>4117</v>
      </c>
      <c r="E4303" s="5" t="str">
        <f>VLOOKUP(F4303,'Set up'!$A$2:$C$70,2,FALSE)</f>
        <v>C00000010</v>
      </c>
      <c r="F4303" s="151" t="s">
        <v>62</v>
      </c>
      <c r="G4303" s="151" t="s">
        <v>2449</v>
      </c>
      <c r="H4303" s="150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7"/>
        <v>46010</v>
      </c>
      <c r="L4303" s="5">
        <f t="shared" si="1048"/>
        <v>12</v>
      </c>
      <c r="M4303" s="5">
        <f t="shared" si="1049"/>
        <v>2025</v>
      </c>
      <c r="N4303" s="156">
        <v>840</v>
      </c>
      <c r="P4303" s="12"/>
      <c r="Q4303" s="7">
        <f t="shared" si="1050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0" t="s">
        <v>4091</v>
      </c>
      <c r="B4304" s="5">
        <f t="shared" si="1051"/>
        <v>8</v>
      </c>
      <c r="C4304" s="5">
        <f t="shared" si="1052"/>
        <v>2025</v>
      </c>
      <c r="D4304" s="150" t="s">
        <v>4118</v>
      </c>
      <c r="E4304" s="5" t="str">
        <f>VLOOKUP(F4304,'Set up'!$A$2:$C$70,2,FALSE)</f>
        <v>C00000045</v>
      </c>
      <c r="F4304" s="151" t="s">
        <v>2271</v>
      </c>
      <c r="G4304" s="151" t="s">
        <v>4139</v>
      </c>
      <c r="H4304" s="150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7"/>
        <v>45890</v>
      </c>
      <c r="L4304" s="5">
        <f t="shared" si="1048"/>
        <v>8</v>
      </c>
      <c r="M4304" s="5">
        <f t="shared" si="1049"/>
        <v>2025</v>
      </c>
      <c r="N4304" s="156">
        <v>90</v>
      </c>
      <c r="P4304" s="12"/>
      <c r="Q4304" s="7">
        <f t="shared" si="1050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0" t="s">
        <v>4092</v>
      </c>
      <c r="B4305" s="5">
        <f t="shared" si="1051"/>
        <v>8</v>
      </c>
      <c r="C4305" s="5">
        <f t="shared" si="1052"/>
        <v>2025</v>
      </c>
      <c r="D4305" s="150" t="s">
        <v>4119</v>
      </c>
      <c r="E4305" s="5" t="str">
        <f>VLOOKUP(F4305,'Set up'!$A$2:$C$70,2,FALSE)</f>
        <v>C00000044</v>
      </c>
      <c r="F4305" s="151" t="s">
        <v>2929</v>
      </c>
      <c r="G4305" s="151" t="s">
        <v>3122</v>
      </c>
      <c r="H4305" s="150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7"/>
        <v>45891</v>
      </c>
      <c r="L4305" s="5">
        <f t="shared" si="1048"/>
        <v>8</v>
      </c>
      <c r="M4305" s="5">
        <f t="shared" si="1049"/>
        <v>2025</v>
      </c>
      <c r="N4305" s="156">
        <v>1687.5</v>
      </c>
      <c r="P4305" s="12"/>
      <c r="Q4305" s="7">
        <f t="shared" si="1050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0" t="s">
        <v>4092</v>
      </c>
      <c r="B4306" s="5">
        <f t="shared" si="1051"/>
        <v>8</v>
      </c>
      <c r="C4306" s="5">
        <f t="shared" si="1052"/>
        <v>2025</v>
      </c>
      <c r="D4306" s="150" t="s">
        <v>4119</v>
      </c>
      <c r="E4306" s="5" t="str">
        <f>VLOOKUP(F4306,'Set up'!$A$2:$C$70,2,FALSE)</f>
        <v>C00000044</v>
      </c>
      <c r="F4306" s="151" t="s">
        <v>2929</v>
      </c>
      <c r="G4306" s="151" t="s">
        <v>2570</v>
      </c>
      <c r="H4306" s="150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7"/>
        <v>45891</v>
      </c>
      <c r="L4306" s="5">
        <f t="shared" si="1048"/>
        <v>8</v>
      </c>
      <c r="M4306" s="5">
        <f t="shared" si="1049"/>
        <v>2025</v>
      </c>
      <c r="N4306" s="156">
        <v>432</v>
      </c>
      <c r="P4306" s="12"/>
      <c r="Q4306" s="7">
        <f t="shared" si="1050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0" t="s">
        <v>4092</v>
      </c>
      <c r="B4307" s="5">
        <f t="shared" si="1051"/>
        <v>8</v>
      </c>
      <c r="C4307" s="5">
        <f t="shared" si="1052"/>
        <v>2025</v>
      </c>
      <c r="D4307" s="150" t="s">
        <v>4119</v>
      </c>
      <c r="E4307" s="5" t="str">
        <f>VLOOKUP(F4307,'Set up'!$A$2:$C$70,2,FALSE)</f>
        <v>C00000044</v>
      </c>
      <c r="F4307" s="151" t="s">
        <v>2929</v>
      </c>
      <c r="G4307" s="151" t="s">
        <v>3255</v>
      </c>
      <c r="H4307" s="150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7"/>
        <v>45891</v>
      </c>
      <c r="L4307" s="5">
        <f t="shared" si="1048"/>
        <v>8</v>
      </c>
      <c r="M4307" s="5">
        <f t="shared" si="1049"/>
        <v>2025</v>
      </c>
      <c r="N4307" s="156">
        <v>525</v>
      </c>
      <c r="P4307" s="12"/>
      <c r="Q4307" s="7">
        <f t="shared" si="1050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0" t="s">
        <v>4092</v>
      </c>
      <c r="B4308" s="5">
        <f t="shared" si="1051"/>
        <v>8</v>
      </c>
      <c r="C4308" s="5">
        <f t="shared" si="1052"/>
        <v>2025</v>
      </c>
      <c r="D4308" s="150" t="s">
        <v>4119</v>
      </c>
      <c r="E4308" s="5" t="str">
        <f>VLOOKUP(F4308,'Set up'!$A$2:$C$70,2,FALSE)</f>
        <v>C00000044</v>
      </c>
      <c r="F4308" s="151" t="s">
        <v>2929</v>
      </c>
      <c r="G4308" s="151" t="s">
        <v>4140</v>
      </c>
      <c r="H4308" s="150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7"/>
        <v>45891</v>
      </c>
      <c r="L4308" s="5">
        <f t="shared" si="1048"/>
        <v>8</v>
      </c>
      <c r="M4308" s="5">
        <f t="shared" si="1049"/>
        <v>2025</v>
      </c>
      <c r="N4308" s="156">
        <v>275</v>
      </c>
      <c r="P4308" s="12"/>
      <c r="Q4308" s="7">
        <f t="shared" si="1050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0" t="s">
        <v>4092</v>
      </c>
      <c r="B4309" s="5">
        <f t="shared" si="1051"/>
        <v>8</v>
      </c>
      <c r="C4309" s="5">
        <f t="shared" si="1052"/>
        <v>2025</v>
      </c>
      <c r="D4309" s="150" t="s">
        <v>4120</v>
      </c>
      <c r="E4309" s="5" t="str">
        <f>VLOOKUP(F4309,'Set up'!$A$2:$C$70,2,FALSE)</f>
        <v>C00000019</v>
      </c>
      <c r="F4309" s="151" t="s">
        <v>400</v>
      </c>
      <c r="G4309" s="151" t="s">
        <v>3122</v>
      </c>
      <c r="H4309" s="150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7"/>
        <v>45891</v>
      </c>
      <c r="L4309" s="5">
        <f t="shared" si="1048"/>
        <v>8</v>
      </c>
      <c r="M4309" s="5">
        <f t="shared" si="1049"/>
        <v>2025</v>
      </c>
      <c r="N4309" s="156">
        <v>1710</v>
      </c>
      <c r="P4309" s="12"/>
      <c r="Q4309" s="7">
        <f t="shared" si="1050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0" t="s">
        <v>4092</v>
      </c>
      <c r="B4310" s="5">
        <f t="shared" si="1051"/>
        <v>8</v>
      </c>
      <c r="C4310" s="5">
        <f t="shared" si="1052"/>
        <v>2025</v>
      </c>
      <c r="D4310" s="150" t="s">
        <v>4120</v>
      </c>
      <c r="E4310" s="5" t="str">
        <f>VLOOKUP(F4310,'Set up'!$A$2:$C$70,2,FALSE)</f>
        <v>C00000019</v>
      </c>
      <c r="F4310" s="151" t="s">
        <v>400</v>
      </c>
      <c r="G4310" s="151" t="s">
        <v>1612</v>
      </c>
      <c r="H4310" s="150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7"/>
        <v>45891</v>
      </c>
      <c r="L4310" s="5">
        <f t="shared" si="1048"/>
        <v>8</v>
      </c>
      <c r="M4310" s="5">
        <f t="shared" si="1049"/>
        <v>2025</v>
      </c>
      <c r="N4310" s="156">
        <v>502.5</v>
      </c>
      <c r="P4310" s="12"/>
      <c r="Q4310" s="7">
        <f t="shared" si="1050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0" t="s">
        <v>4092</v>
      </c>
      <c r="B4311" s="5">
        <f t="shared" si="1051"/>
        <v>8</v>
      </c>
      <c r="C4311" s="5">
        <f t="shared" si="1052"/>
        <v>2025</v>
      </c>
      <c r="D4311" s="150" t="s">
        <v>4120</v>
      </c>
      <c r="E4311" s="5" t="str">
        <f>VLOOKUP(F4311,'Set up'!$A$2:$C$70,2,FALSE)</f>
        <v>C00000019</v>
      </c>
      <c r="F4311" s="151" t="s">
        <v>400</v>
      </c>
      <c r="G4311" s="151" t="s">
        <v>46</v>
      </c>
      <c r="H4311" s="150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7"/>
        <v>45891</v>
      </c>
      <c r="L4311" s="5">
        <f t="shared" si="1048"/>
        <v>8</v>
      </c>
      <c r="M4311" s="5">
        <f t="shared" si="1049"/>
        <v>2025</v>
      </c>
      <c r="N4311" s="156">
        <v>115</v>
      </c>
      <c r="P4311" s="12"/>
      <c r="Q4311" s="7">
        <f t="shared" si="1050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0" t="s">
        <v>4092</v>
      </c>
      <c r="B4312" s="5">
        <f t="shared" si="1051"/>
        <v>8</v>
      </c>
      <c r="C4312" s="5">
        <f t="shared" si="1052"/>
        <v>2025</v>
      </c>
      <c r="D4312" s="150" t="s">
        <v>4120</v>
      </c>
      <c r="E4312" s="5" t="str">
        <f>VLOOKUP(F4312,'Set up'!$A$2:$C$70,2,FALSE)</f>
        <v>C00000019</v>
      </c>
      <c r="F4312" s="151" t="s">
        <v>400</v>
      </c>
      <c r="G4312" s="151" t="s">
        <v>2635</v>
      </c>
      <c r="H4312" s="150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7"/>
        <v>45891</v>
      </c>
      <c r="L4312" s="5">
        <f t="shared" si="1048"/>
        <v>8</v>
      </c>
      <c r="M4312" s="5">
        <f t="shared" si="1049"/>
        <v>2025</v>
      </c>
      <c r="N4312" s="156">
        <v>187.5</v>
      </c>
      <c r="P4312" s="12"/>
      <c r="Q4312" s="7">
        <f t="shared" si="1050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0" t="s">
        <v>4092</v>
      </c>
      <c r="B4313" s="5">
        <f t="shared" si="1051"/>
        <v>8</v>
      </c>
      <c r="C4313" s="5">
        <f t="shared" si="1052"/>
        <v>2025</v>
      </c>
      <c r="D4313" s="150" t="s">
        <v>4120</v>
      </c>
      <c r="E4313" s="5" t="str">
        <f>VLOOKUP(F4313,'Set up'!$A$2:$C$70,2,FALSE)</f>
        <v>C00000019</v>
      </c>
      <c r="F4313" s="151" t="s">
        <v>400</v>
      </c>
      <c r="G4313" s="151" t="s">
        <v>949</v>
      </c>
      <c r="H4313" s="150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7"/>
        <v>45891</v>
      </c>
      <c r="L4313" s="5">
        <f t="shared" si="1048"/>
        <v>8</v>
      </c>
      <c r="M4313" s="5">
        <f t="shared" si="1049"/>
        <v>2025</v>
      </c>
      <c r="N4313" s="156">
        <v>120</v>
      </c>
      <c r="P4313" s="12"/>
      <c r="Q4313" s="7">
        <f t="shared" si="1050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0" t="s">
        <v>4093</v>
      </c>
      <c r="B4314" s="5">
        <f t="shared" si="1051"/>
        <v>8</v>
      </c>
      <c r="C4314" s="5">
        <f t="shared" si="1052"/>
        <v>2025</v>
      </c>
      <c r="D4314" s="150" t="s">
        <v>4121</v>
      </c>
      <c r="E4314" s="5" t="str">
        <f>VLOOKUP(F4314,'Set up'!$A$2:$C$70,2,FALSE)</f>
        <v>C00000042</v>
      </c>
      <c r="F4314" s="151" t="s">
        <v>2012</v>
      </c>
      <c r="G4314" s="151" t="s">
        <v>2646</v>
      </c>
      <c r="H4314" s="150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7"/>
        <v>45895</v>
      </c>
      <c r="L4314" s="5">
        <f t="shared" si="1048"/>
        <v>8</v>
      </c>
      <c r="M4314" s="5">
        <f t="shared" si="1049"/>
        <v>2025</v>
      </c>
      <c r="N4314" s="156">
        <v>187.5</v>
      </c>
      <c r="P4314" s="12"/>
      <c r="Q4314" s="7">
        <f t="shared" si="1050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0" t="s">
        <v>4093</v>
      </c>
      <c r="B4315" s="5">
        <f t="shared" si="1051"/>
        <v>8</v>
      </c>
      <c r="C4315" s="5">
        <f t="shared" si="1052"/>
        <v>2025</v>
      </c>
      <c r="D4315" s="150" t="s">
        <v>4122</v>
      </c>
      <c r="E4315" s="5" t="str">
        <f>VLOOKUP(F4315,'Set up'!$A$2:$C$70,2,FALSE)</f>
        <v>C00000042</v>
      </c>
      <c r="F4315" s="151" t="s">
        <v>2012</v>
      </c>
      <c r="G4315" s="151" t="s">
        <v>3217</v>
      </c>
      <c r="H4315" s="150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7"/>
        <v>45895</v>
      </c>
      <c r="L4315" s="5">
        <f t="shared" si="1048"/>
        <v>8</v>
      </c>
      <c r="M4315" s="5">
        <f t="shared" si="1049"/>
        <v>2025</v>
      </c>
      <c r="N4315" s="156">
        <v>11340</v>
      </c>
      <c r="P4315" s="12"/>
      <c r="Q4315" s="7">
        <f t="shared" si="1050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0" t="s">
        <v>4093</v>
      </c>
      <c r="B4316" s="5">
        <f t="shared" si="1051"/>
        <v>8</v>
      </c>
      <c r="C4316" s="5">
        <f t="shared" si="1052"/>
        <v>2025</v>
      </c>
      <c r="D4316" s="150" t="s">
        <v>4122</v>
      </c>
      <c r="E4316" s="5" t="str">
        <f>VLOOKUP(F4316,'Set up'!$A$2:$C$70,2,FALSE)</f>
        <v>C00000042</v>
      </c>
      <c r="F4316" s="151" t="s">
        <v>2012</v>
      </c>
      <c r="G4316" s="151" t="s">
        <v>1543</v>
      </c>
      <c r="H4316" s="150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7"/>
        <v>45895</v>
      </c>
      <c r="L4316" s="5">
        <f t="shared" si="1048"/>
        <v>8</v>
      </c>
      <c r="M4316" s="5">
        <f t="shared" si="1049"/>
        <v>2025</v>
      </c>
      <c r="N4316" s="156">
        <v>3717</v>
      </c>
      <c r="P4316" s="12"/>
      <c r="Q4316" s="7">
        <f t="shared" si="1050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0" t="s">
        <v>4093</v>
      </c>
      <c r="B4317" s="5">
        <f t="shared" si="1051"/>
        <v>8</v>
      </c>
      <c r="C4317" s="5">
        <f t="shared" si="1052"/>
        <v>2025</v>
      </c>
      <c r="D4317" s="150" t="s">
        <v>4122</v>
      </c>
      <c r="E4317" s="5" t="str">
        <f>VLOOKUP(F4317,'Set up'!$A$2:$C$70,2,FALSE)</f>
        <v>C00000042</v>
      </c>
      <c r="F4317" s="151" t="s">
        <v>2012</v>
      </c>
      <c r="G4317" s="151" t="s">
        <v>1922</v>
      </c>
      <c r="H4317" s="150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7"/>
        <v>45895</v>
      </c>
      <c r="L4317" s="5">
        <f t="shared" si="1048"/>
        <v>8</v>
      </c>
      <c r="M4317" s="5">
        <f t="shared" si="1049"/>
        <v>2025</v>
      </c>
      <c r="N4317" s="156">
        <v>2475</v>
      </c>
      <c r="P4317" s="12"/>
      <c r="Q4317" s="7">
        <f t="shared" si="1050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0" t="s">
        <v>4093</v>
      </c>
      <c r="B4318" s="5">
        <f t="shared" si="1051"/>
        <v>8</v>
      </c>
      <c r="C4318" s="5">
        <f t="shared" si="1052"/>
        <v>2025</v>
      </c>
      <c r="D4318" s="150" t="s">
        <v>4122</v>
      </c>
      <c r="E4318" s="5" t="str">
        <f>VLOOKUP(F4318,'Set up'!$A$2:$C$70,2,FALSE)</f>
        <v>C00000042</v>
      </c>
      <c r="F4318" s="151" t="s">
        <v>2012</v>
      </c>
      <c r="G4318" s="151" t="s">
        <v>46</v>
      </c>
      <c r="H4318" s="150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7"/>
        <v>45895</v>
      </c>
      <c r="L4318" s="5">
        <f t="shared" si="1048"/>
        <v>8</v>
      </c>
      <c r="M4318" s="5">
        <f t="shared" si="1049"/>
        <v>2025</v>
      </c>
      <c r="N4318" s="156">
        <v>460</v>
      </c>
      <c r="P4318" s="12"/>
      <c r="Q4318" s="7">
        <f t="shared" si="1050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0" t="s">
        <v>4093</v>
      </c>
      <c r="B4319" s="5">
        <f t="shared" si="1051"/>
        <v>8</v>
      </c>
      <c r="C4319" s="5">
        <f t="shared" si="1052"/>
        <v>2025</v>
      </c>
      <c r="D4319" s="150" t="s">
        <v>4122</v>
      </c>
      <c r="E4319" s="5" t="str">
        <f>VLOOKUP(F4319,'Set up'!$A$2:$C$70,2,FALSE)</f>
        <v>C00000042</v>
      </c>
      <c r="F4319" s="151" t="s">
        <v>2012</v>
      </c>
      <c r="G4319" s="151" t="s">
        <v>1073</v>
      </c>
      <c r="H4319" s="150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7"/>
        <v>45895</v>
      </c>
      <c r="L4319" s="5">
        <f t="shared" si="1048"/>
        <v>8</v>
      </c>
      <c r="M4319" s="5">
        <f t="shared" si="1049"/>
        <v>2025</v>
      </c>
      <c r="N4319" s="156">
        <v>2000</v>
      </c>
      <c r="P4319" s="12"/>
      <c r="Q4319" s="7">
        <f t="shared" si="1050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0" t="s">
        <v>4093</v>
      </c>
      <c r="B4320" s="5">
        <f t="shared" si="1051"/>
        <v>8</v>
      </c>
      <c r="C4320" s="5">
        <f t="shared" si="1052"/>
        <v>2025</v>
      </c>
      <c r="D4320" s="150" t="s">
        <v>4123</v>
      </c>
      <c r="E4320" s="5" t="str">
        <f>VLOOKUP(F4320,'Set up'!$A$2:$C$70,2,FALSE)</f>
        <v>C00000013</v>
      </c>
      <c r="F4320" s="151" t="s">
        <v>3549</v>
      </c>
      <c r="G4320" s="151" t="s">
        <v>3533</v>
      </c>
      <c r="H4320" s="150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7"/>
        <v>45895</v>
      </c>
      <c r="L4320" s="5">
        <f t="shared" si="1048"/>
        <v>8</v>
      </c>
      <c r="M4320" s="5">
        <f t="shared" si="1049"/>
        <v>2025</v>
      </c>
      <c r="N4320" s="156">
        <v>6930</v>
      </c>
      <c r="P4320" s="12"/>
      <c r="Q4320" s="7">
        <f t="shared" si="1050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0" t="s">
        <v>4093</v>
      </c>
      <c r="B4321" s="5">
        <f t="shared" si="1051"/>
        <v>8</v>
      </c>
      <c r="C4321" s="5">
        <f t="shared" si="1052"/>
        <v>2025</v>
      </c>
      <c r="D4321" s="150" t="s">
        <v>4123</v>
      </c>
      <c r="E4321" s="5" t="str">
        <f>VLOOKUP(F4321,'Set up'!$A$2:$C$70,2,FALSE)</f>
        <v>C00000013</v>
      </c>
      <c r="F4321" s="151" t="s">
        <v>3549</v>
      </c>
      <c r="G4321" s="151" t="s">
        <v>4141</v>
      </c>
      <c r="H4321" s="150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7"/>
        <v>45895</v>
      </c>
      <c r="L4321" s="5">
        <f t="shared" si="1048"/>
        <v>8</v>
      </c>
      <c r="M4321" s="5">
        <f t="shared" si="1049"/>
        <v>2025</v>
      </c>
      <c r="N4321" s="156">
        <v>1005</v>
      </c>
      <c r="P4321" s="12"/>
      <c r="Q4321" s="7">
        <f t="shared" si="1050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0" t="s">
        <v>4093</v>
      </c>
      <c r="B4322" s="5">
        <f t="shared" si="1051"/>
        <v>8</v>
      </c>
      <c r="C4322" s="5">
        <f t="shared" si="1052"/>
        <v>2025</v>
      </c>
      <c r="D4322" s="150" t="s">
        <v>4123</v>
      </c>
      <c r="E4322" s="5" t="str">
        <f>VLOOKUP(F4322,'Set up'!$A$2:$C$70,2,FALSE)</f>
        <v>C00000013</v>
      </c>
      <c r="F4322" s="151" t="s">
        <v>3549</v>
      </c>
      <c r="G4322" s="151" t="s">
        <v>1740</v>
      </c>
      <c r="H4322" s="150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7"/>
        <v>45895</v>
      </c>
      <c r="L4322" s="5">
        <f t="shared" si="1048"/>
        <v>8</v>
      </c>
      <c r="M4322" s="5">
        <f t="shared" si="1049"/>
        <v>2025</v>
      </c>
      <c r="N4322" s="156">
        <v>810</v>
      </c>
      <c r="P4322" s="12"/>
      <c r="Q4322" s="7">
        <f t="shared" si="1050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0" t="s">
        <v>4093</v>
      </c>
      <c r="B4323" s="5">
        <f t="shared" si="1051"/>
        <v>8</v>
      </c>
      <c r="C4323" s="5">
        <f t="shared" si="1052"/>
        <v>2025</v>
      </c>
      <c r="D4323" s="150" t="s">
        <v>4123</v>
      </c>
      <c r="E4323" s="5" t="str">
        <f>VLOOKUP(F4323,'Set up'!$A$2:$C$70,2,FALSE)</f>
        <v>C00000013</v>
      </c>
      <c r="F4323" s="151" t="s">
        <v>3549</v>
      </c>
      <c r="G4323" s="151" t="s">
        <v>4142</v>
      </c>
      <c r="H4323" s="150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7"/>
        <v>45895</v>
      </c>
      <c r="L4323" s="5">
        <f t="shared" si="1048"/>
        <v>8</v>
      </c>
      <c r="M4323" s="5">
        <f t="shared" si="1049"/>
        <v>2025</v>
      </c>
      <c r="N4323" s="156">
        <v>851.4</v>
      </c>
      <c r="P4323" s="12"/>
      <c r="Q4323" s="7">
        <f t="shared" si="1050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0" t="s">
        <v>4093</v>
      </c>
      <c r="B4324" s="5">
        <f t="shared" si="1051"/>
        <v>8</v>
      </c>
      <c r="C4324" s="5">
        <f t="shared" si="1052"/>
        <v>2025</v>
      </c>
      <c r="D4324" s="150" t="s">
        <v>4123</v>
      </c>
      <c r="E4324" s="5" t="str">
        <f>VLOOKUP(F4324,'Set up'!$A$2:$C$70,2,FALSE)</f>
        <v>C00000013</v>
      </c>
      <c r="F4324" s="151" t="s">
        <v>3549</v>
      </c>
      <c r="G4324" s="151" t="s">
        <v>4143</v>
      </c>
      <c r="H4324" s="150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7"/>
        <v>45895</v>
      </c>
      <c r="L4324" s="5">
        <f t="shared" si="1048"/>
        <v>8</v>
      </c>
      <c r="M4324" s="5">
        <f t="shared" si="1049"/>
        <v>2025</v>
      </c>
      <c r="N4324" s="156">
        <v>875</v>
      </c>
      <c r="P4324" s="12"/>
      <c r="Q4324" s="7">
        <f t="shared" si="1050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0" t="s">
        <v>4093</v>
      </c>
      <c r="B4325" s="5">
        <f t="shared" si="1051"/>
        <v>8</v>
      </c>
      <c r="C4325" s="5">
        <f t="shared" si="1052"/>
        <v>2025</v>
      </c>
      <c r="D4325" s="150" t="s">
        <v>4123</v>
      </c>
      <c r="E4325" s="5" t="str">
        <f>VLOOKUP(F4325,'Set up'!$A$2:$C$70,2,FALSE)</f>
        <v>C00000013</v>
      </c>
      <c r="F4325" s="151" t="s">
        <v>3549</v>
      </c>
      <c r="G4325" s="151" t="s">
        <v>1743</v>
      </c>
      <c r="H4325" s="150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7"/>
        <v>45895</v>
      </c>
      <c r="L4325" s="5">
        <f t="shared" si="1048"/>
        <v>8</v>
      </c>
      <c r="M4325" s="5">
        <f t="shared" si="1049"/>
        <v>2025</v>
      </c>
      <c r="N4325" s="156">
        <v>55.2</v>
      </c>
      <c r="P4325" s="12"/>
      <c r="Q4325" s="7">
        <f t="shared" si="1050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0" t="s">
        <v>4093</v>
      </c>
      <c r="B4326" s="5">
        <f t="shared" si="1051"/>
        <v>8</v>
      </c>
      <c r="C4326" s="5">
        <f t="shared" si="1052"/>
        <v>2025</v>
      </c>
      <c r="D4326" s="150" t="s">
        <v>4123</v>
      </c>
      <c r="E4326" s="5" t="str">
        <f>VLOOKUP(F4326,'Set up'!$A$2:$C$70,2,FALSE)</f>
        <v>C00000013</v>
      </c>
      <c r="F4326" s="151" t="s">
        <v>3549</v>
      </c>
      <c r="G4326" s="151" t="s">
        <v>4144</v>
      </c>
      <c r="H4326" s="150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7"/>
        <v>45895</v>
      </c>
      <c r="L4326" s="5">
        <f t="shared" si="1048"/>
        <v>8</v>
      </c>
      <c r="M4326" s="5">
        <f t="shared" si="1049"/>
        <v>2025</v>
      </c>
      <c r="N4326" s="156">
        <v>1108.4000000000001</v>
      </c>
      <c r="P4326" s="12"/>
      <c r="Q4326" s="7">
        <f t="shared" si="1050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0" t="s">
        <v>4093</v>
      </c>
      <c r="B4327" s="5">
        <f t="shared" si="1051"/>
        <v>8</v>
      </c>
      <c r="C4327" s="5">
        <f t="shared" si="1052"/>
        <v>2025</v>
      </c>
      <c r="D4327" s="150" t="s">
        <v>4123</v>
      </c>
      <c r="E4327" s="5" t="str">
        <f>VLOOKUP(F4327,'Set up'!$A$2:$C$70,2,FALSE)</f>
        <v>C00000013</v>
      </c>
      <c r="F4327" s="151" t="s">
        <v>3549</v>
      </c>
      <c r="G4327" s="151" t="s">
        <v>1469</v>
      </c>
      <c r="H4327" s="150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7"/>
        <v>45895</v>
      </c>
      <c r="L4327" s="5">
        <f t="shared" si="1048"/>
        <v>8</v>
      </c>
      <c r="M4327" s="5">
        <f t="shared" si="1049"/>
        <v>2025</v>
      </c>
      <c r="N4327" s="156">
        <v>430</v>
      </c>
      <c r="P4327" s="12"/>
      <c r="Q4327" s="7">
        <f t="shared" si="1050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0" t="s">
        <v>4093</v>
      </c>
      <c r="B4328" s="5">
        <f t="shared" si="1051"/>
        <v>8</v>
      </c>
      <c r="C4328" s="5">
        <f t="shared" si="1052"/>
        <v>2025</v>
      </c>
      <c r="D4328" s="150" t="s">
        <v>4123</v>
      </c>
      <c r="E4328" s="5" t="str">
        <f>VLOOKUP(F4328,'Set up'!$A$2:$C$70,2,FALSE)</f>
        <v>C00000013</v>
      </c>
      <c r="F4328" s="151" t="s">
        <v>3549</v>
      </c>
      <c r="G4328" s="151" t="s">
        <v>17</v>
      </c>
      <c r="H4328" s="150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7"/>
        <v>45895</v>
      </c>
      <c r="L4328" s="5">
        <f t="shared" si="1048"/>
        <v>8</v>
      </c>
      <c r="M4328" s="5">
        <f t="shared" si="1049"/>
        <v>2025</v>
      </c>
      <c r="N4328" s="156">
        <v>120</v>
      </c>
      <c r="P4328" s="12"/>
      <c r="Q4328" s="7">
        <f t="shared" si="1050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0" t="s">
        <v>4093</v>
      </c>
      <c r="B4329" s="5">
        <f t="shared" si="1051"/>
        <v>8</v>
      </c>
      <c r="C4329" s="5">
        <f t="shared" si="1052"/>
        <v>2025</v>
      </c>
      <c r="D4329" s="150" t="s">
        <v>4123</v>
      </c>
      <c r="E4329" s="5" t="str">
        <f>VLOOKUP(F4329,'Set up'!$A$2:$C$70,2,FALSE)</f>
        <v>C00000013</v>
      </c>
      <c r="F4329" s="151" t="s">
        <v>3549</v>
      </c>
      <c r="G4329" s="151" t="s">
        <v>949</v>
      </c>
      <c r="H4329" s="150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7"/>
        <v>45895</v>
      </c>
      <c r="L4329" s="5">
        <f t="shared" si="1048"/>
        <v>8</v>
      </c>
      <c r="M4329" s="5">
        <f t="shared" si="1049"/>
        <v>2025</v>
      </c>
      <c r="N4329" s="156">
        <v>60</v>
      </c>
      <c r="P4329" s="12"/>
      <c r="Q4329" s="7">
        <f t="shared" si="1050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0" t="s">
        <v>4093</v>
      </c>
      <c r="B4330" s="5">
        <f t="shared" si="1051"/>
        <v>8</v>
      </c>
      <c r="C4330" s="5">
        <f t="shared" si="1052"/>
        <v>2025</v>
      </c>
      <c r="D4330" s="150" t="s">
        <v>4123</v>
      </c>
      <c r="E4330" s="5" t="str">
        <f>VLOOKUP(F4330,'Set up'!$A$2:$C$70,2,FALSE)</f>
        <v>C00000013</v>
      </c>
      <c r="F4330" s="151" t="s">
        <v>3549</v>
      </c>
      <c r="G4330" s="151" t="s">
        <v>2635</v>
      </c>
      <c r="H4330" s="150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7"/>
        <v>45895</v>
      </c>
      <c r="L4330" s="5">
        <f t="shared" si="1048"/>
        <v>8</v>
      </c>
      <c r="M4330" s="5">
        <f t="shared" si="1049"/>
        <v>2025</v>
      </c>
      <c r="N4330" s="156">
        <v>62.5</v>
      </c>
      <c r="P4330" s="12"/>
      <c r="Q4330" s="7">
        <f t="shared" si="1050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0" t="s">
        <v>4093</v>
      </c>
      <c r="B4331" s="5">
        <f t="shared" si="1051"/>
        <v>8</v>
      </c>
      <c r="C4331" s="5">
        <f t="shared" si="1052"/>
        <v>2025</v>
      </c>
      <c r="D4331" s="150" t="s">
        <v>4123</v>
      </c>
      <c r="E4331" s="5" t="str">
        <f>VLOOKUP(F4331,'Set up'!$A$2:$C$70,2,FALSE)</f>
        <v>C00000013</v>
      </c>
      <c r="F4331" s="151" t="s">
        <v>3549</v>
      </c>
      <c r="G4331" s="151" t="s">
        <v>787</v>
      </c>
      <c r="H4331" s="150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7"/>
        <v>45895</v>
      </c>
      <c r="L4331" s="5">
        <f t="shared" si="1048"/>
        <v>8</v>
      </c>
      <c r="M4331" s="5">
        <f t="shared" si="1049"/>
        <v>2025</v>
      </c>
      <c r="N4331" s="156">
        <v>420</v>
      </c>
      <c r="P4331" s="12"/>
      <c r="Q4331" s="7">
        <f t="shared" si="1050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0" t="s">
        <v>4094</v>
      </c>
      <c r="B4332" s="5">
        <f t="shared" si="1051"/>
        <v>8</v>
      </c>
      <c r="C4332" s="5">
        <f t="shared" si="1052"/>
        <v>2025</v>
      </c>
      <c r="D4332" s="150" t="s">
        <v>4124</v>
      </c>
      <c r="E4332" s="5" t="str">
        <f>VLOOKUP(F4332,'Set up'!$A$2:$C$70,2,FALSE)</f>
        <v>C00000044</v>
      </c>
      <c r="F4332" s="151" t="s">
        <v>2929</v>
      </c>
      <c r="G4332" s="151" t="s">
        <v>3122</v>
      </c>
      <c r="H4332" s="150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7"/>
        <v>45899</v>
      </c>
      <c r="L4332" s="5">
        <f t="shared" si="1048"/>
        <v>8</v>
      </c>
      <c r="M4332" s="5">
        <f t="shared" si="1049"/>
        <v>2025</v>
      </c>
      <c r="N4332" s="156">
        <v>1687.5</v>
      </c>
      <c r="P4332" s="12"/>
      <c r="Q4332" s="7">
        <f t="shared" si="1050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0" t="s">
        <v>4094</v>
      </c>
      <c r="B4333" s="5">
        <f t="shared" si="1051"/>
        <v>8</v>
      </c>
      <c r="C4333" s="5">
        <f t="shared" si="1052"/>
        <v>2025</v>
      </c>
      <c r="D4333" s="150" t="s">
        <v>4124</v>
      </c>
      <c r="E4333" s="5" t="str">
        <f>VLOOKUP(F4333,'Set up'!$A$2:$C$70,2,FALSE)</f>
        <v>C00000044</v>
      </c>
      <c r="F4333" s="151" t="s">
        <v>2929</v>
      </c>
      <c r="G4333" s="151" t="s">
        <v>2570</v>
      </c>
      <c r="H4333" s="150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7"/>
        <v>45899</v>
      </c>
      <c r="L4333" s="5">
        <f t="shared" si="1048"/>
        <v>8</v>
      </c>
      <c r="M4333" s="5">
        <f t="shared" si="1049"/>
        <v>2025</v>
      </c>
      <c r="N4333" s="156">
        <v>432</v>
      </c>
      <c r="P4333" s="12"/>
      <c r="Q4333" s="7">
        <f t="shared" si="1050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0" t="s">
        <v>4094</v>
      </c>
      <c r="B4334" s="5">
        <f t="shared" si="1051"/>
        <v>8</v>
      </c>
      <c r="C4334" s="5">
        <f t="shared" si="1052"/>
        <v>2025</v>
      </c>
      <c r="D4334" s="150" t="s">
        <v>4124</v>
      </c>
      <c r="E4334" s="5" t="str">
        <f>VLOOKUP(F4334,'Set up'!$A$2:$C$70,2,FALSE)</f>
        <v>C00000044</v>
      </c>
      <c r="F4334" s="151" t="s">
        <v>2929</v>
      </c>
      <c r="G4334" s="151" t="s">
        <v>46</v>
      </c>
      <c r="H4334" s="150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7"/>
        <v>45899</v>
      </c>
      <c r="L4334" s="5">
        <f t="shared" si="1048"/>
        <v>8</v>
      </c>
      <c r="M4334" s="5">
        <f t="shared" si="1049"/>
        <v>2025</v>
      </c>
      <c r="N4334" s="156">
        <v>115</v>
      </c>
      <c r="P4334" s="12"/>
      <c r="Q4334" s="7">
        <f t="shared" si="1050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0" t="s">
        <v>4094</v>
      </c>
      <c r="B4335" s="5">
        <f t="shared" si="1051"/>
        <v>8</v>
      </c>
      <c r="C4335" s="5">
        <f t="shared" si="1052"/>
        <v>2025</v>
      </c>
      <c r="D4335" s="150" t="s">
        <v>4125</v>
      </c>
      <c r="E4335" s="5" t="str">
        <f>VLOOKUP(F4335,'Set up'!$A$2:$C$70,2,FALSE)</f>
        <v>C00000042</v>
      </c>
      <c r="F4335" s="151" t="s">
        <v>2012</v>
      </c>
      <c r="G4335" s="151" t="s">
        <v>2646</v>
      </c>
      <c r="H4335" s="150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7"/>
        <v>45899</v>
      </c>
      <c r="L4335" s="5">
        <f t="shared" si="1048"/>
        <v>8</v>
      </c>
      <c r="M4335" s="5">
        <f t="shared" si="1049"/>
        <v>2025</v>
      </c>
      <c r="N4335" s="156">
        <v>62.5</v>
      </c>
      <c r="P4335" s="12"/>
      <c r="Q4335" s="7">
        <f t="shared" si="1050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0" t="s">
        <v>4094</v>
      </c>
      <c r="B4336" s="5">
        <f t="shared" si="1051"/>
        <v>8</v>
      </c>
      <c r="C4336" s="5">
        <f t="shared" si="1052"/>
        <v>2025</v>
      </c>
      <c r="D4336" s="150" t="s">
        <v>4126</v>
      </c>
      <c r="E4336" s="5" t="str">
        <f>VLOOKUP(F4336,'Set up'!$A$2:$C$70,2,FALSE)</f>
        <v>C00000042</v>
      </c>
      <c r="F4336" s="151" t="s">
        <v>2012</v>
      </c>
      <c r="G4336" s="151" t="s">
        <v>3217</v>
      </c>
      <c r="H4336" s="150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7"/>
        <v>45899</v>
      </c>
      <c r="L4336" s="5">
        <f t="shared" si="1048"/>
        <v>8</v>
      </c>
      <c r="M4336" s="5">
        <f t="shared" si="1049"/>
        <v>2025</v>
      </c>
      <c r="N4336" s="156">
        <v>3240</v>
      </c>
      <c r="P4336" s="12"/>
      <c r="Q4336" s="7">
        <f t="shared" si="1050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0" t="s">
        <v>4094</v>
      </c>
      <c r="B4337" s="5">
        <f t="shared" si="1051"/>
        <v>8</v>
      </c>
      <c r="C4337" s="5">
        <f t="shared" si="1052"/>
        <v>2025</v>
      </c>
      <c r="D4337" s="150" t="s">
        <v>4126</v>
      </c>
      <c r="E4337" s="5" t="str">
        <f>VLOOKUP(F4337,'Set up'!$A$2:$C$70,2,FALSE)</f>
        <v>C00000042</v>
      </c>
      <c r="F4337" s="151" t="s">
        <v>2012</v>
      </c>
      <c r="G4337" s="151" t="s">
        <v>1543</v>
      </c>
      <c r="H4337" s="150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7"/>
        <v>45899</v>
      </c>
      <c r="L4337" s="5">
        <f t="shared" si="1048"/>
        <v>8</v>
      </c>
      <c r="M4337" s="5">
        <f t="shared" si="1049"/>
        <v>2025</v>
      </c>
      <c r="N4337" s="156">
        <v>1062</v>
      </c>
      <c r="P4337" s="12"/>
      <c r="Q4337" s="7">
        <f t="shared" si="1050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0" t="s">
        <v>4094</v>
      </c>
      <c r="B4338" s="5">
        <f t="shared" si="1051"/>
        <v>8</v>
      </c>
      <c r="C4338" s="5">
        <f t="shared" si="1052"/>
        <v>2025</v>
      </c>
      <c r="D4338" s="150" t="s">
        <v>4126</v>
      </c>
      <c r="E4338" s="5" t="str">
        <f>VLOOKUP(F4338,'Set up'!$A$2:$C$70,2,FALSE)</f>
        <v>C00000042</v>
      </c>
      <c r="F4338" s="151" t="s">
        <v>2012</v>
      </c>
      <c r="G4338" s="151" t="s">
        <v>1922</v>
      </c>
      <c r="H4338" s="150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7"/>
        <v>45899</v>
      </c>
      <c r="L4338" s="5">
        <f t="shared" si="1048"/>
        <v>8</v>
      </c>
      <c r="M4338" s="5">
        <f t="shared" si="1049"/>
        <v>2025</v>
      </c>
      <c r="N4338" s="156">
        <v>742.5</v>
      </c>
      <c r="P4338" s="12"/>
      <c r="Q4338" s="7">
        <f t="shared" si="1050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0" t="s">
        <v>4094</v>
      </c>
      <c r="B4339" s="5">
        <f t="shared" si="1051"/>
        <v>8</v>
      </c>
      <c r="C4339" s="5">
        <f t="shared" si="1052"/>
        <v>2025</v>
      </c>
      <c r="D4339" s="150" t="s">
        <v>4127</v>
      </c>
      <c r="E4339" s="5" t="str">
        <f>VLOOKUP(F4339,'Set up'!$A$2:$C$70,2,FALSE)</f>
        <v>C00000050</v>
      </c>
      <c r="F4339" s="151" t="s">
        <v>2656</v>
      </c>
      <c r="G4339" s="151" t="s">
        <v>3615</v>
      </c>
      <c r="H4339" s="150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7"/>
        <v>45899</v>
      </c>
      <c r="L4339" s="5">
        <f t="shared" si="1048"/>
        <v>8</v>
      </c>
      <c r="M4339" s="5">
        <f t="shared" si="1049"/>
        <v>2025</v>
      </c>
      <c r="N4339" s="156">
        <v>1710</v>
      </c>
      <c r="P4339" s="12"/>
      <c r="Q4339" s="7">
        <f t="shared" si="1050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0" t="s">
        <v>4094</v>
      </c>
      <c r="B4340" s="5">
        <f t="shared" si="1051"/>
        <v>8</v>
      </c>
      <c r="C4340" s="5">
        <f t="shared" si="1052"/>
        <v>2025</v>
      </c>
      <c r="D4340" s="150" t="s">
        <v>4127</v>
      </c>
      <c r="E4340" s="5" t="str">
        <f>VLOOKUP(F4340,'Set up'!$A$2:$C$70,2,FALSE)</f>
        <v>C00000050</v>
      </c>
      <c r="F4340" s="151" t="s">
        <v>2656</v>
      </c>
      <c r="G4340" s="151" t="s">
        <v>2434</v>
      </c>
      <c r="H4340" s="150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7"/>
        <v>45899</v>
      </c>
      <c r="L4340" s="5">
        <f t="shared" si="1048"/>
        <v>8</v>
      </c>
      <c r="M4340" s="5">
        <f t="shared" si="1049"/>
        <v>2025</v>
      </c>
      <c r="N4340" s="156">
        <v>277.5</v>
      </c>
      <c r="P4340" s="12"/>
      <c r="Q4340" s="7">
        <f t="shared" si="1050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0" t="s">
        <v>4094</v>
      </c>
      <c r="B4341" s="5">
        <f t="shared" si="1051"/>
        <v>8</v>
      </c>
      <c r="C4341" s="5">
        <f t="shared" si="1052"/>
        <v>2025</v>
      </c>
      <c r="D4341" s="150" t="s">
        <v>4127</v>
      </c>
      <c r="E4341" s="5" t="str">
        <f>VLOOKUP(F4341,'Set up'!$A$2:$C$70,2,FALSE)</f>
        <v>C00000050</v>
      </c>
      <c r="F4341" s="151" t="s">
        <v>2656</v>
      </c>
      <c r="G4341" s="151" t="s">
        <v>4145</v>
      </c>
      <c r="H4341" s="150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7"/>
        <v>45899</v>
      </c>
      <c r="L4341" s="5">
        <f t="shared" si="1048"/>
        <v>8</v>
      </c>
      <c r="M4341" s="5">
        <f t="shared" si="1049"/>
        <v>2025</v>
      </c>
      <c r="N4341" s="156">
        <v>540</v>
      </c>
      <c r="P4341" s="12"/>
      <c r="Q4341" s="7">
        <f t="shared" si="1050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0" t="s">
        <v>4094</v>
      </c>
      <c r="B4342" s="5">
        <f t="shared" si="1051"/>
        <v>8</v>
      </c>
      <c r="C4342" s="5">
        <f t="shared" si="1052"/>
        <v>2025</v>
      </c>
      <c r="D4342" s="150" t="s">
        <v>4127</v>
      </c>
      <c r="E4342" s="5" t="str">
        <f>VLOOKUP(F4342,'Set up'!$A$2:$C$70,2,FALSE)</f>
        <v>C00000050</v>
      </c>
      <c r="F4342" s="151" t="s">
        <v>2656</v>
      </c>
      <c r="G4342" s="151" t="s">
        <v>2144</v>
      </c>
      <c r="H4342" s="150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7"/>
        <v>45899</v>
      </c>
      <c r="L4342" s="5">
        <f t="shared" si="1048"/>
        <v>8</v>
      </c>
      <c r="M4342" s="5">
        <f t="shared" si="1049"/>
        <v>2025</v>
      </c>
      <c r="N4342" s="156">
        <v>275</v>
      </c>
      <c r="P4342" s="12"/>
      <c r="Q4342" s="7">
        <f t="shared" si="1050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2" t="s">
        <v>4094</v>
      </c>
      <c r="B4343" s="153">
        <f t="shared" si="1051"/>
        <v>8</v>
      </c>
      <c r="C4343" s="153">
        <f t="shared" si="1052"/>
        <v>2025</v>
      </c>
      <c r="D4343" s="152" t="s">
        <v>4127</v>
      </c>
      <c r="E4343" s="153" t="str">
        <f>VLOOKUP(F4343,'Set up'!$A$2:$C$70,2,FALSE)</f>
        <v>C00000050</v>
      </c>
      <c r="F4343" s="157" t="s">
        <v>2656</v>
      </c>
      <c r="G4343" s="157" t="s">
        <v>1061</v>
      </c>
      <c r="H4343" s="152">
        <v>2</v>
      </c>
      <c r="I4343" s="153" t="str">
        <f>VLOOKUP(F4343,'Set up'!$A$2:$C$70,3,FALSE)</f>
        <v>Cash</v>
      </c>
      <c r="J4343" s="153">
        <f>VLOOKUP(F4343,'Set up'!$A$2:$D$70,4,FALSE)</f>
        <v>0</v>
      </c>
      <c r="K4343" s="154">
        <f t="shared" si="1047"/>
        <v>45899</v>
      </c>
      <c r="L4343" s="5">
        <f t="shared" si="1048"/>
        <v>8</v>
      </c>
      <c r="M4343" s="5">
        <f t="shared" si="1049"/>
        <v>2025</v>
      </c>
      <c r="N4343" s="158">
        <v>190</v>
      </c>
      <c r="O4343" s="34"/>
      <c r="P4343" s="34"/>
      <c r="Q4343" s="7">
        <f t="shared" si="1050"/>
        <v>7167418.650000006</v>
      </c>
      <c r="R4343" s="155" t="str">
        <f>VLOOKUP(F4343,'Set up'!$A$2:$E$70,5,FALSE)</f>
        <v>Cash</v>
      </c>
    </row>
    <row r="4344" spans="1:18" ht="16.2" customHeight="1" x14ac:dyDescent="0.3">
      <c r="A4344" s="150" t="s">
        <v>4146</v>
      </c>
      <c r="B4344" s="5">
        <f t="shared" si="1051"/>
        <v>9</v>
      </c>
      <c r="C4344" s="5">
        <f t="shared" si="1052"/>
        <v>2025</v>
      </c>
      <c r="D4344" s="150" t="s">
        <v>4166</v>
      </c>
      <c r="E4344" s="5" t="str">
        <f>VLOOKUP(F4344,'Set up'!$A$2:$C$70,2,FALSE)</f>
        <v>C00000050</v>
      </c>
      <c r="F4344" s="151" t="s">
        <v>2656</v>
      </c>
      <c r="G4344" s="151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7"/>
        <v>45902</v>
      </c>
      <c r="L4344" s="5">
        <f t="shared" si="1048"/>
        <v>9</v>
      </c>
      <c r="M4344" s="5">
        <f t="shared" si="1049"/>
        <v>2025</v>
      </c>
      <c r="N4344" s="135">
        <v>480</v>
      </c>
      <c r="P4344" s="12"/>
      <c r="Q4344" s="7">
        <f t="shared" si="1050"/>
        <v>7167898.650000006</v>
      </c>
      <c r="R4344" s="44" t="str">
        <f>VLOOKUP(F4344,'Set up'!$A$2:$E$70,5,FALSE)</f>
        <v>Cash</v>
      </c>
    </row>
    <row r="4345" spans="1:18" ht="16.2" customHeight="1" x14ac:dyDescent="0.3">
      <c r="A4345" s="150" t="s">
        <v>4147</v>
      </c>
      <c r="B4345" s="5">
        <f t="shared" si="1051"/>
        <v>9</v>
      </c>
      <c r="C4345" s="5">
        <f t="shared" si="1052"/>
        <v>2025</v>
      </c>
      <c r="D4345" s="150" t="s">
        <v>4167</v>
      </c>
      <c r="E4345" s="5" t="str">
        <f>VLOOKUP(F4345,'Set up'!$A$2:$C$70,2,FALSE)</f>
        <v>C00000019</v>
      </c>
      <c r="F4345" s="151" t="s">
        <v>400</v>
      </c>
      <c r="G4345" s="151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7"/>
        <v>45903</v>
      </c>
      <c r="L4345" s="5">
        <f t="shared" si="1048"/>
        <v>9</v>
      </c>
      <c r="M4345" s="5">
        <f t="shared" si="1049"/>
        <v>2025</v>
      </c>
      <c r="N4345" s="135">
        <v>1687.5</v>
      </c>
      <c r="P4345" s="12"/>
      <c r="Q4345" s="7">
        <f t="shared" si="1050"/>
        <v>7169586.150000006</v>
      </c>
      <c r="R4345" s="44" t="str">
        <f>VLOOKUP(F4345,'Set up'!$A$2:$E$70,5,FALSE)</f>
        <v>Trsf</v>
      </c>
    </row>
    <row r="4346" spans="1:18" ht="16.2" customHeight="1" x14ac:dyDescent="0.3">
      <c r="A4346" s="150" t="s">
        <v>4147</v>
      </c>
      <c r="B4346" s="5">
        <f t="shared" si="1051"/>
        <v>9</v>
      </c>
      <c r="C4346" s="5">
        <f t="shared" si="1052"/>
        <v>2025</v>
      </c>
      <c r="D4346" s="150" t="s">
        <v>4167</v>
      </c>
      <c r="E4346" s="5" t="str">
        <f>VLOOKUP(F4346,'Set up'!$A$2:$C$70,2,FALSE)</f>
        <v>C00000019</v>
      </c>
      <c r="F4346" s="151" t="s">
        <v>400</v>
      </c>
      <c r="G4346" s="151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7"/>
        <v>45903</v>
      </c>
      <c r="L4346" s="5">
        <f t="shared" si="1048"/>
        <v>9</v>
      </c>
      <c r="M4346" s="5">
        <f t="shared" si="1049"/>
        <v>2025</v>
      </c>
      <c r="N4346" s="135">
        <v>187.5</v>
      </c>
      <c r="P4346" s="12"/>
      <c r="Q4346" s="7">
        <f t="shared" si="1050"/>
        <v>7169773.650000006</v>
      </c>
      <c r="R4346" s="44" t="str">
        <f>VLOOKUP(F4346,'Set up'!$A$2:$E$70,5,FALSE)</f>
        <v>Trsf</v>
      </c>
    </row>
    <row r="4347" spans="1:18" ht="16.2" customHeight="1" x14ac:dyDescent="0.3">
      <c r="A4347" s="150" t="s">
        <v>4147</v>
      </c>
      <c r="B4347" s="5">
        <f t="shared" si="1051"/>
        <v>9</v>
      </c>
      <c r="C4347" s="5">
        <f t="shared" si="1052"/>
        <v>2025</v>
      </c>
      <c r="D4347" s="150" t="s">
        <v>4167</v>
      </c>
      <c r="E4347" s="5" t="str">
        <f>VLOOKUP(F4347,'Set up'!$A$2:$C$70,2,FALSE)</f>
        <v>C00000019</v>
      </c>
      <c r="F4347" s="151" t="s">
        <v>400</v>
      </c>
      <c r="G4347" s="151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7"/>
        <v>45903</v>
      </c>
      <c r="L4347" s="5">
        <f t="shared" si="1048"/>
        <v>9</v>
      </c>
      <c r="M4347" s="5">
        <f t="shared" si="1049"/>
        <v>2025</v>
      </c>
      <c r="N4347" s="135">
        <v>390</v>
      </c>
      <c r="P4347" s="12"/>
      <c r="Q4347" s="7">
        <f t="shared" si="1050"/>
        <v>7170163.650000006</v>
      </c>
      <c r="R4347" s="44" t="str">
        <f>VLOOKUP(F4347,'Set up'!$A$2:$E$70,5,FALSE)</f>
        <v>Trsf</v>
      </c>
    </row>
    <row r="4348" spans="1:18" ht="16.2" customHeight="1" x14ac:dyDescent="0.3">
      <c r="A4348" s="150" t="s">
        <v>4147</v>
      </c>
      <c r="B4348" s="5">
        <f t="shared" si="1051"/>
        <v>9</v>
      </c>
      <c r="C4348" s="5">
        <f t="shared" si="1052"/>
        <v>2025</v>
      </c>
      <c r="D4348" s="150" t="s">
        <v>4167</v>
      </c>
      <c r="E4348" s="5" t="str">
        <f>VLOOKUP(F4348,'Set up'!$A$2:$C$70,2,FALSE)</f>
        <v>C00000019</v>
      </c>
      <c r="F4348" s="151" t="s">
        <v>400</v>
      </c>
      <c r="G4348" s="151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7"/>
        <v>45903</v>
      </c>
      <c r="L4348" s="5">
        <f t="shared" si="1048"/>
        <v>9</v>
      </c>
      <c r="M4348" s="5">
        <f t="shared" si="1049"/>
        <v>2025</v>
      </c>
      <c r="N4348" s="135">
        <v>283.8</v>
      </c>
      <c r="P4348" s="12"/>
      <c r="Q4348" s="7">
        <f t="shared" si="1050"/>
        <v>7170447.4500000058</v>
      </c>
      <c r="R4348" s="44" t="str">
        <f>VLOOKUP(F4348,'Set up'!$A$2:$E$70,5,FALSE)</f>
        <v>Trsf</v>
      </c>
    </row>
    <row r="4349" spans="1:18" ht="16.2" customHeight="1" x14ac:dyDescent="0.3">
      <c r="A4349" s="150" t="s">
        <v>4148</v>
      </c>
      <c r="B4349" s="5">
        <f t="shared" si="1051"/>
        <v>9</v>
      </c>
      <c r="C4349" s="5">
        <f t="shared" si="1052"/>
        <v>2025</v>
      </c>
      <c r="D4349" s="150" t="s">
        <v>4168</v>
      </c>
      <c r="E4349" s="5" t="str">
        <f>VLOOKUP(F4349,'Set up'!$A$2:$C$70,2,FALSE)</f>
        <v>C00000042</v>
      </c>
      <c r="F4349" s="151" t="s">
        <v>2012</v>
      </c>
      <c r="G4349" s="151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7"/>
        <v>45904</v>
      </c>
      <c r="L4349" s="5">
        <f t="shared" si="1048"/>
        <v>9</v>
      </c>
      <c r="M4349" s="5">
        <f t="shared" si="1049"/>
        <v>2025</v>
      </c>
      <c r="N4349" s="135">
        <v>312.5</v>
      </c>
      <c r="P4349" s="12"/>
      <c r="Q4349" s="7">
        <f t="shared" si="1050"/>
        <v>7170759.9500000058</v>
      </c>
      <c r="R4349" s="44" t="str">
        <f>VLOOKUP(F4349,'Set up'!$A$2:$E$70,5,FALSE)</f>
        <v>Trsf</v>
      </c>
    </row>
    <row r="4350" spans="1:18" ht="16.2" customHeight="1" x14ac:dyDescent="0.3">
      <c r="A4350" s="150" t="s">
        <v>4148</v>
      </c>
      <c r="B4350" s="5">
        <f t="shared" si="1051"/>
        <v>9</v>
      </c>
      <c r="C4350" s="5">
        <f t="shared" si="1052"/>
        <v>2025</v>
      </c>
      <c r="D4350" s="150" t="s">
        <v>4169</v>
      </c>
      <c r="E4350" s="5" t="str">
        <f>VLOOKUP(F4350,'Set up'!$A$2:$C$70,2,FALSE)</f>
        <v>C00000042</v>
      </c>
      <c r="F4350" s="151" t="s">
        <v>2012</v>
      </c>
      <c r="G4350" s="151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7"/>
        <v>45904</v>
      </c>
      <c r="L4350" s="5">
        <f t="shared" si="1048"/>
        <v>9</v>
      </c>
      <c r="M4350" s="5">
        <f t="shared" si="1049"/>
        <v>2025</v>
      </c>
      <c r="N4350" s="135">
        <v>15750</v>
      </c>
      <c r="P4350" s="12"/>
      <c r="Q4350" s="7">
        <f t="shared" si="1050"/>
        <v>7186509.9500000058</v>
      </c>
      <c r="R4350" s="44" t="str">
        <f>VLOOKUP(F4350,'Set up'!$A$2:$E$70,5,FALSE)</f>
        <v>Trsf</v>
      </c>
    </row>
    <row r="4351" spans="1:18" ht="16.2" customHeight="1" x14ac:dyDescent="0.3">
      <c r="A4351" s="150" t="s">
        <v>4148</v>
      </c>
      <c r="B4351" s="5">
        <f t="shared" si="1051"/>
        <v>9</v>
      </c>
      <c r="C4351" s="5">
        <f t="shared" si="1052"/>
        <v>2025</v>
      </c>
      <c r="D4351" s="150" t="s">
        <v>4169</v>
      </c>
      <c r="E4351" s="5" t="str">
        <f>VLOOKUP(F4351,'Set up'!$A$2:$C$70,2,FALSE)</f>
        <v>C00000042</v>
      </c>
      <c r="F4351" s="151" t="s">
        <v>2012</v>
      </c>
      <c r="G4351" s="151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7"/>
        <v>45904</v>
      </c>
      <c r="L4351" s="5">
        <f t="shared" si="1048"/>
        <v>9</v>
      </c>
      <c r="M4351" s="5">
        <f t="shared" si="1049"/>
        <v>2025</v>
      </c>
      <c r="N4351" s="135">
        <v>3540</v>
      </c>
      <c r="P4351" s="12"/>
      <c r="Q4351" s="7">
        <f t="shared" si="1050"/>
        <v>7190049.9500000058</v>
      </c>
      <c r="R4351" s="44" t="str">
        <f>VLOOKUP(F4351,'Set up'!$A$2:$E$70,5,FALSE)</f>
        <v>Trsf</v>
      </c>
    </row>
    <row r="4352" spans="1:18" ht="16.2" customHeight="1" x14ac:dyDescent="0.3">
      <c r="A4352" s="150" t="s">
        <v>4148</v>
      </c>
      <c r="B4352" s="5">
        <f t="shared" si="1051"/>
        <v>9</v>
      </c>
      <c r="C4352" s="5">
        <f t="shared" si="1052"/>
        <v>2025</v>
      </c>
      <c r="D4352" s="150" t="s">
        <v>4169</v>
      </c>
      <c r="E4352" s="5" t="str">
        <f>VLOOKUP(F4352,'Set up'!$A$2:$C$70,2,FALSE)</f>
        <v>C00000042</v>
      </c>
      <c r="F4352" s="151" t="s">
        <v>2012</v>
      </c>
      <c r="G4352" s="151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7"/>
        <v>45904</v>
      </c>
      <c r="L4352" s="5">
        <f t="shared" si="1048"/>
        <v>9</v>
      </c>
      <c r="M4352" s="5">
        <f t="shared" si="1049"/>
        <v>2025</v>
      </c>
      <c r="N4352" s="135">
        <v>2295</v>
      </c>
      <c r="P4352" s="12"/>
      <c r="Q4352" s="7">
        <f t="shared" si="1050"/>
        <v>7192344.9500000058</v>
      </c>
      <c r="R4352" s="44" t="str">
        <f>VLOOKUP(F4352,'Set up'!$A$2:$E$70,5,FALSE)</f>
        <v>Trsf</v>
      </c>
    </row>
    <row r="4353" spans="1:18" ht="16.2" customHeight="1" x14ac:dyDescent="0.3">
      <c r="A4353" s="150" t="s">
        <v>4148</v>
      </c>
      <c r="B4353" s="5">
        <f t="shared" si="1051"/>
        <v>9</v>
      </c>
      <c r="C4353" s="5">
        <f t="shared" si="1052"/>
        <v>2025</v>
      </c>
      <c r="D4353" s="150" t="s">
        <v>4169</v>
      </c>
      <c r="E4353" s="5" t="str">
        <f>VLOOKUP(F4353,'Set up'!$A$2:$C$70,2,FALSE)</f>
        <v>C00000042</v>
      </c>
      <c r="F4353" s="151" t="s">
        <v>2012</v>
      </c>
      <c r="G4353" s="151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7"/>
        <v>45904</v>
      </c>
      <c r="L4353" s="5">
        <f t="shared" si="1048"/>
        <v>9</v>
      </c>
      <c r="M4353" s="5">
        <f t="shared" si="1049"/>
        <v>2025</v>
      </c>
      <c r="N4353" s="135">
        <v>460</v>
      </c>
      <c r="P4353" s="12"/>
      <c r="Q4353" s="7">
        <f t="shared" si="1050"/>
        <v>7192804.9500000058</v>
      </c>
      <c r="R4353" s="44" t="str">
        <f>VLOOKUP(F4353,'Set up'!$A$2:$E$70,5,FALSE)</f>
        <v>Trsf</v>
      </c>
    </row>
    <row r="4354" spans="1:18" ht="16.2" customHeight="1" x14ac:dyDescent="0.3">
      <c r="A4354" s="150" t="s">
        <v>4148</v>
      </c>
      <c r="B4354" s="5">
        <f t="shared" si="1051"/>
        <v>9</v>
      </c>
      <c r="C4354" s="5">
        <f t="shared" si="1052"/>
        <v>2025</v>
      </c>
      <c r="D4354" s="150" t="s">
        <v>4169</v>
      </c>
      <c r="E4354" s="5" t="str">
        <f>VLOOKUP(F4354,'Set up'!$A$2:$C$70,2,FALSE)</f>
        <v>C00000042</v>
      </c>
      <c r="F4354" s="151" t="s">
        <v>2012</v>
      </c>
      <c r="G4354" s="151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7"/>
        <v>45904</v>
      </c>
      <c r="L4354" s="5">
        <f t="shared" si="1048"/>
        <v>9</v>
      </c>
      <c r="M4354" s="5">
        <f t="shared" si="1049"/>
        <v>2025</v>
      </c>
      <c r="N4354" s="135">
        <v>1000</v>
      </c>
      <c r="P4354" s="12"/>
      <c r="Q4354" s="7">
        <f t="shared" si="1050"/>
        <v>7193804.9500000058</v>
      </c>
      <c r="R4354" s="44" t="str">
        <f>VLOOKUP(F4354,'Set up'!$A$2:$E$70,5,FALSE)</f>
        <v>Trsf</v>
      </c>
    </row>
    <row r="4355" spans="1:18" ht="16.2" customHeight="1" x14ac:dyDescent="0.3">
      <c r="A4355" s="150" t="s">
        <v>4149</v>
      </c>
      <c r="B4355" s="5">
        <f t="shared" si="1051"/>
        <v>9</v>
      </c>
      <c r="C4355" s="5">
        <f t="shared" si="1052"/>
        <v>2025</v>
      </c>
      <c r="D4355" s="150" t="s">
        <v>4170</v>
      </c>
      <c r="E4355" s="5" t="str">
        <f>VLOOKUP(F4355,'Set up'!$A$2:$C$70,2,FALSE)</f>
        <v>C00000045</v>
      </c>
      <c r="F4355" s="151" t="s">
        <v>2271</v>
      </c>
      <c r="G4355" s="151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3">A4355+J4355</f>
        <v>45905</v>
      </c>
      <c r="L4355" s="5">
        <f t="shared" ref="L4355:L4418" si="1054">MONTH(K4355)</f>
        <v>9</v>
      </c>
      <c r="M4355" s="5">
        <f t="shared" ref="M4355:M4418" si="1055">YEAR(K4355)</f>
        <v>2025</v>
      </c>
      <c r="N4355" s="135">
        <v>7875</v>
      </c>
      <c r="P4355" s="12"/>
      <c r="Q4355" s="7">
        <f t="shared" ref="Q4355:Q4418" si="1056">SUM(Q4354+N4355)</f>
        <v>7201679.9500000058</v>
      </c>
      <c r="R4355" s="44" t="str">
        <f>VLOOKUP(F4355,'Set up'!$A$2:$E$70,5,FALSE)</f>
        <v>Trsf</v>
      </c>
    </row>
    <row r="4356" spans="1:18" ht="16.2" customHeight="1" x14ac:dyDescent="0.3">
      <c r="A4356" s="150" t="s">
        <v>4149</v>
      </c>
      <c r="B4356" s="5">
        <f t="shared" si="1051"/>
        <v>9</v>
      </c>
      <c r="C4356" s="5">
        <f t="shared" si="1052"/>
        <v>2025</v>
      </c>
      <c r="D4356" s="150" t="s">
        <v>4170</v>
      </c>
      <c r="E4356" s="5" t="str">
        <f>VLOOKUP(F4356,'Set up'!$A$2:$C$70,2,FALSE)</f>
        <v>C00000045</v>
      </c>
      <c r="F4356" s="151" t="s">
        <v>2271</v>
      </c>
      <c r="G4356" s="151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3"/>
        <v>45905</v>
      </c>
      <c r="L4356" s="5">
        <f t="shared" si="1054"/>
        <v>9</v>
      </c>
      <c r="M4356" s="5">
        <f t="shared" si="1055"/>
        <v>2025</v>
      </c>
      <c r="N4356" s="135">
        <v>1062</v>
      </c>
      <c r="P4356" s="12"/>
      <c r="Q4356" s="7">
        <f t="shared" si="1056"/>
        <v>7202741.9500000058</v>
      </c>
      <c r="R4356" s="44" t="str">
        <f>VLOOKUP(F4356,'Set up'!$A$2:$E$70,5,FALSE)</f>
        <v>Trsf</v>
      </c>
    </row>
    <row r="4357" spans="1:18" ht="16.2" customHeight="1" x14ac:dyDescent="0.3">
      <c r="A4357" s="150" t="s">
        <v>4149</v>
      </c>
      <c r="B4357" s="5">
        <f t="shared" si="1051"/>
        <v>9</v>
      </c>
      <c r="C4357" s="5">
        <f t="shared" si="1052"/>
        <v>2025</v>
      </c>
      <c r="D4357" s="150" t="s">
        <v>4171</v>
      </c>
      <c r="E4357" s="5" t="str">
        <f>VLOOKUP(F4357,'Set up'!$A$2:$C$70,2,FALSE)</f>
        <v>C00000003</v>
      </c>
      <c r="F4357" s="151" t="s">
        <v>20</v>
      </c>
      <c r="G4357" s="151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3"/>
        <v>45950</v>
      </c>
      <c r="L4357" s="5">
        <f t="shared" si="1054"/>
        <v>10</v>
      </c>
      <c r="M4357" s="5">
        <f t="shared" si="1055"/>
        <v>2025</v>
      </c>
      <c r="N4357" s="135">
        <v>1687.5</v>
      </c>
      <c r="P4357" s="12"/>
      <c r="Q4357" s="7">
        <f t="shared" si="1056"/>
        <v>7204429.4500000058</v>
      </c>
      <c r="R4357" s="44" t="str">
        <f>VLOOKUP(F4357,'Set up'!$A$2:$E$70,5,FALSE)</f>
        <v>PD Chq</v>
      </c>
    </row>
    <row r="4358" spans="1:18" ht="16.2" customHeight="1" x14ac:dyDescent="0.3">
      <c r="A4358" s="150" t="s">
        <v>4149</v>
      </c>
      <c r="B4358" s="5">
        <f t="shared" si="1051"/>
        <v>9</v>
      </c>
      <c r="C4358" s="5">
        <f t="shared" si="1052"/>
        <v>2025</v>
      </c>
      <c r="D4358" s="150" t="s">
        <v>4171</v>
      </c>
      <c r="E4358" s="5" t="str">
        <f>VLOOKUP(F4358,'Set up'!$A$2:$C$70,2,FALSE)</f>
        <v>C00000003</v>
      </c>
      <c r="F4358" s="151" t="s">
        <v>20</v>
      </c>
      <c r="G4358" s="151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3"/>
        <v>45950</v>
      </c>
      <c r="L4358" s="5">
        <f t="shared" si="1054"/>
        <v>10</v>
      </c>
      <c r="M4358" s="5">
        <f t="shared" si="1055"/>
        <v>2025</v>
      </c>
      <c r="N4358" s="135">
        <v>230</v>
      </c>
      <c r="P4358" s="12"/>
      <c r="Q4358" s="7">
        <f t="shared" si="1056"/>
        <v>7204659.4500000058</v>
      </c>
      <c r="R4358" s="44" t="str">
        <f>VLOOKUP(F4358,'Set up'!$A$2:$E$70,5,FALSE)</f>
        <v>PD Chq</v>
      </c>
    </row>
    <row r="4359" spans="1:18" ht="16.2" customHeight="1" x14ac:dyDescent="0.3">
      <c r="A4359" s="150" t="s">
        <v>4149</v>
      </c>
      <c r="B4359" s="5">
        <f t="shared" ref="B4359:B4422" si="1057">MONTH(A4359)</f>
        <v>9</v>
      </c>
      <c r="C4359" s="5">
        <f t="shared" ref="C4359:C4422" si="1058">YEAR(A4359)</f>
        <v>2025</v>
      </c>
      <c r="D4359" s="150" t="s">
        <v>4171</v>
      </c>
      <c r="E4359" s="5" t="str">
        <f>VLOOKUP(F4359,'Set up'!$A$2:$C$70,2,FALSE)</f>
        <v>C00000003</v>
      </c>
      <c r="F4359" s="151" t="s">
        <v>20</v>
      </c>
      <c r="G4359" s="151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3"/>
        <v>45950</v>
      </c>
      <c r="L4359" s="5">
        <f t="shared" si="1054"/>
        <v>10</v>
      </c>
      <c r="M4359" s="5">
        <f t="shared" si="1055"/>
        <v>2025</v>
      </c>
      <c r="N4359" s="135">
        <v>195</v>
      </c>
      <c r="P4359" s="12"/>
      <c r="Q4359" s="7">
        <f t="shared" si="1056"/>
        <v>7204854.4500000058</v>
      </c>
      <c r="R4359" s="44" t="str">
        <f>VLOOKUP(F4359,'Set up'!$A$2:$E$70,5,FALSE)</f>
        <v>PD Chq</v>
      </c>
    </row>
    <row r="4360" spans="1:18" ht="16.2" customHeight="1" x14ac:dyDescent="0.3">
      <c r="A4360" s="150" t="s">
        <v>4150</v>
      </c>
      <c r="B4360" s="5">
        <f t="shared" si="1057"/>
        <v>9</v>
      </c>
      <c r="C4360" s="5">
        <f t="shared" si="1058"/>
        <v>2025</v>
      </c>
      <c r="D4360" s="150" t="s">
        <v>4172</v>
      </c>
      <c r="E4360" s="5" t="str">
        <f>VLOOKUP(F4360,'Set up'!$A$2:$C$70,2,FALSE)</f>
        <v>C00000045</v>
      </c>
      <c r="F4360" s="151" t="s">
        <v>2271</v>
      </c>
      <c r="G4360" s="151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3"/>
        <v>45906</v>
      </c>
      <c r="L4360" s="5">
        <f t="shared" si="1054"/>
        <v>9</v>
      </c>
      <c r="M4360" s="5">
        <f t="shared" si="1055"/>
        <v>2025</v>
      </c>
      <c r="N4360" s="135">
        <v>1575</v>
      </c>
      <c r="P4360" s="12"/>
      <c r="Q4360" s="7">
        <f t="shared" si="1056"/>
        <v>7206429.4500000058</v>
      </c>
      <c r="R4360" s="44" t="str">
        <f>VLOOKUP(F4360,'Set up'!$A$2:$E$70,5,FALSE)</f>
        <v>Trsf</v>
      </c>
    </row>
    <row r="4361" spans="1:18" ht="16.2" customHeight="1" x14ac:dyDescent="0.3">
      <c r="A4361" s="150" t="s">
        <v>4150</v>
      </c>
      <c r="B4361" s="5">
        <f t="shared" si="1057"/>
        <v>9</v>
      </c>
      <c r="C4361" s="5">
        <f t="shared" si="1058"/>
        <v>2025</v>
      </c>
      <c r="D4361" s="150" t="s">
        <v>4172</v>
      </c>
      <c r="E4361" s="5" t="str">
        <f>VLOOKUP(F4361,'Set up'!$A$2:$C$70,2,FALSE)</f>
        <v>C00000045</v>
      </c>
      <c r="F4361" s="151" t="s">
        <v>2271</v>
      </c>
      <c r="G4361" s="151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3"/>
        <v>45906</v>
      </c>
      <c r="L4361" s="5">
        <f t="shared" si="1054"/>
        <v>9</v>
      </c>
      <c r="M4361" s="5">
        <f t="shared" si="1055"/>
        <v>2025</v>
      </c>
      <c r="N4361" s="135">
        <v>708</v>
      </c>
      <c r="P4361" s="12"/>
      <c r="Q4361" s="7">
        <f t="shared" si="1056"/>
        <v>7207137.4500000058</v>
      </c>
      <c r="R4361" s="44" t="str">
        <f>VLOOKUP(F4361,'Set up'!$A$2:$E$70,5,FALSE)</f>
        <v>Trsf</v>
      </c>
    </row>
    <row r="4362" spans="1:18" ht="16.2" customHeight="1" x14ac:dyDescent="0.3">
      <c r="A4362" s="150" t="s">
        <v>4151</v>
      </c>
      <c r="B4362" s="5">
        <f t="shared" si="1057"/>
        <v>9</v>
      </c>
      <c r="C4362" s="5">
        <f t="shared" si="1058"/>
        <v>2025</v>
      </c>
      <c r="D4362" s="150" t="s">
        <v>4173</v>
      </c>
      <c r="E4362" s="5" t="str">
        <f>VLOOKUP(F4362,'Set up'!$A$2:$C$70,2,FALSE)</f>
        <v>C00000042</v>
      </c>
      <c r="F4362" s="151" t="s">
        <v>2012</v>
      </c>
      <c r="G4362" s="151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3"/>
        <v>45909</v>
      </c>
      <c r="L4362" s="5">
        <f t="shared" si="1054"/>
        <v>9</v>
      </c>
      <c r="M4362" s="5">
        <f t="shared" si="1055"/>
        <v>2025</v>
      </c>
      <c r="N4362" s="135">
        <v>187.5</v>
      </c>
      <c r="P4362" s="12"/>
      <c r="Q4362" s="7">
        <f t="shared" si="1056"/>
        <v>7207324.9500000058</v>
      </c>
      <c r="R4362" s="44" t="str">
        <f>VLOOKUP(F4362,'Set up'!$A$2:$E$70,5,FALSE)</f>
        <v>Trsf</v>
      </c>
    </row>
    <row r="4363" spans="1:18" ht="16.2" customHeight="1" x14ac:dyDescent="0.3">
      <c r="A4363" s="150" t="s">
        <v>4151</v>
      </c>
      <c r="B4363" s="5">
        <f t="shared" si="1057"/>
        <v>9</v>
      </c>
      <c r="C4363" s="5">
        <f t="shared" si="1058"/>
        <v>2025</v>
      </c>
      <c r="D4363" s="150" t="s">
        <v>4174</v>
      </c>
      <c r="E4363" s="5" t="str">
        <f>VLOOKUP(F4363,'Set up'!$A$2:$C$70,2,FALSE)</f>
        <v>C00000042</v>
      </c>
      <c r="F4363" s="151" t="s">
        <v>2012</v>
      </c>
      <c r="G4363" s="151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3"/>
        <v>45909</v>
      </c>
      <c r="L4363" s="5">
        <f t="shared" si="1054"/>
        <v>9</v>
      </c>
      <c r="M4363" s="5">
        <f t="shared" si="1055"/>
        <v>2025</v>
      </c>
      <c r="N4363" s="135">
        <v>7875</v>
      </c>
      <c r="P4363" s="12"/>
      <c r="Q4363" s="7">
        <f t="shared" si="1056"/>
        <v>7215199.9500000058</v>
      </c>
      <c r="R4363" s="44" t="str">
        <f>VLOOKUP(F4363,'Set up'!$A$2:$E$70,5,FALSE)</f>
        <v>Trsf</v>
      </c>
    </row>
    <row r="4364" spans="1:18" ht="16.2" customHeight="1" x14ac:dyDescent="0.3">
      <c r="A4364" s="150" t="s">
        <v>4151</v>
      </c>
      <c r="B4364" s="5">
        <f t="shared" si="1057"/>
        <v>9</v>
      </c>
      <c r="C4364" s="5">
        <f t="shared" si="1058"/>
        <v>2025</v>
      </c>
      <c r="D4364" s="150" t="s">
        <v>4174</v>
      </c>
      <c r="E4364" s="5" t="str">
        <f>VLOOKUP(F4364,'Set up'!$A$2:$C$70,2,FALSE)</f>
        <v>C00000042</v>
      </c>
      <c r="F4364" s="151" t="s">
        <v>2012</v>
      </c>
      <c r="G4364" s="151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3"/>
        <v>45909</v>
      </c>
      <c r="L4364" s="5">
        <f t="shared" si="1054"/>
        <v>9</v>
      </c>
      <c r="M4364" s="5">
        <f t="shared" si="1055"/>
        <v>2025</v>
      </c>
      <c r="N4364" s="135">
        <v>1575</v>
      </c>
      <c r="P4364" s="12"/>
      <c r="Q4364" s="7">
        <f t="shared" si="1056"/>
        <v>7216774.9500000058</v>
      </c>
      <c r="R4364" s="44" t="str">
        <f>VLOOKUP(F4364,'Set up'!$A$2:$E$70,5,FALSE)</f>
        <v>Trsf</v>
      </c>
    </row>
    <row r="4365" spans="1:18" ht="16.2" customHeight="1" x14ac:dyDescent="0.3">
      <c r="A4365" s="150" t="s">
        <v>4151</v>
      </c>
      <c r="B4365" s="5">
        <f t="shared" si="1057"/>
        <v>9</v>
      </c>
      <c r="C4365" s="5">
        <f t="shared" si="1058"/>
        <v>2025</v>
      </c>
      <c r="D4365" s="150" t="s">
        <v>4174</v>
      </c>
      <c r="E4365" s="5" t="str">
        <f>VLOOKUP(F4365,'Set up'!$A$2:$C$70,2,FALSE)</f>
        <v>C00000042</v>
      </c>
      <c r="F4365" s="151" t="s">
        <v>2012</v>
      </c>
      <c r="G4365" s="151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3"/>
        <v>45909</v>
      </c>
      <c r="L4365" s="5">
        <f t="shared" si="1054"/>
        <v>9</v>
      </c>
      <c r="M4365" s="5">
        <f t="shared" si="1055"/>
        <v>2025</v>
      </c>
      <c r="N4365" s="135">
        <v>3186</v>
      </c>
      <c r="P4365" s="12"/>
      <c r="Q4365" s="7">
        <f t="shared" si="1056"/>
        <v>7219960.9500000058</v>
      </c>
      <c r="R4365" s="44" t="str">
        <f>VLOOKUP(F4365,'Set up'!$A$2:$E$70,5,FALSE)</f>
        <v>Trsf</v>
      </c>
    </row>
    <row r="4366" spans="1:18" ht="16.2" customHeight="1" x14ac:dyDescent="0.3">
      <c r="A4366" s="150" t="s">
        <v>4151</v>
      </c>
      <c r="B4366" s="5">
        <f t="shared" si="1057"/>
        <v>9</v>
      </c>
      <c r="C4366" s="5">
        <f t="shared" si="1058"/>
        <v>2025</v>
      </c>
      <c r="D4366" s="150" t="s">
        <v>4174</v>
      </c>
      <c r="E4366" s="5" t="str">
        <f>VLOOKUP(F4366,'Set up'!$A$2:$C$70,2,FALSE)</f>
        <v>C00000042</v>
      </c>
      <c r="F4366" s="151" t="s">
        <v>2012</v>
      </c>
      <c r="G4366" s="151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3"/>
        <v>45909</v>
      </c>
      <c r="L4366" s="5">
        <f t="shared" si="1054"/>
        <v>9</v>
      </c>
      <c r="M4366" s="5">
        <f t="shared" si="1055"/>
        <v>2025</v>
      </c>
      <c r="N4366" s="135">
        <v>2065.5</v>
      </c>
      <c r="P4366" s="12"/>
      <c r="Q4366" s="7">
        <f t="shared" si="1056"/>
        <v>7222026.4500000058</v>
      </c>
      <c r="R4366" s="44" t="str">
        <f>VLOOKUP(F4366,'Set up'!$A$2:$E$70,5,FALSE)</f>
        <v>Trsf</v>
      </c>
    </row>
    <row r="4367" spans="1:18" ht="16.2" customHeight="1" x14ac:dyDescent="0.3">
      <c r="A4367" s="150" t="s">
        <v>4151</v>
      </c>
      <c r="B4367" s="5">
        <f t="shared" si="1057"/>
        <v>9</v>
      </c>
      <c r="C4367" s="5">
        <f t="shared" si="1058"/>
        <v>2025</v>
      </c>
      <c r="D4367" s="150" t="s">
        <v>4174</v>
      </c>
      <c r="E4367" s="5" t="str">
        <f>VLOOKUP(F4367,'Set up'!$A$2:$C$70,2,FALSE)</f>
        <v>C00000042</v>
      </c>
      <c r="F4367" s="151" t="s">
        <v>2012</v>
      </c>
      <c r="G4367" s="151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3"/>
        <v>45909</v>
      </c>
      <c r="L4367" s="5">
        <f t="shared" si="1054"/>
        <v>9</v>
      </c>
      <c r="M4367" s="5">
        <f t="shared" si="1055"/>
        <v>2025</v>
      </c>
      <c r="N4367" s="135">
        <v>920</v>
      </c>
      <c r="P4367" s="12"/>
      <c r="Q4367" s="7">
        <f t="shared" si="1056"/>
        <v>7222946.4500000058</v>
      </c>
      <c r="R4367" s="44" t="str">
        <f>VLOOKUP(F4367,'Set up'!$A$2:$E$70,5,FALSE)</f>
        <v>Trsf</v>
      </c>
    </row>
    <row r="4368" spans="1:18" ht="16.2" customHeight="1" x14ac:dyDescent="0.3">
      <c r="A4368" s="150" t="s">
        <v>4151</v>
      </c>
      <c r="B4368" s="5">
        <f t="shared" si="1057"/>
        <v>9</v>
      </c>
      <c r="C4368" s="5">
        <f t="shared" si="1058"/>
        <v>2025</v>
      </c>
      <c r="D4368" s="150" t="s">
        <v>4174</v>
      </c>
      <c r="E4368" s="5" t="str">
        <f>VLOOKUP(F4368,'Set up'!$A$2:$C$70,2,FALSE)</f>
        <v>C00000042</v>
      </c>
      <c r="F4368" s="151" t="s">
        <v>2012</v>
      </c>
      <c r="G4368" s="151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3"/>
        <v>45909</v>
      </c>
      <c r="L4368" s="5">
        <f t="shared" si="1054"/>
        <v>9</v>
      </c>
      <c r="M4368" s="5">
        <f t="shared" si="1055"/>
        <v>2025</v>
      </c>
      <c r="N4368" s="135">
        <v>1000</v>
      </c>
      <c r="P4368" s="12"/>
      <c r="Q4368" s="7">
        <f t="shared" si="1056"/>
        <v>7223946.4500000058</v>
      </c>
      <c r="R4368" s="44" t="str">
        <f>VLOOKUP(F4368,'Set up'!$A$2:$E$70,5,FALSE)</f>
        <v>Trsf</v>
      </c>
    </row>
    <row r="4369" spans="1:18" ht="16.2" customHeight="1" x14ac:dyDescent="0.3">
      <c r="A4369" s="150" t="s">
        <v>4152</v>
      </c>
      <c r="B4369" s="5">
        <f t="shared" si="1057"/>
        <v>9</v>
      </c>
      <c r="C4369" s="5">
        <f t="shared" si="1058"/>
        <v>2025</v>
      </c>
      <c r="D4369" s="150" t="s">
        <v>4175</v>
      </c>
      <c r="E4369" s="5" t="str">
        <f>VLOOKUP(F4369,'Set up'!$A$2:$C$70,2,FALSE)</f>
        <v>C00000050</v>
      </c>
      <c r="F4369" s="151" t="s">
        <v>2656</v>
      </c>
      <c r="G4369" s="151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3"/>
        <v>45910</v>
      </c>
      <c r="L4369" s="5">
        <f t="shared" si="1054"/>
        <v>9</v>
      </c>
      <c r="M4369" s="5">
        <f t="shared" si="1055"/>
        <v>2025</v>
      </c>
      <c r="N4369" s="135">
        <v>1687.5</v>
      </c>
      <c r="P4369" s="12"/>
      <c r="Q4369" s="7">
        <f t="shared" si="1056"/>
        <v>7225633.9500000058</v>
      </c>
      <c r="R4369" s="44" t="str">
        <f>VLOOKUP(F4369,'Set up'!$A$2:$E$70,5,FALSE)</f>
        <v>Cash</v>
      </c>
    </row>
    <row r="4370" spans="1:18" ht="16.2" customHeight="1" x14ac:dyDescent="0.3">
      <c r="A4370" s="150" t="s">
        <v>4152</v>
      </c>
      <c r="B4370" s="5">
        <f t="shared" si="1057"/>
        <v>9</v>
      </c>
      <c r="C4370" s="5">
        <f t="shared" si="1058"/>
        <v>2025</v>
      </c>
      <c r="D4370" s="150" t="s">
        <v>4175</v>
      </c>
      <c r="E4370" s="5" t="str">
        <f>VLOOKUP(F4370,'Set up'!$A$2:$C$70,2,FALSE)</f>
        <v>C00000050</v>
      </c>
      <c r="F4370" s="151" t="s">
        <v>2656</v>
      </c>
      <c r="G4370" s="151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3"/>
        <v>45910</v>
      </c>
      <c r="L4370" s="5">
        <f t="shared" si="1054"/>
        <v>9</v>
      </c>
      <c r="M4370" s="5">
        <f t="shared" si="1055"/>
        <v>2025</v>
      </c>
      <c r="N4370" s="135">
        <v>532.79999999999995</v>
      </c>
      <c r="P4370" s="12"/>
      <c r="Q4370" s="7">
        <f t="shared" si="1056"/>
        <v>7226166.7500000056</v>
      </c>
      <c r="R4370" s="44" t="str">
        <f>VLOOKUP(F4370,'Set up'!$A$2:$E$70,5,FALSE)</f>
        <v>Cash</v>
      </c>
    </row>
    <row r="4371" spans="1:18" ht="16.2" customHeight="1" x14ac:dyDescent="0.3">
      <c r="A4371" s="150" t="s">
        <v>4152</v>
      </c>
      <c r="B4371" s="5">
        <f t="shared" si="1057"/>
        <v>9</v>
      </c>
      <c r="C4371" s="5">
        <f t="shared" si="1058"/>
        <v>2025</v>
      </c>
      <c r="D4371" s="150" t="s">
        <v>4175</v>
      </c>
      <c r="E4371" s="5" t="str">
        <f>VLOOKUP(F4371,'Set up'!$A$2:$C$70,2,FALSE)</f>
        <v>C00000050</v>
      </c>
      <c r="F4371" s="151" t="s">
        <v>2656</v>
      </c>
      <c r="G4371" s="151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3"/>
        <v>45910</v>
      </c>
      <c r="L4371" s="5">
        <f t="shared" si="1054"/>
        <v>9</v>
      </c>
      <c r="M4371" s="5">
        <f t="shared" si="1055"/>
        <v>2025</v>
      </c>
      <c r="N4371" s="135">
        <v>312.5</v>
      </c>
      <c r="P4371" s="12"/>
      <c r="Q4371" s="7">
        <f t="shared" si="1056"/>
        <v>7226479.2500000056</v>
      </c>
      <c r="R4371" s="44" t="str">
        <f>VLOOKUP(F4371,'Set up'!$A$2:$E$70,5,FALSE)</f>
        <v>Cash</v>
      </c>
    </row>
    <row r="4372" spans="1:18" ht="16.2" customHeight="1" x14ac:dyDescent="0.3">
      <c r="A4372" s="150" t="s">
        <v>4152</v>
      </c>
      <c r="B4372" s="5">
        <f t="shared" si="1057"/>
        <v>9</v>
      </c>
      <c r="C4372" s="5">
        <f t="shared" si="1058"/>
        <v>2025</v>
      </c>
      <c r="D4372" s="150" t="s">
        <v>4175</v>
      </c>
      <c r="E4372" s="5" t="str">
        <f>VLOOKUP(F4372,'Set up'!$A$2:$C$70,2,FALSE)</f>
        <v>C00000050</v>
      </c>
      <c r="F4372" s="151" t="s">
        <v>2656</v>
      </c>
      <c r="G4372" s="151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3"/>
        <v>45910</v>
      </c>
      <c r="L4372" s="5">
        <f t="shared" si="1054"/>
        <v>9</v>
      </c>
      <c r="M4372" s="5">
        <f t="shared" si="1055"/>
        <v>2025</v>
      </c>
      <c r="N4372" s="135">
        <v>115</v>
      </c>
      <c r="P4372" s="12"/>
      <c r="Q4372" s="7">
        <f t="shared" si="1056"/>
        <v>7226594.2500000056</v>
      </c>
      <c r="R4372" s="44" t="str">
        <f>VLOOKUP(F4372,'Set up'!$A$2:$E$70,5,FALSE)</f>
        <v>Cash</v>
      </c>
    </row>
    <row r="4373" spans="1:18" ht="16.2" customHeight="1" x14ac:dyDescent="0.3">
      <c r="A4373" s="150" t="s">
        <v>4153</v>
      </c>
      <c r="B4373" s="5">
        <f t="shared" si="1057"/>
        <v>9</v>
      </c>
      <c r="C4373" s="5">
        <f t="shared" si="1058"/>
        <v>2025</v>
      </c>
      <c r="D4373" s="150" t="s">
        <v>4176</v>
      </c>
      <c r="E4373" s="5" t="str">
        <f>VLOOKUP(F4373,'Set up'!$A$2:$C$70,2,FALSE)</f>
        <v>C00000044</v>
      </c>
      <c r="F4373" s="151" t="s">
        <v>2929</v>
      </c>
      <c r="G4373" s="151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3"/>
        <v>45911</v>
      </c>
      <c r="L4373" s="5">
        <f t="shared" si="1054"/>
        <v>9</v>
      </c>
      <c r="M4373" s="5">
        <f t="shared" si="1055"/>
        <v>2025</v>
      </c>
      <c r="N4373" s="135">
        <v>1687.5</v>
      </c>
      <c r="P4373" s="12"/>
      <c r="Q4373" s="7">
        <f t="shared" si="1056"/>
        <v>7228281.7500000056</v>
      </c>
      <c r="R4373" s="44" t="str">
        <f>VLOOKUP(F4373,'Set up'!$A$2:$E$70,5,FALSE)</f>
        <v>Cash</v>
      </c>
    </row>
    <row r="4374" spans="1:18" ht="16.2" customHeight="1" x14ac:dyDescent="0.3">
      <c r="A4374" s="150" t="s">
        <v>4153</v>
      </c>
      <c r="B4374" s="5">
        <f t="shared" si="1057"/>
        <v>9</v>
      </c>
      <c r="C4374" s="5">
        <f t="shared" si="1058"/>
        <v>2025</v>
      </c>
      <c r="D4374" s="150" t="s">
        <v>4176</v>
      </c>
      <c r="E4374" s="5" t="str">
        <f>VLOOKUP(F4374,'Set up'!$A$2:$C$70,2,FALSE)</f>
        <v>C00000044</v>
      </c>
      <c r="F4374" s="151" t="s">
        <v>2929</v>
      </c>
      <c r="G4374" s="151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3"/>
        <v>45911</v>
      </c>
      <c r="L4374" s="5">
        <f t="shared" si="1054"/>
        <v>9</v>
      </c>
      <c r="M4374" s="5">
        <f t="shared" si="1055"/>
        <v>2025</v>
      </c>
      <c r="N4374" s="135">
        <v>432</v>
      </c>
      <c r="P4374" s="12"/>
      <c r="Q4374" s="7">
        <f t="shared" si="1056"/>
        <v>7228713.7500000056</v>
      </c>
      <c r="R4374" s="44" t="str">
        <f>VLOOKUP(F4374,'Set up'!$A$2:$E$70,5,FALSE)</f>
        <v>Cash</v>
      </c>
    </row>
    <row r="4375" spans="1:18" ht="16.2" customHeight="1" x14ac:dyDescent="0.3">
      <c r="A4375" s="150" t="s">
        <v>4153</v>
      </c>
      <c r="B4375" s="5">
        <f t="shared" si="1057"/>
        <v>9</v>
      </c>
      <c r="C4375" s="5">
        <f t="shared" si="1058"/>
        <v>2025</v>
      </c>
      <c r="D4375" s="150" t="s">
        <v>4176</v>
      </c>
      <c r="E4375" s="5" t="str">
        <f>VLOOKUP(F4375,'Set up'!$A$2:$C$70,2,FALSE)</f>
        <v>C00000044</v>
      </c>
      <c r="F4375" s="151" t="s">
        <v>2929</v>
      </c>
      <c r="G4375" s="151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3"/>
        <v>45911</v>
      </c>
      <c r="L4375" s="5">
        <f t="shared" si="1054"/>
        <v>9</v>
      </c>
      <c r="M4375" s="5">
        <f t="shared" si="1055"/>
        <v>2025</v>
      </c>
      <c r="N4375" s="135">
        <v>115</v>
      </c>
      <c r="P4375" s="12"/>
      <c r="Q4375" s="7">
        <f t="shared" si="1056"/>
        <v>7228828.7500000056</v>
      </c>
      <c r="R4375" s="44" t="str">
        <f>VLOOKUP(F4375,'Set up'!$A$2:$E$70,5,FALSE)</f>
        <v>Cash</v>
      </c>
    </row>
    <row r="4376" spans="1:18" ht="16.2" customHeight="1" x14ac:dyDescent="0.3">
      <c r="A4376" s="150" t="s">
        <v>4153</v>
      </c>
      <c r="B4376" s="5">
        <f t="shared" si="1057"/>
        <v>9</v>
      </c>
      <c r="C4376" s="5">
        <f t="shared" si="1058"/>
        <v>2025</v>
      </c>
      <c r="D4376" s="150" t="s">
        <v>4176</v>
      </c>
      <c r="E4376" s="5" t="str">
        <f>VLOOKUP(F4376,'Set up'!$A$2:$C$70,2,FALSE)</f>
        <v>C00000044</v>
      </c>
      <c r="F4376" s="151" t="s">
        <v>2929</v>
      </c>
      <c r="G4376" s="151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3"/>
        <v>45911</v>
      </c>
      <c r="L4376" s="5">
        <f t="shared" si="1054"/>
        <v>9</v>
      </c>
      <c r="M4376" s="5">
        <f t="shared" si="1055"/>
        <v>2025</v>
      </c>
      <c r="N4376" s="135">
        <v>62.5</v>
      </c>
      <c r="P4376" s="12"/>
      <c r="Q4376" s="7">
        <f t="shared" si="1056"/>
        <v>7228891.2500000056</v>
      </c>
      <c r="R4376" s="44" t="str">
        <f>VLOOKUP(F4376,'Set up'!$A$2:$E$70,5,FALSE)</f>
        <v>Cash</v>
      </c>
    </row>
    <row r="4377" spans="1:18" ht="16.2" customHeight="1" x14ac:dyDescent="0.3">
      <c r="A4377" s="150" t="s">
        <v>4153</v>
      </c>
      <c r="B4377" s="5">
        <f t="shared" si="1057"/>
        <v>9</v>
      </c>
      <c r="C4377" s="5">
        <f t="shared" si="1058"/>
        <v>2025</v>
      </c>
      <c r="D4377" s="150" t="s">
        <v>4177</v>
      </c>
      <c r="E4377" s="5" t="str">
        <f>VLOOKUP(F4377,'Set up'!$A$2:$C$70,2,FALSE)</f>
        <v>C00000010</v>
      </c>
      <c r="F4377" s="151" t="s">
        <v>62</v>
      </c>
      <c r="G4377" s="151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3"/>
        <v>46031</v>
      </c>
      <c r="L4377" s="5">
        <f t="shared" si="1054"/>
        <v>1</v>
      </c>
      <c r="M4377" s="5">
        <f t="shared" si="1055"/>
        <v>2026</v>
      </c>
      <c r="N4377" s="135">
        <v>15525</v>
      </c>
      <c r="P4377" s="12"/>
      <c r="Q4377" s="7">
        <f t="shared" si="1056"/>
        <v>7244416.2500000056</v>
      </c>
      <c r="R4377" s="44" t="str">
        <f>VLOOKUP(F4377,'Set up'!$A$2:$E$70,5,FALSE)</f>
        <v>Trsf</v>
      </c>
    </row>
    <row r="4378" spans="1:18" ht="16.2" customHeight="1" x14ac:dyDescent="0.3">
      <c r="A4378" s="150" t="s">
        <v>4153</v>
      </c>
      <c r="B4378" s="5">
        <f t="shared" si="1057"/>
        <v>9</v>
      </c>
      <c r="C4378" s="5">
        <f t="shared" si="1058"/>
        <v>2025</v>
      </c>
      <c r="D4378" s="150" t="s">
        <v>4177</v>
      </c>
      <c r="E4378" s="5" t="str">
        <f>VLOOKUP(F4378,'Set up'!$A$2:$C$70,2,FALSE)</f>
        <v>C00000010</v>
      </c>
      <c r="F4378" s="151" t="s">
        <v>62</v>
      </c>
      <c r="G4378" s="151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3"/>
        <v>46031</v>
      </c>
      <c r="L4378" s="5">
        <f t="shared" si="1054"/>
        <v>1</v>
      </c>
      <c r="M4378" s="5">
        <f t="shared" si="1055"/>
        <v>2026</v>
      </c>
      <c r="N4378" s="135">
        <v>2146</v>
      </c>
      <c r="P4378" s="12"/>
      <c r="Q4378" s="7">
        <f t="shared" si="1056"/>
        <v>7246562.2500000056</v>
      </c>
      <c r="R4378" s="44" t="str">
        <f>VLOOKUP(F4378,'Set up'!$A$2:$E$70,5,FALSE)</f>
        <v>Trsf</v>
      </c>
    </row>
    <row r="4379" spans="1:18" ht="16.2" customHeight="1" x14ac:dyDescent="0.3">
      <c r="A4379" s="150" t="s">
        <v>4153</v>
      </c>
      <c r="B4379" s="5">
        <f t="shared" si="1057"/>
        <v>9</v>
      </c>
      <c r="C4379" s="5">
        <f t="shared" si="1058"/>
        <v>2025</v>
      </c>
      <c r="D4379" s="150" t="s">
        <v>4177</v>
      </c>
      <c r="E4379" s="5" t="str">
        <f>VLOOKUP(F4379,'Set up'!$A$2:$C$70,2,FALSE)</f>
        <v>C00000010</v>
      </c>
      <c r="F4379" s="151" t="s">
        <v>62</v>
      </c>
      <c r="G4379" s="151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3"/>
        <v>46031</v>
      </c>
      <c r="L4379" s="5">
        <f t="shared" si="1054"/>
        <v>1</v>
      </c>
      <c r="M4379" s="5">
        <f t="shared" si="1055"/>
        <v>2026</v>
      </c>
      <c r="N4379" s="135">
        <v>696</v>
      </c>
      <c r="P4379" s="12"/>
      <c r="Q4379" s="7">
        <f t="shared" si="1056"/>
        <v>7247258.2500000056</v>
      </c>
      <c r="R4379" s="44" t="str">
        <f>VLOOKUP(F4379,'Set up'!$A$2:$E$70,5,FALSE)</f>
        <v>Trsf</v>
      </c>
    </row>
    <row r="4380" spans="1:18" ht="16.2" customHeight="1" x14ac:dyDescent="0.3">
      <c r="A4380" s="150" t="s">
        <v>4153</v>
      </c>
      <c r="B4380" s="5">
        <f t="shared" si="1057"/>
        <v>9</v>
      </c>
      <c r="C4380" s="5">
        <f t="shared" si="1058"/>
        <v>2025</v>
      </c>
      <c r="D4380" s="150" t="s">
        <v>4177</v>
      </c>
      <c r="E4380" s="5" t="str">
        <f>VLOOKUP(F4380,'Set up'!$A$2:$C$70,2,FALSE)</f>
        <v>C00000010</v>
      </c>
      <c r="F4380" s="151" t="s">
        <v>62</v>
      </c>
      <c r="G4380" s="151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3"/>
        <v>46031</v>
      </c>
      <c r="L4380" s="5">
        <f t="shared" si="1054"/>
        <v>1</v>
      </c>
      <c r="M4380" s="5">
        <f t="shared" si="1055"/>
        <v>2026</v>
      </c>
      <c r="N4380" s="135">
        <v>920</v>
      </c>
      <c r="P4380" s="12"/>
      <c r="Q4380" s="7">
        <f t="shared" si="1056"/>
        <v>7248178.2500000056</v>
      </c>
      <c r="R4380" s="44" t="str">
        <f>VLOOKUP(F4380,'Set up'!$A$2:$E$70,5,FALSE)</f>
        <v>Trsf</v>
      </c>
    </row>
    <row r="4381" spans="1:18" ht="16.2" customHeight="1" x14ac:dyDescent="0.3">
      <c r="A4381" s="150" t="s">
        <v>4153</v>
      </c>
      <c r="B4381" s="5">
        <f t="shared" si="1057"/>
        <v>9</v>
      </c>
      <c r="C4381" s="5">
        <f t="shared" si="1058"/>
        <v>2025</v>
      </c>
      <c r="D4381" s="150" t="s">
        <v>4177</v>
      </c>
      <c r="E4381" s="5" t="str">
        <f>VLOOKUP(F4381,'Set up'!$A$2:$C$70,2,FALSE)</f>
        <v>C00000010</v>
      </c>
      <c r="F4381" s="151" t="s">
        <v>62</v>
      </c>
      <c r="G4381" s="151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3"/>
        <v>46031</v>
      </c>
      <c r="L4381" s="5">
        <f t="shared" si="1054"/>
        <v>1</v>
      </c>
      <c r="M4381" s="5">
        <f t="shared" si="1055"/>
        <v>2026</v>
      </c>
      <c r="N4381" s="135">
        <v>420</v>
      </c>
      <c r="P4381" s="12"/>
      <c r="Q4381" s="7">
        <f t="shared" si="1056"/>
        <v>7248598.2500000056</v>
      </c>
      <c r="R4381" s="44" t="str">
        <f>VLOOKUP(F4381,'Set up'!$A$2:$E$70,5,FALSE)</f>
        <v>Trsf</v>
      </c>
    </row>
    <row r="4382" spans="1:18" ht="16.2" customHeight="1" x14ac:dyDescent="0.3">
      <c r="A4382" s="150" t="s">
        <v>4153</v>
      </c>
      <c r="B4382" s="5">
        <f t="shared" si="1057"/>
        <v>9</v>
      </c>
      <c r="C4382" s="5">
        <f t="shared" si="1058"/>
        <v>2025</v>
      </c>
      <c r="D4382" s="150" t="s">
        <v>4178</v>
      </c>
      <c r="E4382" s="5" t="str">
        <f>VLOOKUP(F4382,'Set up'!$A$2:$C$70,2,FALSE)</f>
        <v>C00000042</v>
      </c>
      <c r="F4382" s="151" t="s">
        <v>2012</v>
      </c>
      <c r="G4382" s="151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3"/>
        <v>45911</v>
      </c>
      <c r="L4382" s="5">
        <f t="shared" si="1054"/>
        <v>9</v>
      </c>
      <c r="M4382" s="5">
        <f t="shared" si="1055"/>
        <v>2025</v>
      </c>
      <c r="N4382" s="135">
        <v>250</v>
      </c>
      <c r="P4382" s="12"/>
      <c r="Q4382" s="7">
        <f t="shared" si="1056"/>
        <v>7248848.2500000056</v>
      </c>
      <c r="R4382" s="44" t="str">
        <f>VLOOKUP(F4382,'Set up'!$A$2:$E$70,5,FALSE)</f>
        <v>Trsf</v>
      </c>
    </row>
    <row r="4383" spans="1:18" ht="16.2" customHeight="1" x14ac:dyDescent="0.3">
      <c r="A4383" s="150" t="s">
        <v>4153</v>
      </c>
      <c r="B4383" s="5">
        <f t="shared" si="1057"/>
        <v>9</v>
      </c>
      <c r="C4383" s="5">
        <f t="shared" si="1058"/>
        <v>2025</v>
      </c>
      <c r="D4383" s="150" t="s">
        <v>4179</v>
      </c>
      <c r="E4383" s="5" t="str">
        <f>VLOOKUP(F4383,'Set up'!$A$2:$C$70,2,FALSE)</f>
        <v>C00000042</v>
      </c>
      <c r="F4383" s="151" t="s">
        <v>2012</v>
      </c>
      <c r="G4383" s="151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3"/>
        <v>45911</v>
      </c>
      <c r="L4383" s="5">
        <f t="shared" si="1054"/>
        <v>9</v>
      </c>
      <c r="M4383" s="5">
        <f t="shared" si="1055"/>
        <v>2025</v>
      </c>
      <c r="N4383" s="135">
        <v>12600</v>
      </c>
      <c r="P4383" s="12"/>
      <c r="Q4383" s="7">
        <f t="shared" si="1056"/>
        <v>7261448.2500000056</v>
      </c>
      <c r="R4383" s="44" t="str">
        <f>VLOOKUP(F4383,'Set up'!$A$2:$E$70,5,FALSE)</f>
        <v>Trsf</v>
      </c>
    </row>
    <row r="4384" spans="1:18" ht="16.2" customHeight="1" x14ac:dyDescent="0.3">
      <c r="A4384" s="150" t="s">
        <v>4153</v>
      </c>
      <c r="B4384" s="5">
        <f t="shared" si="1057"/>
        <v>9</v>
      </c>
      <c r="C4384" s="5">
        <f t="shared" si="1058"/>
        <v>2025</v>
      </c>
      <c r="D4384" s="150" t="s">
        <v>4179</v>
      </c>
      <c r="E4384" s="5" t="str">
        <f>VLOOKUP(F4384,'Set up'!$A$2:$C$70,2,FALSE)</f>
        <v>C00000042</v>
      </c>
      <c r="F4384" s="151" t="s">
        <v>2012</v>
      </c>
      <c r="G4384" s="151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3"/>
        <v>45911</v>
      </c>
      <c r="L4384" s="5">
        <f t="shared" si="1054"/>
        <v>9</v>
      </c>
      <c r="M4384" s="5">
        <f t="shared" si="1055"/>
        <v>2025</v>
      </c>
      <c r="N4384" s="135">
        <v>3150</v>
      </c>
      <c r="P4384" s="12"/>
      <c r="Q4384" s="7">
        <f t="shared" si="1056"/>
        <v>7264598.2500000056</v>
      </c>
      <c r="R4384" s="44" t="str">
        <f>VLOOKUP(F4384,'Set up'!$A$2:$E$70,5,FALSE)</f>
        <v>Trsf</v>
      </c>
    </row>
    <row r="4385" spans="1:18" ht="16.2" customHeight="1" x14ac:dyDescent="0.3">
      <c r="A4385" s="150" t="s">
        <v>4153</v>
      </c>
      <c r="B4385" s="5">
        <f t="shared" si="1057"/>
        <v>9</v>
      </c>
      <c r="C4385" s="5">
        <f t="shared" si="1058"/>
        <v>2025</v>
      </c>
      <c r="D4385" s="150" t="s">
        <v>4179</v>
      </c>
      <c r="E4385" s="5" t="str">
        <f>VLOOKUP(F4385,'Set up'!$A$2:$C$70,2,FALSE)</f>
        <v>C00000042</v>
      </c>
      <c r="F4385" s="151" t="s">
        <v>2012</v>
      </c>
      <c r="G4385" s="151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3"/>
        <v>45911</v>
      </c>
      <c r="L4385" s="5">
        <f t="shared" si="1054"/>
        <v>9</v>
      </c>
      <c r="M4385" s="5">
        <f t="shared" si="1055"/>
        <v>2025</v>
      </c>
      <c r="N4385" s="135">
        <v>5310</v>
      </c>
      <c r="P4385" s="12"/>
      <c r="Q4385" s="7">
        <f t="shared" si="1056"/>
        <v>7269908.2500000056</v>
      </c>
      <c r="R4385" s="44" t="str">
        <f>VLOOKUP(F4385,'Set up'!$A$2:$E$70,5,FALSE)</f>
        <v>Trsf</v>
      </c>
    </row>
    <row r="4386" spans="1:18" ht="16.2" customHeight="1" x14ac:dyDescent="0.3">
      <c r="A4386" s="150" t="s">
        <v>4153</v>
      </c>
      <c r="B4386" s="5">
        <f t="shared" si="1057"/>
        <v>9</v>
      </c>
      <c r="C4386" s="5">
        <f t="shared" si="1058"/>
        <v>2025</v>
      </c>
      <c r="D4386" s="150" t="s">
        <v>4179</v>
      </c>
      <c r="E4386" s="5" t="str">
        <f>VLOOKUP(F4386,'Set up'!$A$2:$C$70,2,FALSE)</f>
        <v>C00000042</v>
      </c>
      <c r="F4386" s="151" t="s">
        <v>2012</v>
      </c>
      <c r="G4386" s="151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3"/>
        <v>45911</v>
      </c>
      <c r="L4386" s="5">
        <f t="shared" si="1054"/>
        <v>9</v>
      </c>
      <c r="M4386" s="5">
        <f t="shared" si="1055"/>
        <v>2025</v>
      </c>
      <c r="N4386" s="135">
        <v>4131</v>
      </c>
      <c r="P4386" s="12"/>
      <c r="Q4386" s="7">
        <f t="shared" si="1056"/>
        <v>7274039.2500000056</v>
      </c>
      <c r="R4386" s="44" t="str">
        <f>VLOOKUP(F4386,'Set up'!$A$2:$E$70,5,FALSE)</f>
        <v>Trsf</v>
      </c>
    </row>
    <row r="4387" spans="1:18" ht="16.2" customHeight="1" x14ac:dyDescent="0.3">
      <c r="A4387" s="150" t="s">
        <v>4153</v>
      </c>
      <c r="B4387" s="5">
        <f t="shared" si="1057"/>
        <v>9</v>
      </c>
      <c r="C4387" s="5">
        <f t="shared" si="1058"/>
        <v>2025</v>
      </c>
      <c r="D4387" s="150" t="s">
        <v>4179</v>
      </c>
      <c r="E4387" s="5" t="str">
        <f>VLOOKUP(F4387,'Set up'!$A$2:$C$70,2,FALSE)</f>
        <v>C00000042</v>
      </c>
      <c r="F4387" s="151" t="s">
        <v>2012</v>
      </c>
      <c r="G4387" s="151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3"/>
        <v>45911</v>
      </c>
      <c r="L4387" s="5">
        <f t="shared" si="1054"/>
        <v>9</v>
      </c>
      <c r="M4387" s="5">
        <f t="shared" si="1055"/>
        <v>2025</v>
      </c>
      <c r="N4387" s="135">
        <v>2000</v>
      </c>
      <c r="P4387" s="12"/>
      <c r="Q4387" s="7">
        <f t="shared" si="1056"/>
        <v>7276039.2500000056</v>
      </c>
      <c r="R4387" s="44" t="str">
        <f>VLOOKUP(F4387,'Set up'!$A$2:$E$70,5,FALSE)</f>
        <v>Trsf</v>
      </c>
    </row>
    <row r="4388" spans="1:18" ht="16.2" customHeight="1" x14ac:dyDescent="0.3">
      <c r="A4388" s="150" t="s">
        <v>4154</v>
      </c>
      <c r="B4388" s="5">
        <f t="shared" si="1057"/>
        <v>9</v>
      </c>
      <c r="C4388" s="5">
        <f t="shared" si="1058"/>
        <v>2025</v>
      </c>
      <c r="D4388" s="150" t="s">
        <v>4180</v>
      </c>
      <c r="E4388" s="5" t="str">
        <f>VLOOKUP(F4388,'Set up'!$A$2:$C$70,2,FALSE)</f>
        <v>C00000027</v>
      </c>
      <c r="F4388" s="151" t="s">
        <v>859</v>
      </c>
      <c r="G4388" s="151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3"/>
        <v>45912</v>
      </c>
      <c r="L4388" s="5">
        <f t="shared" si="1054"/>
        <v>9</v>
      </c>
      <c r="M4388" s="5">
        <f t="shared" si="1055"/>
        <v>2025</v>
      </c>
      <c r="N4388" s="135">
        <v>3375</v>
      </c>
      <c r="P4388" s="12"/>
      <c r="Q4388" s="7">
        <f t="shared" si="1056"/>
        <v>7279414.2500000056</v>
      </c>
      <c r="R4388" s="44" t="str">
        <f>VLOOKUP(F4388,'Set up'!$A$2:$E$70,5,FALSE)</f>
        <v>Trsf</v>
      </c>
    </row>
    <row r="4389" spans="1:18" ht="16.2" customHeight="1" x14ac:dyDescent="0.3">
      <c r="A4389" s="150" t="s">
        <v>4154</v>
      </c>
      <c r="B4389" s="5">
        <f t="shared" si="1057"/>
        <v>9</v>
      </c>
      <c r="C4389" s="5">
        <f t="shared" si="1058"/>
        <v>2025</v>
      </c>
      <c r="D4389" s="150" t="s">
        <v>4180</v>
      </c>
      <c r="E4389" s="5" t="str">
        <f>VLOOKUP(F4389,'Set up'!$A$2:$C$70,2,FALSE)</f>
        <v>C00000027</v>
      </c>
      <c r="F4389" s="151" t="s">
        <v>859</v>
      </c>
      <c r="G4389" s="151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3"/>
        <v>45912</v>
      </c>
      <c r="L4389" s="5">
        <f t="shared" si="1054"/>
        <v>9</v>
      </c>
      <c r="M4389" s="5">
        <f t="shared" si="1055"/>
        <v>2025</v>
      </c>
      <c r="N4389" s="135">
        <v>489.1</v>
      </c>
      <c r="P4389" s="12"/>
      <c r="Q4389" s="7">
        <f t="shared" si="1056"/>
        <v>7279903.3500000052</v>
      </c>
      <c r="R4389" s="44" t="str">
        <f>VLOOKUP(F4389,'Set up'!$A$2:$E$70,5,FALSE)</f>
        <v>Trsf</v>
      </c>
    </row>
    <row r="4390" spans="1:18" ht="16.2" customHeight="1" x14ac:dyDescent="0.3">
      <c r="A4390" s="150" t="s">
        <v>4154</v>
      </c>
      <c r="B4390" s="5">
        <f t="shared" si="1057"/>
        <v>9</v>
      </c>
      <c r="C4390" s="5">
        <f t="shared" si="1058"/>
        <v>2025</v>
      </c>
      <c r="D4390" s="150" t="s">
        <v>4180</v>
      </c>
      <c r="E4390" s="5" t="str">
        <f>VLOOKUP(F4390,'Set up'!$A$2:$C$70,2,FALSE)</f>
        <v>C00000027</v>
      </c>
      <c r="F4390" s="151" t="s">
        <v>859</v>
      </c>
      <c r="G4390" s="151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3"/>
        <v>45912</v>
      </c>
      <c r="L4390" s="5">
        <f t="shared" si="1054"/>
        <v>9</v>
      </c>
      <c r="M4390" s="5">
        <f t="shared" si="1055"/>
        <v>2025</v>
      </c>
      <c r="N4390" s="135">
        <v>1108.4000000000001</v>
      </c>
      <c r="P4390" s="12"/>
      <c r="Q4390" s="7">
        <f t="shared" si="1056"/>
        <v>7281011.7500000056</v>
      </c>
      <c r="R4390" s="44" t="str">
        <f>VLOOKUP(F4390,'Set up'!$A$2:$E$70,5,FALSE)</f>
        <v>Trsf</v>
      </c>
    </row>
    <row r="4391" spans="1:18" ht="16.2" customHeight="1" x14ac:dyDescent="0.3">
      <c r="A4391" s="150" t="s">
        <v>4154</v>
      </c>
      <c r="B4391" s="5">
        <f t="shared" si="1057"/>
        <v>9</v>
      </c>
      <c r="C4391" s="5">
        <f t="shared" si="1058"/>
        <v>2025</v>
      </c>
      <c r="D4391" s="150" t="s">
        <v>4180</v>
      </c>
      <c r="E4391" s="5" t="str">
        <f>VLOOKUP(F4391,'Set up'!$A$2:$C$70,2,FALSE)</f>
        <v>C00000027</v>
      </c>
      <c r="F4391" s="151" t="s">
        <v>859</v>
      </c>
      <c r="G4391" s="151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3"/>
        <v>45912</v>
      </c>
      <c r="L4391" s="5">
        <f t="shared" si="1054"/>
        <v>9</v>
      </c>
      <c r="M4391" s="5">
        <f t="shared" si="1055"/>
        <v>2025</v>
      </c>
      <c r="N4391" s="135">
        <v>563.20000000000005</v>
      </c>
      <c r="P4391" s="12"/>
      <c r="Q4391" s="7">
        <f t="shared" si="1056"/>
        <v>7281574.9500000058</v>
      </c>
      <c r="R4391" s="44" t="str">
        <f>VLOOKUP(F4391,'Set up'!$A$2:$E$70,5,FALSE)</f>
        <v>Trsf</v>
      </c>
    </row>
    <row r="4392" spans="1:18" ht="16.2" customHeight="1" x14ac:dyDescent="0.3">
      <c r="A4392" s="150" t="s">
        <v>4154</v>
      </c>
      <c r="B4392" s="5">
        <f t="shared" si="1057"/>
        <v>9</v>
      </c>
      <c r="C4392" s="5">
        <f t="shared" si="1058"/>
        <v>2025</v>
      </c>
      <c r="D4392" s="150" t="s">
        <v>4180</v>
      </c>
      <c r="E4392" s="5" t="str">
        <f>VLOOKUP(F4392,'Set up'!$A$2:$C$70,2,FALSE)</f>
        <v>C00000027</v>
      </c>
      <c r="F4392" s="151" t="s">
        <v>859</v>
      </c>
      <c r="G4392" s="151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3"/>
        <v>45912</v>
      </c>
      <c r="L4392" s="5">
        <f t="shared" si="1054"/>
        <v>9</v>
      </c>
      <c r="M4392" s="5">
        <f t="shared" si="1055"/>
        <v>2025</v>
      </c>
      <c r="N4392" s="135">
        <v>420</v>
      </c>
      <c r="P4392" s="12"/>
      <c r="Q4392" s="7">
        <f t="shared" si="1056"/>
        <v>7281994.9500000058</v>
      </c>
      <c r="R4392" s="44" t="str">
        <f>VLOOKUP(F4392,'Set up'!$A$2:$E$70,5,FALSE)</f>
        <v>Trsf</v>
      </c>
    </row>
    <row r="4393" spans="1:18" ht="16.2" customHeight="1" x14ac:dyDescent="0.3">
      <c r="A4393" s="150" t="s">
        <v>4154</v>
      </c>
      <c r="B4393" s="5">
        <f t="shared" si="1057"/>
        <v>9</v>
      </c>
      <c r="C4393" s="5">
        <f t="shared" si="1058"/>
        <v>2025</v>
      </c>
      <c r="D4393" s="150" t="s">
        <v>4180</v>
      </c>
      <c r="E4393" s="5" t="str">
        <f>VLOOKUP(F4393,'Set up'!$A$2:$C$70,2,FALSE)</f>
        <v>C00000027</v>
      </c>
      <c r="F4393" s="151" t="s">
        <v>859</v>
      </c>
      <c r="G4393" s="151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3"/>
        <v>45912</v>
      </c>
      <c r="L4393" s="5">
        <f t="shared" si="1054"/>
        <v>9</v>
      </c>
      <c r="M4393" s="5">
        <f t="shared" si="1055"/>
        <v>2025</v>
      </c>
      <c r="N4393" s="135">
        <v>125</v>
      </c>
      <c r="P4393" s="12"/>
      <c r="Q4393" s="7">
        <f t="shared" si="1056"/>
        <v>7282119.9500000058</v>
      </c>
      <c r="R4393" s="44" t="str">
        <f>VLOOKUP(F4393,'Set up'!$A$2:$E$70,5,FALSE)</f>
        <v>Trsf</v>
      </c>
    </row>
    <row r="4394" spans="1:18" ht="16.2" customHeight="1" x14ac:dyDescent="0.3">
      <c r="A4394" s="150" t="s">
        <v>4154</v>
      </c>
      <c r="B4394" s="5">
        <f t="shared" si="1057"/>
        <v>9</v>
      </c>
      <c r="C4394" s="5">
        <f t="shared" si="1058"/>
        <v>2025</v>
      </c>
      <c r="D4394" s="150" t="s">
        <v>4180</v>
      </c>
      <c r="E4394" s="5" t="str">
        <f>VLOOKUP(F4394,'Set up'!$A$2:$C$70,2,FALSE)</f>
        <v>C00000027</v>
      </c>
      <c r="F4394" s="151" t="s">
        <v>859</v>
      </c>
      <c r="G4394" s="151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3"/>
        <v>45912</v>
      </c>
      <c r="L4394" s="5">
        <f t="shared" si="1054"/>
        <v>9</v>
      </c>
      <c r="M4394" s="5">
        <f t="shared" si="1055"/>
        <v>2025</v>
      </c>
      <c r="N4394" s="135">
        <v>240</v>
      </c>
      <c r="P4394" s="12"/>
      <c r="Q4394" s="7">
        <f t="shared" si="1056"/>
        <v>7282359.9500000058</v>
      </c>
      <c r="R4394" s="44" t="str">
        <f>VLOOKUP(F4394,'Set up'!$A$2:$E$70,5,FALSE)</f>
        <v>Trsf</v>
      </c>
    </row>
    <row r="4395" spans="1:18" ht="16.2" customHeight="1" x14ac:dyDescent="0.3">
      <c r="A4395" s="150" t="s">
        <v>4154</v>
      </c>
      <c r="B4395" s="5">
        <f t="shared" si="1057"/>
        <v>9</v>
      </c>
      <c r="C4395" s="5">
        <f t="shared" si="1058"/>
        <v>2025</v>
      </c>
      <c r="D4395" s="150" t="s">
        <v>4181</v>
      </c>
      <c r="E4395" s="5" t="e">
        <f>VLOOKUP(F4395,'Set up'!$A$2:$C$70,2,FALSE)</f>
        <v>#N/A</v>
      </c>
      <c r="F4395" s="151" t="s">
        <v>4130</v>
      </c>
      <c r="G4395" s="151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3"/>
        <v>#N/A</v>
      </c>
      <c r="L4395" s="5" t="e">
        <f t="shared" si="1054"/>
        <v>#N/A</v>
      </c>
      <c r="M4395" s="5" t="e">
        <f t="shared" si="1055"/>
        <v>#N/A</v>
      </c>
      <c r="N4395" s="135">
        <v>1687.5</v>
      </c>
      <c r="P4395" s="12"/>
      <c r="Q4395" s="7">
        <f t="shared" si="1056"/>
        <v>7284047.4500000058</v>
      </c>
      <c r="R4395" s="44" t="e">
        <f>VLOOKUP(F4395,'Set up'!$A$2:$E$70,5,FALSE)</f>
        <v>#N/A</v>
      </c>
    </row>
    <row r="4396" spans="1:18" ht="16.2" customHeight="1" x14ac:dyDescent="0.3">
      <c r="A4396" s="150" t="s">
        <v>4154</v>
      </c>
      <c r="B4396" s="5">
        <f t="shared" si="1057"/>
        <v>9</v>
      </c>
      <c r="C4396" s="5">
        <f t="shared" si="1058"/>
        <v>2025</v>
      </c>
      <c r="D4396" s="150" t="s">
        <v>4181</v>
      </c>
      <c r="E4396" s="5" t="e">
        <f>VLOOKUP(F4396,'Set up'!$A$2:$C$70,2,FALSE)</f>
        <v>#N/A</v>
      </c>
      <c r="F4396" s="151" t="s">
        <v>4130</v>
      </c>
      <c r="G4396" s="151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3"/>
        <v>#N/A</v>
      </c>
      <c r="L4396" s="5" t="e">
        <f t="shared" si="1054"/>
        <v>#N/A</v>
      </c>
      <c r="M4396" s="5" t="e">
        <f t="shared" si="1055"/>
        <v>#N/A</v>
      </c>
      <c r="N4396" s="135">
        <v>489.1</v>
      </c>
      <c r="P4396" s="12"/>
      <c r="Q4396" s="7">
        <f t="shared" si="1056"/>
        <v>7284536.5500000054</v>
      </c>
      <c r="R4396" s="44" t="e">
        <f>VLOOKUP(F4396,'Set up'!$A$2:$E$70,5,FALSE)</f>
        <v>#N/A</v>
      </c>
    </row>
    <row r="4397" spans="1:18" ht="16.2" customHeight="1" x14ac:dyDescent="0.3">
      <c r="A4397" s="150" t="s">
        <v>4154</v>
      </c>
      <c r="B4397" s="5">
        <f t="shared" si="1057"/>
        <v>9</v>
      </c>
      <c r="C4397" s="5">
        <f t="shared" si="1058"/>
        <v>2025</v>
      </c>
      <c r="D4397" s="150" t="s">
        <v>4181</v>
      </c>
      <c r="E4397" s="5" t="e">
        <f>VLOOKUP(F4397,'Set up'!$A$2:$C$70,2,FALSE)</f>
        <v>#N/A</v>
      </c>
      <c r="F4397" s="151" t="s">
        <v>4130</v>
      </c>
      <c r="G4397" s="151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3"/>
        <v>#N/A</v>
      </c>
      <c r="L4397" s="5" t="e">
        <f t="shared" si="1054"/>
        <v>#N/A</v>
      </c>
      <c r="M4397" s="5" t="e">
        <f t="shared" si="1055"/>
        <v>#N/A</v>
      </c>
      <c r="N4397" s="135">
        <v>394.2</v>
      </c>
      <c r="P4397" s="12"/>
      <c r="Q4397" s="7">
        <f t="shared" si="1056"/>
        <v>7284930.7500000056</v>
      </c>
      <c r="R4397" s="44" t="e">
        <f>VLOOKUP(F4397,'Set up'!$A$2:$E$70,5,FALSE)</f>
        <v>#N/A</v>
      </c>
    </row>
    <row r="4398" spans="1:18" ht="16.2" customHeight="1" x14ac:dyDescent="0.3">
      <c r="A4398" s="150" t="s">
        <v>4154</v>
      </c>
      <c r="B4398" s="5">
        <f t="shared" si="1057"/>
        <v>9</v>
      </c>
      <c r="C4398" s="5">
        <f t="shared" si="1058"/>
        <v>2025</v>
      </c>
      <c r="D4398" s="150" t="s">
        <v>4181</v>
      </c>
      <c r="E4398" s="5" t="e">
        <f>VLOOKUP(F4398,'Set up'!$A$2:$C$70,2,FALSE)</f>
        <v>#N/A</v>
      </c>
      <c r="F4398" s="151" t="s">
        <v>4130</v>
      </c>
      <c r="G4398" s="151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3"/>
        <v>#N/A</v>
      </c>
      <c r="L4398" s="5" t="e">
        <f t="shared" si="1054"/>
        <v>#N/A</v>
      </c>
      <c r="M4398" s="5" t="e">
        <f t="shared" si="1055"/>
        <v>#N/A</v>
      </c>
      <c r="N4398" s="135">
        <v>155</v>
      </c>
      <c r="P4398" s="12"/>
      <c r="Q4398" s="7">
        <f t="shared" si="1056"/>
        <v>7285085.7500000056</v>
      </c>
      <c r="R4398" s="44" t="e">
        <f>VLOOKUP(F4398,'Set up'!$A$2:$E$70,5,FALSE)</f>
        <v>#N/A</v>
      </c>
    </row>
    <row r="4399" spans="1:18" ht="16.2" customHeight="1" x14ac:dyDescent="0.3">
      <c r="A4399" s="150" t="s">
        <v>4154</v>
      </c>
      <c r="B4399" s="5">
        <f t="shared" si="1057"/>
        <v>9</v>
      </c>
      <c r="C4399" s="5">
        <f t="shared" si="1058"/>
        <v>2025</v>
      </c>
      <c r="D4399" s="150" t="s">
        <v>4181</v>
      </c>
      <c r="E4399" s="5" t="e">
        <f>VLOOKUP(F4399,'Set up'!$A$2:$C$70,2,FALSE)</f>
        <v>#N/A</v>
      </c>
      <c r="F4399" s="151" t="s">
        <v>4130</v>
      </c>
      <c r="G4399" s="151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3"/>
        <v>#N/A</v>
      </c>
      <c r="L4399" s="5" t="e">
        <f t="shared" si="1054"/>
        <v>#N/A</v>
      </c>
      <c r="M4399" s="5" t="e">
        <f t="shared" si="1055"/>
        <v>#N/A</v>
      </c>
      <c r="N4399" s="135">
        <v>120</v>
      </c>
      <c r="P4399" s="12"/>
      <c r="Q4399" s="7">
        <f t="shared" si="1056"/>
        <v>7285205.7500000056</v>
      </c>
      <c r="R4399" s="44" t="e">
        <f>VLOOKUP(F4399,'Set up'!$A$2:$E$70,5,FALSE)</f>
        <v>#N/A</v>
      </c>
    </row>
    <row r="4400" spans="1:18" ht="16.2" customHeight="1" x14ac:dyDescent="0.3">
      <c r="A4400" s="150" t="s">
        <v>4154</v>
      </c>
      <c r="B4400" s="5">
        <f t="shared" si="1057"/>
        <v>9</v>
      </c>
      <c r="C4400" s="5">
        <f t="shared" si="1058"/>
        <v>2025</v>
      </c>
      <c r="D4400" s="150" t="s">
        <v>4181</v>
      </c>
      <c r="E4400" s="5" t="e">
        <f>VLOOKUP(F4400,'Set up'!$A$2:$C$70,2,FALSE)</f>
        <v>#N/A</v>
      </c>
      <c r="F4400" s="151" t="s">
        <v>4130</v>
      </c>
      <c r="G4400" s="151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3"/>
        <v>#N/A</v>
      </c>
      <c r="L4400" s="5" t="e">
        <f t="shared" si="1054"/>
        <v>#N/A</v>
      </c>
      <c r="M4400" s="5" t="e">
        <f t="shared" si="1055"/>
        <v>#N/A</v>
      </c>
      <c r="N4400" s="135">
        <v>187.5</v>
      </c>
      <c r="P4400" s="12"/>
      <c r="Q4400" s="7">
        <f t="shared" si="1056"/>
        <v>7285393.2500000056</v>
      </c>
      <c r="R4400" s="44" t="e">
        <f>VLOOKUP(F4400,'Set up'!$A$2:$E$70,5,FALSE)</f>
        <v>#N/A</v>
      </c>
    </row>
    <row r="4401" spans="1:18" ht="16.2" customHeight="1" x14ac:dyDescent="0.3">
      <c r="A4401" s="150" t="s">
        <v>4154</v>
      </c>
      <c r="B4401" s="5">
        <f t="shared" si="1057"/>
        <v>9</v>
      </c>
      <c r="C4401" s="5">
        <f t="shared" si="1058"/>
        <v>2025</v>
      </c>
      <c r="D4401" s="150" t="s">
        <v>4181</v>
      </c>
      <c r="E4401" s="5" t="e">
        <f>VLOOKUP(F4401,'Set up'!$A$2:$C$70,2,FALSE)</f>
        <v>#N/A</v>
      </c>
      <c r="F4401" s="151" t="s">
        <v>4130</v>
      </c>
      <c r="G4401" s="151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3"/>
        <v>#N/A</v>
      </c>
      <c r="L4401" s="5" t="e">
        <f t="shared" si="1054"/>
        <v>#N/A</v>
      </c>
      <c r="M4401" s="5" t="e">
        <f t="shared" si="1055"/>
        <v>#N/A</v>
      </c>
      <c r="N4401" s="135">
        <v>286</v>
      </c>
      <c r="P4401" s="12"/>
      <c r="Q4401" s="7">
        <f t="shared" si="1056"/>
        <v>7285679.2500000056</v>
      </c>
      <c r="R4401" s="44" t="e">
        <f>VLOOKUP(F4401,'Set up'!$A$2:$E$70,5,FALSE)</f>
        <v>#N/A</v>
      </c>
    </row>
    <row r="4402" spans="1:18" ht="16.2" customHeight="1" x14ac:dyDescent="0.3">
      <c r="A4402" s="150" t="s">
        <v>4155</v>
      </c>
      <c r="B4402" s="5">
        <f t="shared" si="1057"/>
        <v>9</v>
      </c>
      <c r="C4402" s="5">
        <f t="shared" si="1058"/>
        <v>2025</v>
      </c>
      <c r="D4402" s="150" t="s">
        <v>4182</v>
      </c>
      <c r="E4402" s="5" t="str">
        <f>VLOOKUP(F4402,'Set up'!$A$2:$C$70,2,FALSE)</f>
        <v>C00000045</v>
      </c>
      <c r="F4402" s="151" t="s">
        <v>2271</v>
      </c>
      <c r="G4402" s="151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3"/>
        <v>45913</v>
      </c>
      <c r="L4402" s="5">
        <f t="shared" si="1054"/>
        <v>9</v>
      </c>
      <c r="M4402" s="5">
        <f t="shared" si="1055"/>
        <v>2025</v>
      </c>
      <c r="N4402" s="135">
        <v>270</v>
      </c>
      <c r="P4402" s="12"/>
      <c r="Q4402" s="7">
        <f t="shared" si="1056"/>
        <v>7285949.2500000056</v>
      </c>
      <c r="R4402" s="44" t="str">
        <f>VLOOKUP(F4402,'Set up'!$A$2:$E$70,5,FALSE)</f>
        <v>Trsf</v>
      </c>
    </row>
    <row r="4403" spans="1:18" ht="16.2" customHeight="1" x14ac:dyDescent="0.3">
      <c r="A4403" s="150" t="s">
        <v>4156</v>
      </c>
      <c r="B4403" s="5">
        <f t="shared" si="1057"/>
        <v>9</v>
      </c>
      <c r="C4403" s="5">
        <f t="shared" si="1058"/>
        <v>2025</v>
      </c>
      <c r="D4403" s="150" t="s">
        <v>4183</v>
      </c>
      <c r="E4403" s="5" t="str">
        <f>VLOOKUP(F4403,'Set up'!$A$2:$C$70,2,FALSE)</f>
        <v>C00000019</v>
      </c>
      <c r="F4403" s="151" t="s">
        <v>400</v>
      </c>
      <c r="G4403" s="151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3"/>
        <v>45917</v>
      </c>
      <c r="L4403" s="5">
        <f t="shared" si="1054"/>
        <v>9</v>
      </c>
      <c r="M4403" s="5">
        <f t="shared" si="1055"/>
        <v>2025</v>
      </c>
      <c r="N4403" s="135">
        <v>1687.5</v>
      </c>
      <c r="P4403" s="12"/>
      <c r="Q4403" s="7">
        <f t="shared" si="1056"/>
        <v>7287636.7500000056</v>
      </c>
      <c r="R4403" s="44" t="str">
        <f>VLOOKUP(F4403,'Set up'!$A$2:$E$70,5,FALSE)</f>
        <v>Trsf</v>
      </c>
    </row>
    <row r="4404" spans="1:18" ht="16.2" customHeight="1" x14ac:dyDescent="0.3">
      <c r="A4404" s="150" t="s">
        <v>4156</v>
      </c>
      <c r="B4404" s="5">
        <f t="shared" si="1057"/>
        <v>9</v>
      </c>
      <c r="C4404" s="5">
        <f t="shared" si="1058"/>
        <v>2025</v>
      </c>
      <c r="D4404" s="150" t="s">
        <v>4183</v>
      </c>
      <c r="E4404" s="5" t="str">
        <f>VLOOKUP(F4404,'Set up'!$A$2:$C$70,2,FALSE)</f>
        <v>C00000019</v>
      </c>
      <c r="F4404" s="151" t="s">
        <v>400</v>
      </c>
      <c r="G4404" s="151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3"/>
        <v>45917</v>
      </c>
      <c r="L4404" s="5">
        <f t="shared" si="1054"/>
        <v>9</v>
      </c>
      <c r="M4404" s="5">
        <f t="shared" si="1055"/>
        <v>2025</v>
      </c>
      <c r="N4404" s="135">
        <v>502.5</v>
      </c>
      <c r="P4404" s="12"/>
      <c r="Q4404" s="7">
        <f t="shared" si="1056"/>
        <v>7288139.2500000056</v>
      </c>
      <c r="R4404" s="44" t="str">
        <f>VLOOKUP(F4404,'Set up'!$A$2:$E$70,5,FALSE)</f>
        <v>Trsf</v>
      </c>
    </row>
    <row r="4405" spans="1:18" ht="16.2" customHeight="1" x14ac:dyDescent="0.3">
      <c r="A4405" s="150" t="s">
        <v>4156</v>
      </c>
      <c r="B4405" s="5">
        <f t="shared" si="1057"/>
        <v>9</v>
      </c>
      <c r="C4405" s="5">
        <f t="shared" si="1058"/>
        <v>2025</v>
      </c>
      <c r="D4405" s="150" t="s">
        <v>4183</v>
      </c>
      <c r="E4405" s="5" t="str">
        <f>VLOOKUP(F4405,'Set up'!$A$2:$C$70,2,FALSE)</f>
        <v>C00000019</v>
      </c>
      <c r="F4405" s="151" t="s">
        <v>400</v>
      </c>
      <c r="G4405" s="151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3"/>
        <v>45917</v>
      </c>
      <c r="L4405" s="5">
        <f t="shared" si="1054"/>
        <v>9</v>
      </c>
      <c r="M4405" s="5">
        <f t="shared" si="1055"/>
        <v>2025</v>
      </c>
      <c r="N4405" s="135">
        <v>115</v>
      </c>
      <c r="P4405" s="12"/>
      <c r="Q4405" s="7">
        <f t="shared" si="1056"/>
        <v>7288254.2500000056</v>
      </c>
      <c r="R4405" s="44" t="str">
        <f>VLOOKUP(F4405,'Set up'!$A$2:$E$70,5,FALSE)</f>
        <v>Trsf</v>
      </c>
    </row>
    <row r="4406" spans="1:18" ht="16.2" customHeight="1" x14ac:dyDescent="0.3">
      <c r="A4406" s="150" t="s">
        <v>4156</v>
      </c>
      <c r="B4406" s="5">
        <f t="shared" si="1057"/>
        <v>9</v>
      </c>
      <c r="C4406" s="5">
        <f t="shared" si="1058"/>
        <v>2025</v>
      </c>
      <c r="D4406" s="150" t="s">
        <v>4183</v>
      </c>
      <c r="E4406" s="5" t="str">
        <f>VLOOKUP(F4406,'Set up'!$A$2:$C$70,2,FALSE)</f>
        <v>C00000019</v>
      </c>
      <c r="F4406" s="151" t="s">
        <v>400</v>
      </c>
      <c r="G4406" s="151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3"/>
        <v>45917</v>
      </c>
      <c r="L4406" s="5">
        <f t="shared" si="1054"/>
        <v>9</v>
      </c>
      <c r="M4406" s="5">
        <f t="shared" si="1055"/>
        <v>2025</v>
      </c>
      <c r="N4406" s="135">
        <v>160</v>
      </c>
      <c r="P4406" s="12"/>
      <c r="Q4406" s="7">
        <f t="shared" si="1056"/>
        <v>7288414.2500000056</v>
      </c>
      <c r="R4406" s="44" t="str">
        <f>VLOOKUP(F4406,'Set up'!$A$2:$E$70,5,FALSE)</f>
        <v>Trsf</v>
      </c>
    </row>
    <row r="4407" spans="1:18" ht="16.2" customHeight="1" x14ac:dyDescent="0.3">
      <c r="A4407" s="150" t="s">
        <v>4156</v>
      </c>
      <c r="B4407" s="5">
        <f t="shared" si="1057"/>
        <v>9</v>
      </c>
      <c r="C4407" s="5">
        <f t="shared" si="1058"/>
        <v>2025</v>
      </c>
      <c r="D4407" s="150" t="s">
        <v>4183</v>
      </c>
      <c r="E4407" s="5" t="str">
        <f>VLOOKUP(F4407,'Set up'!$A$2:$C$70,2,FALSE)</f>
        <v>C00000019</v>
      </c>
      <c r="F4407" s="151" t="s">
        <v>400</v>
      </c>
      <c r="G4407" s="151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3"/>
        <v>45917</v>
      </c>
      <c r="L4407" s="5">
        <f t="shared" si="1054"/>
        <v>9</v>
      </c>
      <c r="M4407" s="5">
        <f t="shared" si="1055"/>
        <v>2025</v>
      </c>
      <c r="N4407" s="135">
        <v>390</v>
      </c>
      <c r="P4407" s="12"/>
      <c r="Q4407" s="7">
        <f t="shared" si="1056"/>
        <v>7288804.2500000056</v>
      </c>
      <c r="R4407" s="44" t="str">
        <f>VLOOKUP(F4407,'Set up'!$A$2:$E$70,5,FALSE)</f>
        <v>Trsf</v>
      </c>
    </row>
    <row r="4408" spans="1:18" ht="16.2" customHeight="1" x14ac:dyDescent="0.3">
      <c r="A4408" s="150" t="s">
        <v>4157</v>
      </c>
      <c r="B4408" s="5">
        <f t="shared" si="1057"/>
        <v>9</v>
      </c>
      <c r="C4408" s="5">
        <f t="shared" si="1058"/>
        <v>2025</v>
      </c>
      <c r="D4408" s="150" t="s">
        <v>4184</v>
      </c>
      <c r="E4408" s="5" t="str">
        <f>VLOOKUP(F4408,'Set up'!$A$2:$C$70,2,FALSE)</f>
        <v>C00000042</v>
      </c>
      <c r="F4408" s="151" t="s">
        <v>2012</v>
      </c>
      <c r="G4408" s="151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3"/>
        <v>45918</v>
      </c>
      <c r="L4408" s="5">
        <f t="shared" si="1054"/>
        <v>9</v>
      </c>
      <c r="M4408" s="5">
        <f t="shared" si="1055"/>
        <v>2025</v>
      </c>
      <c r="N4408" s="135">
        <v>250</v>
      </c>
      <c r="P4408" s="12"/>
      <c r="Q4408" s="7">
        <f t="shared" si="1056"/>
        <v>7289054.2500000056</v>
      </c>
      <c r="R4408" s="44" t="str">
        <f>VLOOKUP(F4408,'Set up'!$A$2:$E$70,5,FALSE)</f>
        <v>Trsf</v>
      </c>
    </row>
    <row r="4409" spans="1:18" ht="16.2" customHeight="1" x14ac:dyDescent="0.3">
      <c r="A4409" s="150" t="s">
        <v>4157</v>
      </c>
      <c r="B4409" s="5">
        <f t="shared" si="1057"/>
        <v>9</v>
      </c>
      <c r="C4409" s="5">
        <f t="shared" si="1058"/>
        <v>2025</v>
      </c>
      <c r="D4409" s="150" t="s">
        <v>4185</v>
      </c>
      <c r="E4409" s="5" t="str">
        <f>VLOOKUP(F4409,'Set up'!$A$2:$C$70,2,FALSE)</f>
        <v>C00000042</v>
      </c>
      <c r="F4409" s="151" t="s">
        <v>2012</v>
      </c>
      <c r="G4409" s="151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3"/>
        <v>45918</v>
      </c>
      <c r="L4409" s="5">
        <f t="shared" si="1054"/>
        <v>9</v>
      </c>
      <c r="M4409" s="5">
        <f t="shared" si="1055"/>
        <v>2025</v>
      </c>
      <c r="N4409" s="135">
        <v>12600</v>
      </c>
      <c r="P4409" s="12"/>
      <c r="Q4409" s="7">
        <f t="shared" si="1056"/>
        <v>7301654.2500000056</v>
      </c>
      <c r="R4409" s="44" t="str">
        <f>VLOOKUP(F4409,'Set up'!$A$2:$E$70,5,FALSE)</f>
        <v>Trsf</v>
      </c>
    </row>
    <row r="4410" spans="1:18" ht="16.2" customHeight="1" x14ac:dyDescent="0.3">
      <c r="A4410" s="150" t="s">
        <v>4157</v>
      </c>
      <c r="B4410" s="5">
        <f t="shared" si="1057"/>
        <v>9</v>
      </c>
      <c r="C4410" s="5">
        <f t="shared" si="1058"/>
        <v>2025</v>
      </c>
      <c r="D4410" s="150" t="s">
        <v>4185</v>
      </c>
      <c r="E4410" s="5" t="str">
        <f>VLOOKUP(F4410,'Set up'!$A$2:$C$70,2,FALSE)</f>
        <v>C00000042</v>
      </c>
      <c r="F4410" s="151" t="s">
        <v>2012</v>
      </c>
      <c r="G4410" s="151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3"/>
        <v>45918</v>
      </c>
      <c r="L4410" s="5">
        <f t="shared" si="1054"/>
        <v>9</v>
      </c>
      <c r="M4410" s="5">
        <f t="shared" si="1055"/>
        <v>2025</v>
      </c>
      <c r="N4410" s="135">
        <v>4366</v>
      </c>
      <c r="P4410" s="12"/>
      <c r="Q4410" s="7">
        <f t="shared" si="1056"/>
        <v>7306020.2500000056</v>
      </c>
      <c r="R4410" s="44" t="str">
        <f>VLOOKUP(F4410,'Set up'!$A$2:$E$70,5,FALSE)</f>
        <v>Trsf</v>
      </c>
    </row>
    <row r="4411" spans="1:18" ht="16.2" customHeight="1" x14ac:dyDescent="0.3">
      <c r="A4411" s="150" t="s">
        <v>4157</v>
      </c>
      <c r="B4411" s="5">
        <f t="shared" si="1057"/>
        <v>9</v>
      </c>
      <c r="C4411" s="5">
        <f t="shared" si="1058"/>
        <v>2025</v>
      </c>
      <c r="D4411" s="150" t="s">
        <v>4185</v>
      </c>
      <c r="E4411" s="5" t="str">
        <f>VLOOKUP(F4411,'Set up'!$A$2:$C$70,2,FALSE)</f>
        <v>C00000042</v>
      </c>
      <c r="F4411" s="151" t="s">
        <v>2012</v>
      </c>
      <c r="G4411" s="151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3"/>
        <v>45918</v>
      </c>
      <c r="L4411" s="5">
        <f t="shared" si="1054"/>
        <v>9</v>
      </c>
      <c r="M4411" s="5">
        <f t="shared" si="1055"/>
        <v>2025</v>
      </c>
      <c r="N4411" s="135">
        <v>2754</v>
      </c>
      <c r="P4411" s="12"/>
      <c r="Q4411" s="7">
        <f t="shared" si="1056"/>
        <v>7308774.2500000056</v>
      </c>
      <c r="R4411" s="44" t="str">
        <f>VLOOKUP(F4411,'Set up'!$A$2:$E$70,5,FALSE)</f>
        <v>Trsf</v>
      </c>
    </row>
    <row r="4412" spans="1:18" ht="16.2" customHeight="1" x14ac:dyDescent="0.3">
      <c r="A4412" s="150" t="s">
        <v>4157</v>
      </c>
      <c r="B4412" s="5">
        <f t="shared" si="1057"/>
        <v>9</v>
      </c>
      <c r="C4412" s="5">
        <f t="shared" si="1058"/>
        <v>2025</v>
      </c>
      <c r="D4412" s="150" t="s">
        <v>4185</v>
      </c>
      <c r="E4412" s="5" t="str">
        <f>VLOOKUP(F4412,'Set up'!$A$2:$C$70,2,FALSE)</f>
        <v>C00000042</v>
      </c>
      <c r="F4412" s="151" t="s">
        <v>2012</v>
      </c>
      <c r="G4412" s="151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3"/>
        <v>45918</v>
      </c>
      <c r="L4412" s="5">
        <f t="shared" si="1054"/>
        <v>9</v>
      </c>
      <c r="M4412" s="5">
        <f t="shared" si="1055"/>
        <v>2025</v>
      </c>
      <c r="N4412" s="135">
        <v>920</v>
      </c>
      <c r="P4412" s="12"/>
      <c r="Q4412" s="7">
        <f t="shared" si="1056"/>
        <v>7309694.2500000056</v>
      </c>
      <c r="R4412" s="44" t="str">
        <f>VLOOKUP(F4412,'Set up'!$A$2:$E$70,5,FALSE)</f>
        <v>Trsf</v>
      </c>
    </row>
    <row r="4413" spans="1:18" ht="16.2" customHeight="1" x14ac:dyDescent="0.3">
      <c r="A4413" s="150" t="s">
        <v>4157</v>
      </c>
      <c r="B4413" s="5">
        <f t="shared" si="1057"/>
        <v>9</v>
      </c>
      <c r="C4413" s="5">
        <f t="shared" si="1058"/>
        <v>2025</v>
      </c>
      <c r="D4413" s="150" t="s">
        <v>4185</v>
      </c>
      <c r="E4413" s="5" t="str">
        <f>VLOOKUP(F4413,'Set up'!$A$2:$C$70,2,FALSE)</f>
        <v>C00000042</v>
      </c>
      <c r="F4413" s="151" t="s">
        <v>2012</v>
      </c>
      <c r="G4413" s="151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3"/>
        <v>45918</v>
      </c>
      <c r="L4413" s="5">
        <f t="shared" si="1054"/>
        <v>9</v>
      </c>
      <c r="M4413" s="5">
        <f t="shared" si="1055"/>
        <v>2025</v>
      </c>
      <c r="N4413" s="135">
        <v>1000</v>
      </c>
      <c r="P4413" s="12"/>
      <c r="Q4413" s="7">
        <f t="shared" si="1056"/>
        <v>7310694.2500000056</v>
      </c>
      <c r="R4413" s="44" t="str">
        <f>VLOOKUP(F4413,'Set up'!$A$2:$E$70,5,FALSE)</f>
        <v>Trsf</v>
      </c>
    </row>
    <row r="4414" spans="1:18" ht="16.2" customHeight="1" x14ac:dyDescent="0.3">
      <c r="A4414" s="150" t="s">
        <v>4158</v>
      </c>
      <c r="B4414" s="5">
        <f t="shared" si="1057"/>
        <v>9</v>
      </c>
      <c r="C4414" s="5">
        <f t="shared" si="1058"/>
        <v>2025</v>
      </c>
      <c r="D4414" s="150" t="s">
        <v>4186</v>
      </c>
      <c r="E4414" s="5" t="str">
        <f>VLOOKUP(F4414,'Set up'!$A$2:$C$70,2,FALSE)</f>
        <v>C00000061</v>
      </c>
      <c r="F4414" s="151" t="s">
        <v>3532</v>
      </c>
      <c r="G4414" s="151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3"/>
        <v>45919</v>
      </c>
      <c r="L4414" s="5">
        <f t="shared" si="1054"/>
        <v>9</v>
      </c>
      <c r="M4414" s="5">
        <f t="shared" si="1055"/>
        <v>2025</v>
      </c>
      <c r="N4414" s="135">
        <v>3195</v>
      </c>
      <c r="P4414" s="12"/>
      <c r="Q4414" s="7">
        <f t="shared" si="1056"/>
        <v>7313889.2500000056</v>
      </c>
      <c r="R4414" s="44" t="str">
        <f>VLOOKUP(F4414,'Set up'!$A$2:$E$70,5,FALSE)</f>
        <v>Cash</v>
      </c>
    </row>
    <row r="4415" spans="1:18" ht="16.2" customHeight="1" x14ac:dyDescent="0.3">
      <c r="A4415" s="150" t="s">
        <v>4158</v>
      </c>
      <c r="B4415" s="5">
        <f t="shared" si="1057"/>
        <v>9</v>
      </c>
      <c r="C4415" s="5">
        <f t="shared" si="1058"/>
        <v>2025</v>
      </c>
      <c r="D4415" s="150" t="s">
        <v>4186</v>
      </c>
      <c r="E4415" s="5" t="str">
        <f>VLOOKUP(F4415,'Set up'!$A$2:$C$70,2,FALSE)</f>
        <v>C00000061</v>
      </c>
      <c r="F4415" s="151" t="s">
        <v>3532</v>
      </c>
      <c r="G4415" s="151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3"/>
        <v>45919</v>
      </c>
      <c r="L4415" s="5">
        <f t="shared" si="1054"/>
        <v>9</v>
      </c>
      <c r="M4415" s="5">
        <f t="shared" si="1055"/>
        <v>2025</v>
      </c>
      <c r="N4415" s="135">
        <v>115</v>
      </c>
      <c r="P4415" s="12"/>
      <c r="Q4415" s="7">
        <f t="shared" si="1056"/>
        <v>7314004.2500000056</v>
      </c>
      <c r="R4415" s="44" t="str">
        <f>VLOOKUP(F4415,'Set up'!$A$2:$E$70,5,FALSE)</f>
        <v>Cash</v>
      </c>
    </row>
    <row r="4416" spans="1:18" ht="16.2" customHeight="1" x14ac:dyDescent="0.3">
      <c r="A4416" s="150" t="s">
        <v>4158</v>
      </c>
      <c r="B4416" s="5">
        <f t="shared" si="1057"/>
        <v>9</v>
      </c>
      <c r="C4416" s="5">
        <f t="shared" si="1058"/>
        <v>2025</v>
      </c>
      <c r="D4416" s="150" t="s">
        <v>4186</v>
      </c>
      <c r="E4416" s="5" t="str">
        <f>VLOOKUP(F4416,'Set up'!$A$2:$C$70,2,FALSE)</f>
        <v>C00000061</v>
      </c>
      <c r="F4416" s="151" t="s">
        <v>3532</v>
      </c>
      <c r="G4416" s="151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3"/>
        <v>45919</v>
      </c>
      <c r="L4416" s="5">
        <f t="shared" si="1054"/>
        <v>9</v>
      </c>
      <c r="M4416" s="5">
        <f t="shared" si="1055"/>
        <v>2025</v>
      </c>
      <c r="N4416" s="135">
        <v>525</v>
      </c>
      <c r="P4416" s="12"/>
      <c r="Q4416" s="7">
        <f t="shared" si="1056"/>
        <v>7314529.2500000056</v>
      </c>
      <c r="R4416" s="44" t="str">
        <f>VLOOKUP(F4416,'Set up'!$A$2:$E$70,5,FALSE)</f>
        <v>Cash</v>
      </c>
    </row>
    <row r="4417" spans="1:18" ht="16.2" customHeight="1" x14ac:dyDescent="0.3">
      <c r="A4417" s="150" t="s">
        <v>4159</v>
      </c>
      <c r="B4417" s="5">
        <f t="shared" si="1057"/>
        <v>9</v>
      </c>
      <c r="C4417" s="5">
        <f t="shared" si="1058"/>
        <v>2025</v>
      </c>
      <c r="D4417" s="150" t="s">
        <v>4187</v>
      </c>
      <c r="E4417" s="5" t="str">
        <f>VLOOKUP(F4417,'Set up'!$A$2:$C$70,2,FALSE)</f>
        <v>C00000063</v>
      </c>
      <c r="F4417" s="151" t="s">
        <v>4198</v>
      </c>
      <c r="G4417" s="151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3"/>
        <v>45920</v>
      </c>
      <c r="L4417" s="5">
        <f t="shared" si="1054"/>
        <v>9</v>
      </c>
      <c r="M4417" s="5">
        <f t="shared" si="1055"/>
        <v>2025</v>
      </c>
      <c r="N4417" s="135">
        <v>4995</v>
      </c>
      <c r="P4417" s="12"/>
      <c r="Q4417" s="7">
        <f t="shared" si="1056"/>
        <v>7319524.2500000056</v>
      </c>
      <c r="R4417" s="44" t="str">
        <f>VLOOKUP(F4417,'Set up'!$A$2:$E$70,5,FALSE)</f>
        <v>Cash</v>
      </c>
    </row>
    <row r="4418" spans="1:18" ht="16.2" customHeight="1" x14ac:dyDescent="0.3">
      <c r="A4418" s="150" t="s">
        <v>4159</v>
      </c>
      <c r="B4418" s="5">
        <f t="shared" si="1057"/>
        <v>9</v>
      </c>
      <c r="C4418" s="5">
        <f t="shared" si="1058"/>
        <v>2025</v>
      </c>
      <c r="D4418" s="150" t="s">
        <v>4187</v>
      </c>
      <c r="E4418" s="5" t="str">
        <f>VLOOKUP(F4418,'Set up'!$A$2:$C$70,2,FALSE)</f>
        <v>C00000063</v>
      </c>
      <c r="F4418" s="151" t="s">
        <v>4198</v>
      </c>
      <c r="G4418" s="151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3"/>
        <v>45920</v>
      </c>
      <c r="L4418" s="5">
        <f t="shared" si="1054"/>
        <v>9</v>
      </c>
      <c r="M4418" s="5">
        <f t="shared" si="1055"/>
        <v>2025</v>
      </c>
      <c r="N4418" s="135">
        <v>1665</v>
      </c>
      <c r="P4418" s="12"/>
      <c r="Q4418" s="7">
        <f t="shared" si="1056"/>
        <v>7321189.2500000056</v>
      </c>
      <c r="R4418" s="44" t="str">
        <f>VLOOKUP(F4418,'Set up'!$A$2:$E$70,5,FALSE)</f>
        <v>Cash</v>
      </c>
    </row>
    <row r="4419" spans="1:18" ht="16.2" customHeight="1" x14ac:dyDescent="0.3">
      <c r="A4419" s="150" t="s">
        <v>4159</v>
      </c>
      <c r="B4419" s="5">
        <f t="shared" si="1057"/>
        <v>9</v>
      </c>
      <c r="C4419" s="5">
        <f t="shared" si="1058"/>
        <v>2025</v>
      </c>
      <c r="D4419" s="150" t="s">
        <v>4187</v>
      </c>
      <c r="E4419" s="5" t="str">
        <f>VLOOKUP(F4419,'Set up'!$A$2:$C$70,2,FALSE)</f>
        <v>C00000063</v>
      </c>
      <c r="F4419" s="151" t="s">
        <v>4198</v>
      </c>
      <c r="G4419" s="151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9">A4419+J4419</f>
        <v>45920</v>
      </c>
      <c r="L4419" s="5">
        <f t="shared" ref="L4419:L4482" si="1060">MONTH(K4419)</f>
        <v>9</v>
      </c>
      <c r="M4419" s="5">
        <f t="shared" ref="M4419:M4482" si="1061">YEAR(K4419)</f>
        <v>2025</v>
      </c>
      <c r="N4419" s="135">
        <v>734.4</v>
      </c>
      <c r="P4419" s="12"/>
      <c r="Q4419" s="7">
        <f t="shared" ref="Q4419:Q4482" si="1062">SUM(Q4418+N4419)</f>
        <v>7321923.650000006</v>
      </c>
      <c r="R4419" s="44" t="str">
        <f>VLOOKUP(F4419,'Set up'!$A$2:$E$70,5,FALSE)</f>
        <v>Cash</v>
      </c>
    </row>
    <row r="4420" spans="1:18" ht="16.2" customHeight="1" x14ac:dyDescent="0.3">
      <c r="A4420" s="150" t="s">
        <v>4159</v>
      </c>
      <c r="B4420" s="5">
        <f t="shared" si="1057"/>
        <v>9</v>
      </c>
      <c r="C4420" s="5">
        <f t="shared" si="1058"/>
        <v>2025</v>
      </c>
      <c r="D4420" s="150" t="s">
        <v>4187</v>
      </c>
      <c r="E4420" s="5" t="str">
        <f>VLOOKUP(F4420,'Set up'!$A$2:$C$70,2,FALSE)</f>
        <v>C00000063</v>
      </c>
      <c r="F4420" s="151" t="s">
        <v>4198</v>
      </c>
      <c r="G4420" s="151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9"/>
        <v>45920</v>
      </c>
      <c r="L4420" s="5">
        <f t="shared" si="1060"/>
        <v>9</v>
      </c>
      <c r="M4420" s="5">
        <f t="shared" si="1061"/>
        <v>2025</v>
      </c>
      <c r="N4420" s="135">
        <v>1822.4</v>
      </c>
      <c r="P4420" s="12"/>
      <c r="Q4420" s="7">
        <f t="shared" si="1062"/>
        <v>7323746.0500000063</v>
      </c>
      <c r="R4420" s="44" t="str">
        <f>VLOOKUP(F4420,'Set up'!$A$2:$E$70,5,FALSE)</f>
        <v>Cash</v>
      </c>
    </row>
    <row r="4421" spans="1:18" ht="16.2" customHeight="1" x14ac:dyDescent="0.3">
      <c r="A4421" s="150" t="s">
        <v>4159</v>
      </c>
      <c r="B4421" s="5">
        <f t="shared" si="1057"/>
        <v>9</v>
      </c>
      <c r="C4421" s="5">
        <f t="shared" si="1058"/>
        <v>2025</v>
      </c>
      <c r="D4421" s="150" t="s">
        <v>4187</v>
      </c>
      <c r="E4421" s="5" t="str">
        <f>VLOOKUP(F4421,'Set up'!$A$2:$C$70,2,FALSE)</f>
        <v>C00000063</v>
      </c>
      <c r="F4421" s="151" t="s">
        <v>4198</v>
      </c>
      <c r="G4421" s="151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9"/>
        <v>45920</v>
      </c>
      <c r="L4421" s="5">
        <f t="shared" si="1060"/>
        <v>9</v>
      </c>
      <c r="M4421" s="5">
        <f t="shared" si="1061"/>
        <v>2025</v>
      </c>
      <c r="N4421" s="135">
        <v>1100</v>
      </c>
      <c r="P4421" s="12"/>
      <c r="Q4421" s="7">
        <f t="shared" si="1062"/>
        <v>7324846.0500000063</v>
      </c>
      <c r="R4421" s="44" t="str">
        <f>VLOOKUP(F4421,'Set up'!$A$2:$E$70,5,FALSE)</f>
        <v>Cash</v>
      </c>
    </row>
    <row r="4422" spans="1:18" ht="16.2" customHeight="1" x14ac:dyDescent="0.3">
      <c r="A4422" s="150" t="s">
        <v>4159</v>
      </c>
      <c r="B4422" s="5">
        <f t="shared" si="1057"/>
        <v>9</v>
      </c>
      <c r="C4422" s="5">
        <f t="shared" si="1058"/>
        <v>2025</v>
      </c>
      <c r="D4422" s="150" t="s">
        <v>4187</v>
      </c>
      <c r="E4422" s="5" t="str">
        <f>VLOOKUP(F4422,'Set up'!$A$2:$C$70,2,FALSE)</f>
        <v>C00000063</v>
      </c>
      <c r="F4422" s="151" t="s">
        <v>4198</v>
      </c>
      <c r="G4422" s="151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9"/>
        <v>45920</v>
      </c>
      <c r="L4422" s="5">
        <f t="shared" si="1060"/>
        <v>9</v>
      </c>
      <c r="M4422" s="5">
        <f t="shared" si="1061"/>
        <v>2025</v>
      </c>
      <c r="N4422" s="135">
        <v>480</v>
      </c>
      <c r="P4422" s="12"/>
      <c r="Q4422" s="7">
        <f t="shared" si="1062"/>
        <v>7325326.0500000063</v>
      </c>
      <c r="R4422" s="44" t="str">
        <f>VLOOKUP(F4422,'Set up'!$A$2:$E$70,5,FALSE)</f>
        <v>Cash</v>
      </c>
    </row>
    <row r="4423" spans="1:18" ht="16.2" customHeight="1" x14ac:dyDescent="0.3">
      <c r="A4423" s="150" t="s">
        <v>4159</v>
      </c>
      <c r="B4423" s="5">
        <f t="shared" ref="B4423:B4461" si="1063">MONTH(A4423)</f>
        <v>9</v>
      </c>
      <c r="C4423" s="5">
        <f t="shared" ref="C4423:C4461" si="1064">YEAR(A4423)</f>
        <v>2025</v>
      </c>
      <c r="D4423" s="150" t="s">
        <v>4187</v>
      </c>
      <c r="E4423" s="5" t="str">
        <f>VLOOKUP(F4423,'Set up'!$A$2:$C$70,2,FALSE)</f>
        <v>C00000063</v>
      </c>
      <c r="F4423" s="151" t="s">
        <v>4198</v>
      </c>
      <c r="G4423" s="151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9"/>
        <v>45920</v>
      </c>
      <c r="L4423" s="5">
        <f t="shared" si="1060"/>
        <v>9</v>
      </c>
      <c r="M4423" s="5">
        <f t="shared" si="1061"/>
        <v>2025</v>
      </c>
      <c r="N4423" s="135">
        <v>187.5</v>
      </c>
      <c r="P4423" s="12"/>
      <c r="Q4423" s="7">
        <f t="shared" si="1062"/>
        <v>7325513.5500000063</v>
      </c>
      <c r="R4423" s="44" t="str">
        <f>VLOOKUP(F4423,'Set up'!$A$2:$E$70,5,FALSE)</f>
        <v>Cash</v>
      </c>
    </row>
    <row r="4424" spans="1:18" ht="16.2" customHeight="1" x14ac:dyDescent="0.3">
      <c r="A4424" s="150" t="s">
        <v>4160</v>
      </c>
      <c r="B4424" s="5">
        <f t="shared" si="1063"/>
        <v>9</v>
      </c>
      <c r="C4424" s="5">
        <f t="shared" si="1064"/>
        <v>2025</v>
      </c>
      <c r="D4424" s="150" t="s">
        <v>4188</v>
      </c>
      <c r="E4424" s="5" t="str">
        <f>VLOOKUP(F4424,'Set up'!$A$2:$C$70,2,FALSE)</f>
        <v>C00000061</v>
      </c>
      <c r="F4424" s="151" t="s">
        <v>3532</v>
      </c>
      <c r="G4424" s="151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9"/>
        <v>45922</v>
      </c>
      <c r="L4424" s="5">
        <f t="shared" si="1060"/>
        <v>9</v>
      </c>
      <c r="M4424" s="5">
        <f t="shared" si="1061"/>
        <v>2025</v>
      </c>
      <c r="N4424" s="135">
        <v>4725</v>
      </c>
      <c r="P4424" s="12"/>
      <c r="Q4424" s="7">
        <f t="shared" si="1062"/>
        <v>7330238.5500000063</v>
      </c>
      <c r="R4424" s="44" t="str">
        <f>VLOOKUP(F4424,'Set up'!$A$2:$E$70,5,FALSE)</f>
        <v>Cash</v>
      </c>
    </row>
    <row r="4425" spans="1:18" ht="16.2" customHeight="1" x14ac:dyDescent="0.3">
      <c r="A4425" s="150" t="s">
        <v>4160</v>
      </c>
      <c r="B4425" s="5">
        <f t="shared" si="1063"/>
        <v>9</v>
      </c>
      <c r="C4425" s="5">
        <f t="shared" si="1064"/>
        <v>2025</v>
      </c>
      <c r="D4425" s="150" t="s">
        <v>4188</v>
      </c>
      <c r="E4425" s="5" t="str">
        <f>VLOOKUP(F4425,'Set up'!$A$2:$C$70,2,FALSE)</f>
        <v>C00000061</v>
      </c>
      <c r="F4425" s="151" t="s">
        <v>3532</v>
      </c>
      <c r="G4425" s="151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9"/>
        <v>45922</v>
      </c>
      <c r="L4425" s="5">
        <f t="shared" si="1060"/>
        <v>9</v>
      </c>
      <c r="M4425" s="5">
        <f t="shared" si="1061"/>
        <v>2025</v>
      </c>
      <c r="N4425" s="135">
        <v>115</v>
      </c>
      <c r="P4425" s="12"/>
      <c r="Q4425" s="7">
        <f t="shared" si="1062"/>
        <v>7330353.5500000063</v>
      </c>
      <c r="R4425" s="44" t="str">
        <f>VLOOKUP(F4425,'Set up'!$A$2:$E$70,5,FALSE)</f>
        <v>Cash</v>
      </c>
    </row>
    <row r="4426" spans="1:18" ht="16.2" customHeight="1" x14ac:dyDescent="0.3">
      <c r="A4426" s="150" t="s">
        <v>4160</v>
      </c>
      <c r="B4426" s="5">
        <f t="shared" si="1063"/>
        <v>9</v>
      </c>
      <c r="C4426" s="5">
        <f t="shared" si="1064"/>
        <v>2025</v>
      </c>
      <c r="D4426" s="150" t="s">
        <v>4188</v>
      </c>
      <c r="E4426" s="5" t="str">
        <f>VLOOKUP(F4426,'Set up'!$A$2:$C$70,2,FALSE)</f>
        <v>C00000061</v>
      </c>
      <c r="F4426" s="151" t="s">
        <v>3532</v>
      </c>
      <c r="G4426" s="151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9"/>
        <v>45922</v>
      </c>
      <c r="L4426" s="5">
        <f t="shared" si="1060"/>
        <v>9</v>
      </c>
      <c r="M4426" s="5">
        <f t="shared" si="1061"/>
        <v>2025</v>
      </c>
      <c r="N4426" s="135">
        <v>525</v>
      </c>
      <c r="P4426" s="12"/>
      <c r="Q4426" s="7">
        <f t="shared" si="1062"/>
        <v>7330878.5500000063</v>
      </c>
      <c r="R4426" s="44" t="str">
        <f>VLOOKUP(F4426,'Set up'!$A$2:$E$70,5,FALSE)</f>
        <v>Cash</v>
      </c>
    </row>
    <row r="4427" spans="1:18" ht="16.2" customHeight="1" x14ac:dyDescent="0.3">
      <c r="A4427" s="150" t="s">
        <v>4161</v>
      </c>
      <c r="B4427" s="5">
        <f t="shared" si="1063"/>
        <v>9</v>
      </c>
      <c r="C4427" s="5">
        <f t="shared" si="1064"/>
        <v>2025</v>
      </c>
      <c r="D4427" s="150" t="s">
        <v>4189</v>
      </c>
      <c r="E4427" s="5" t="str">
        <f>VLOOKUP(F4427,'Set up'!$A$2:$C$70,2,FALSE)</f>
        <v>C00000042</v>
      </c>
      <c r="F4427" s="151" t="s">
        <v>2012</v>
      </c>
      <c r="G4427" s="151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9"/>
        <v>45923</v>
      </c>
      <c r="L4427" s="5">
        <f t="shared" si="1060"/>
        <v>9</v>
      </c>
      <c r="M4427" s="5">
        <f t="shared" si="1061"/>
        <v>2025</v>
      </c>
      <c r="N4427" s="135">
        <v>187.5</v>
      </c>
      <c r="P4427" s="12"/>
      <c r="Q4427" s="7">
        <f t="shared" si="1062"/>
        <v>7331066.0500000063</v>
      </c>
      <c r="R4427" s="44" t="str">
        <f>VLOOKUP(F4427,'Set up'!$A$2:$E$70,5,FALSE)</f>
        <v>Trsf</v>
      </c>
    </row>
    <row r="4428" spans="1:18" ht="16.2" customHeight="1" x14ac:dyDescent="0.3">
      <c r="A4428" s="150" t="s">
        <v>4161</v>
      </c>
      <c r="B4428" s="5">
        <f t="shared" si="1063"/>
        <v>9</v>
      </c>
      <c r="C4428" s="5">
        <f t="shared" si="1064"/>
        <v>2025</v>
      </c>
      <c r="D4428" s="150" t="s">
        <v>4190</v>
      </c>
      <c r="E4428" s="5" t="str">
        <f>VLOOKUP(F4428,'Set up'!$A$2:$C$70,2,FALSE)</f>
        <v>C00000042</v>
      </c>
      <c r="F4428" s="151" t="s">
        <v>2012</v>
      </c>
      <c r="G4428" s="151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9"/>
        <v>45923</v>
      </c>
      <c r="L4428" s="5">
        <f t="shared" si="1060"/>
        <v>9</v>
      </c>
      <c r="M4428" s="5">
        <f t="shared" si="1061"/>
        <v>2025</v>
      </c>
      <c r="N4428" s="135">
        <v>9450</v>
      </c>
      <c r="P4428" s="12"/>
      <c r="Q4428" s="7">
        <f t="shared" si="1062"/>
        <v>7340516.0500000063</v>
      </c>
      <c r="R4428" s="44" t="str">
        <f>VLOOKUP(F4428,'Set up'!$A$2:$E$70,5,FALSE)</f>
        <v>Trsf</v>
      </c>
    </row>
    <row r="4429" spans="1:18" ht="16.2" customHeight="1" x14ac:dyDescent="0.3">
      <c r="A4429" s="150" t="s">
        <v>4161</v>
      </c>
      <c r="B4429" s="5">
        <f t="shared" si="1063"/>
        <v>9</v>
      </c>
      <c r="C4429" s="5">
        <f t="shared" si="1064"/>
        <v>2025</v>
      </c>
      <c r="D4429" s="150" t="s">
        <v>4190</v>
      </c>
      <c r="E4429" s="5" t="str">
        <f>VLOOKUP(F4429,'Set up'!$A$2:$C$70,2,FALSE)</f>
        <v>C00000042</v>
      </c>
      <c r="F4429" s="151" t="s">
        <v>2012</v>
      </c>
      <c r="G4429" s="151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9"/>
        <v>45923</v>
      </c>
      <c r="L4429" s="5">
        <f t="shared" si="1060"/>
        <v>9</v>
      </c>
      <c r="M4429" s="5">
        <f t="shared" si="1061"/>
        <v>2025</v>
      </c>
      <c r="N4429" s="135">
        <v>3186</v>
      </c>
      <c r="P4429" s="12"/>
      <c r="Q4429" s="7">
        <f t="shared" si="1062"/>
        <v>7343702.0500000063</v>
      </c>
      <c r="R4429" s="44" t="str">
        <f>VLOOKUP(F4429,'Set up'!$A$2:$E$70,5,FALSE)</f>
        <v>Trsf</v>
      </c>
    </row>
    <row r="4430" spans="1:18" ht="16.2" customHeight="1" x14ac:dyDescent="0.3">
      <c r="A4430" s="150" t="s">
        <v>4161</v>
      </c>
      <c r="B4430" s="5">
        <f t="shared" si="1063"/>
        <v>9</v>
      </c>
      <c r="C4430" s="5">
        <f t="shared" si="1064"/>
        <v>2025</v>
      </c>
      <c r="D4430" s="150" t="s">
        <v>4190</v>
      </c>
      <c r="E4430" s="5" t="str">
        <f>VLOOKUP(F4430,'Set up'!$A$2:$C$70,2,FALSE)</f>
        <v>C00000042</v>
      </c>
      <c r="F4430" s="151" t="s">
        <v>2012</v>
      </c>
      <c r="G4430" s="151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9"/>
        <v>45923</v>
      </c>
      <c r="L4430" s="5">
        <f t="shared" si="1060"/>
        <v>9</v>
      </c>
      <c r="M4430" s="5">
        <f t="shared" si="1061"/>
        <v>2025</v>
      </c>
      <c r="N4430" s="135">
        <v>2065.5</v>
      </c>
      <c r="P4430" s="12"/>
      <c r="Q4430" s="7">
        <f t="shared" si="1062"/>
        <v>7345767.5500000063</v>
      </c>
      <c r="R4430" s="44" t="str">
        <f>VLOOKUP(F4430,'Set up'!$A$2:$E$70,5,FALSE)</f>
        <v>Trsf</v>
      </c>
    </row>
    <row r="4431" spans="1:18" ht="16.2" customHeight="1" x14ac:dyDescent="0.3">
      <c r="A4431" s="150" t="s">
        <v>4161</v>
      </c>
      <c r="B4431" s="5">
        <f t="shared" si="1063"/>
        <v>9</v>
      </c>
      <c r="C4431" s="5">
        <f t="shared" si="1064"/>
        <v>2025</v>
      </c>
      <c r="D4431" s="150" t="s">
        <v>4190</v>
      </c>
      <c r="E4431" s="5" t="str">
        <f>VLOOKUP(F4431,'Set up'!$A$2:$C$70,2,FALSE)</f>
        <v>C00000042</v>
      </c>
      <c r="F4431" s="151" t="s">
        <v>2012</v>
      </c>
      <c r="G4431" s="151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9"/>
        <v>45923</v>
      </c>
      <c r="L4431" s="5">
        <f t="shared" si="1060"/>
        <v>9</v>
      </c>
      <c r="M4431" s="5">
        <f t="shared" si="1061"/>
        <v>2025</v>
      </c>
      <c r="N4431" s="135">
        <v>460</v>
      </c>
      <c r="P4431" s="12"/>
      <c r="Q4431" s="7">
        <f t="shared" si="1062"/>
        <v>7346227.5500000063</v>
      </c>
      <c r="R4431" s="44" t="str">
        <f>VLOOKUP(F4431,'Set up'!$A$2:$E$70,5,FALSE)</f>
        <v>Trsf</v>
      </c>
    </row>
    <row r="4432" spans="1:18" ht="16.2" customHeight="1" x14ac:dyDescent="0.3">
      <c r="A4432" s="150" t="s">
        <v>4161</v>
      </c>
      <c r="B4432" s="5">
        <f t="shared" si="1063"/>
        <v>9</v>
      </c>
      <c r="C4432" s="5">
        <f t="shared" si="1064"/>
        <v>2025</v>
      </c>
      <c r="D4432" s="150" t="s">
        <v>4190</v>
      </c>
      <c r="E4432" s="5" t="str">
        <f>VLOOKUP(F4432,'Set up'!$A$2:$C$70,2,FALSE)</f>
        <v>C00000042</v>
      </c>
      <c r="F4432" s="151" t="s">
        <v>2012</v>
      </c>
      <c r="G4432" s="151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9"/>
        <v>45923</v>
      </c>
      <c r="L4432" s="5">
        <f t="shared" si="1060"/>
        <v>9</v>
      </c>
      <c r="M4432" s="5">
        <f t="shared" si="1061"/>
        <v>2025</v>
      </c>
      <c r="N4432" s="135">
        <v>1000</v>
      </c>
      <c r="P4432" s="12"/>
      <c r="Q4432" s="7">
        <f t="shared" si="1062"/>
        <v>7347227.5500000063</v>
      </c>
      <c r="R4432" s="44" t="str">
        <f>VLOOKUP(F4432,'Set up'!$A$2:$E$70,5,FALSE)</f>
        <v>Trsf</v>
      </c>
    </row>
    <row r="4433" spans="1:18" ht="16.2" customHeight="1" x14ac:dyDescent="0.3">
      <c r="A4433" s="150" t="s">
        <v>4161</v>
      </c>
      <c r="B4433" s="5">
        <f t="shared" si="1063"/>
        <v>9</v>
      </c>
      <c r="C4433" s="5">
        <f t="shared" si="1064"/>
        <v>2025</v>
      </c>
      <c r="D4433" s="150" t="s">
        <v>4190</v>
      </c>
      <c r="E4433" s="5" t="str">
        <f>VLOOKUP(F4433,'Set up'!$A$2:$C$70,2,FALSE)</f>
        <v>C00000042</v>
      </c>
      <c r="F4433" s="151" t="s">
        <v>2012</v>
      </c>
      <c r="G4433" s="151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9"/>
        <v>45923</v>
      </c>
      <c r="L4433" s="5">
        <f t="shared" si="1060"/>
        <v>9</v>
      </c>
      <c r="M4433" s="5">
        <f t="shared" si="1061"/>
        <v>2025</v>
      </c>
      <c r="N4433" s="135">
        <v>975</v>
      </c>
      <c r="P4433" s="12"/>
      <c r="Q4433" s="7">
        <f t="shared" si="1062"/>
        <v>7348202.5500000063</v>
      </c>
      <c r="R4433" s="44" t="str">
        <f>VLOOKUP(F4433,'Set up'!$A$2:$E$70,5,FALSE)</f>
        <v>Trsf</v>
      </c>
    </row>
    <row r="4434" spans="1:18" ht="16.2" customHeight="1" x14ac:dyDescent="0.3">
      <c r="A4434" s="150" t="s">
        <v>4161</v>
      </c>
      <c r="B4434" s="5">
        <f t="shared" si="1063"/>
        <v>9</v>
      </c>
      <c r="C4434" s="5">
        <f t="shared" si="1064"/>
        <v>2025</v>
      </c>
      <c r="D4434" s="150" t="s">
        <v>4191</v>
      </c>
      <c r="E4434" s="5" t="str">
        <f>VLOOKUP(F4434,'Set up'!$A$2:$C$70,2,FALSE)</f>
        <v>C00000044</v>
      </c>
      <c r="F4434" s="151" t="s">
        <v>2929</v>
      </c>
      <c r="G4434" s="151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9"/>
        <v>45923</v>
      </c>
      <c r="L4434" s="5">
        <f t="shared" si="1060"/>
        <v>9</v>
      </c>
      <c r="M4434" s="5">
        <f t="shared" si="1061"/>
        <v>2025</v>
      </c>
      <c r="N4434" s="135">
        <v>1687.5</v>
      </c>
      <c r="P4434" s="12"/>
      <c r="Q4434" s="7">
        <f t="shared" si="1062"/>
        <v>7349890.0500000063</v>
      </c>
      <c r="R4434" s="44" t="str">
        <f>VLOOKUP(F4434,'Set up'!$A$2:$E$70,5,FALSE)</f>
        <v>Cash</v>
      </c>
    </row>
    <row r="4435" spans="1:18" ht="16.2" customHeight="1" x14ac:dyDescent="0.3">
      <c r="A4435" s="150" t="s">
        <v>4161</v>
      </c>
      <c r="B4435" s="5">
        <f t="shared" si="1063"/>
        <v>9</v>
      </c>
      <c r="C4435" s="5">
        <f t="shared" si="1064"/>
        <v>2025</v>
      </c>
      <c r="D4435" s="150" t="s">
        <v>4191</v>
      </c>
      <c r="E4435" s="5" t="str">
        <f>VLOOKUP(F4435,'Set up'!$A$2:$C$70,2,FALSE)</f>
        <v>C00000044</v>
      </c>
      <c r="F4435" s="151" t="s">
        <v>2929</v>
      </c>
      <c r="G4435" s="151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9"/>
        <v>45923</v>
      </c>
      <c r="L4435" s="5">
        <f t="shared" si="1060"/>
        <v>9</v>
      </c>
      <c r="M4435" s="5">
        <f t="shared" si="1061"/>
        <v>2025</v>
      </c>
      <c r="N4435" s="135">
        <v>648</v>
      </c>
      <c r="P4435" s="12"/>
      <c r="Q4435" s="7">
        <f t="shared" si="1062"/>
        <v>7350538.0500000063</v>
      </c>
      <c r="R4435" s="44" t="str">
        <f>VLOOKUP(F4435,'Set up'!$A$2:$E$70,5,FALSE)</f>
        <v>Cash</v>
      </c>
    </row>
    <row r="4436" spans="1:18" ht="16.2" customHeight="1" x14ac:dyDescent="0.3">
      <c r="A4436" s="150" t="s">
        <v>4161</v>
      </c>
      <c r="B4436" s="5">
        <f t="shared" si="1063"/>
        <v>9</v>
      </c>
      <c r="C4436" s="5">
        <f t="shared" si="1064"/>
        <v>2025</v>
      </c>
      <c r="D4436" s="150" t="s">
        <v>4191</v>
      </c>
      <c r="E4436" s="5" t="str">
        <f>VLOOKUP(F4436,'Set up'!$A$2:$C$70,2,FALSE)</f>
        <v>C00000044</v>
      </c>
      <c r="F4436" s="151" t="s">
        <v>2929</v>
      </c>
      <c r="G4436" s="151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9"/>
        <v>45923</v>
      </c>
      <c r="L4436" s="5">
        <f t="shared" si="1060"/>
        <v>9</v>
      </c>
      <c r="M4436" s="5">
        <f t="shared" si="1061"/>
        <v>2025</v>
      </c>
      <c r="N4436" s="135">
        <v>165</v>
      </c>
      <c r="P4436" s="12"/>
      <c r="Q4436" s="7">
        <f t="shared" si="1062"/>
        <v>7350703.0500000063</v>
      </c>
      <c r="R4436" s="44" t="str">
        <f>VLOOKUP(F4436,'Set up'!$A$2:$E$70,5,FALSE)</f>
        <v>Cash</v>
      </c>
    </row>
    <row r="4437" spans="1:18" ht="16.2" customHeight="1" x14ac:dyDescent="0.3">
      <c r="A4437" s="150" t="s">
        <v>4162</v>
      </c>
      <c r="B4437" s="5">
        <f t="shared" si="1063"/>
        <v>9</v>
      </c>
      <c r="C4437" s="5">
        <f t="shared" si="1064"/>
        <v>2025</v>
      </c>
      <c r="D4437" s="150" t="s">
        <v>4192</v>
      </c>
      <c r="E4437" s="5" t="e">
        <f>VLOOKUP(F4437,'Set up'!$A$2:$C$70,2,FALSE)</f>
        <v>#N/A</v>
      </c>
      <c r="F4437" s="151" t="s">
        <v>4130</v>
      </c>
      <c r="G4437" s="151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9"/>
        <v>#N/A</v>
      </c>
      <c r="L4437" s="5" t="e">
        <f t="shared" si="1060"/>
        <v>#N/A</v>
      </c>
      <c r="M4437" s="5" t="e">
        <f t="shared" si="1061"/>
        <v>#N/A</v>
      </c>
      <c r="N4437" s="135">
        <v>1687.5</v>
      </c>
      <c r="P4437" s="12"/>
      <c r="Q4437" s="7">
        <f t="shared" si="1062"/>
        <v>7352390.5500000063</v>
      </c>
      <c r="R4437" s="44" t="e">
        <f>VLOOKUP(F4437,'Set up'!$A$2:$E$70,5,FALSE)</f>
        <v>#N/A</v>
      </c>
    </row>
    <row r="4438" spans="1:18" ht="16.2" customHeight="1" x14ac:dyDescent="0.3">
      <c r="A4438" s="150" t="s">
        <v>4162</v>
      </c>
      <c r="B4438" s="5">
        <f t="shared" si="1063"/>
        <v>9</v>
      </c>
      <c r="C4438" s="5">
        <f t="shared" si="1064"/>
        <v>2025</v>
      </c>
      <c r="D4438" s="150" t="s">
        <v>4192</v>
      </c>
      <c r="E4438" s="5" t="e">
        <f>VLOOKUP(F4438,'Set up'!$A$2:$C$70,2,FALSE)</f>
        <v>#N/A</v>
      </c>
      <c r="F4438" s="151" t="s">
        <v>4130</v>
      </c>
      <c r="G4438" s="151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9"/>
        <v>#N/A</v>
      </c>
      <c r="L4438" s="5" t="e">
        <f t="shared" si="1060"/>
        <v>#N/A</v>
      </c>
      <c r="M4438" s="5" t="e">
        <f t="shared" si="1061"/>
        <v>#N/A</v>
      </c>
      <c r="N4438" s="135">
        <v>286</v>
      </c>
      <c r="P4438" s="12"/>
      <c r="Q4438" s="7">
        <f t="shared" si="1062"/>
        <v>7352676.5500000063</v>
      </c>
      <c r="R4438" s="44" t="e">
        <f>VLOOKUP(F4438,'Set up'!$A$2:$E$70,5,FALSE)</f>
        <v>#N/A</v>
      </c>
    </row>
    <row r="4439" spans="1:18" ht="16.2" customHeight="1" x14ac:dyDescent="0.3">
      <c r="A4439" s="150" t="s">
        <v>4162</v>
      </c>
      <c r="B4439" s="5">
        <f t="shared" si="1063"/>
        <v>9</v>
      </c>
      <c r="C4439" s="5">
        <f t="shared" si="1064"/>
        <v>2025</v>
      </c>
      <c r="D4439" s="150" t="s">
        <v>4192</v>
      </c>
      <c r="E4439" s="5" t="e">
        <f>VLOOKUP(F4439,'Set up'!$A$2:$C$70,2,FALSE)</f>
        <v>#N/A</v>
      </c>
      <c r="F4439" s="151" t="s">
        <v>4130</v>
      </c>
      <c r="G4439" s="151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9"/>
        <v>#N/A</v>
      </c>
      <c r="L4439" s="5" t="e">
        <f t="shared" si="1060"/>
        <v>#N/A</v>
      </c>
      <c r="M4439" s="5" t="e">
        <f t="shared" si="1061"/>
        <v>#N/A</v>
      </c>
      <c r="N4439" s="135">
        <v>155</v>
      </c>
      <c r="P4439" s="12"/>
      <c r="Q4439" s="7">
        <f t="shared" si="1062"/>
        <v>7352831.5500000063</v>
      </c>
      <c r="R4439" s="44" t="e">
        <f>VLOOKUP(F4439,'Set up'!$A$2:$E$70,5,FALSE)</f>
        <v>#N/A</v>
      </c>
    </row>
    <row r="4440" spans="1:18" ht="16.2" customHeight="1" x14ac:dyDescent="0.3">
      <c r="A4440" s="150" t="s">
        <v>4162</v>
      </c>
      <c r="B4440" s="5">
        <f t="shared" si="1063"/>
        <v>9</v>
      </c>
      <c r="C4440" s="5">
        <f t="shared" si="1064"/>
        <v>2025</v>
      </c>
      <c r="D4440" s="150" t="s">
        <v>4192</v>
      </c>
      <c r="E4440" s="5" t="e">
        <f>VLOOKUP(F4440,'Set up'!$A$2:$C$70,2,FALSE)</f>
        <v>#N/A</v>
      </c>
      <c r="F4440" s="151" t="s">
        <v>4130</v>
      </c>
      <c r="G4440" s="151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9"/>
        <v>#N/A</v>
      </c>
      <c r="L4440" s="5" t="e">
        <f t="shared" si="1060"/>
        <v>#N/A</v>
      </c>
      <c r="M4440" s="5" t="e">
        <f t="shared" si="1061"/>
        <v>#N/A</v>
      </c>
      <c r="N4440" s="135">
        <v>125</v>
      </c>
      <c r="P4440" s="12"/>
      <c r="Q4440" s="7">
        <f t="shared" si="1062"/>
        <v>7352956.5500000063</v>
      </c>
      <c r="R4440" s="44" t="e">
        <f>VLOOKUP(F4440,'Set up'!$A$2:$E$70,5,FALSE)</f>
        <v>#N/A</v>
      </c>
    </row>
    <row r="4441" spans="1:18" ht="16.2" customHeight="1" x14ac:dyDescent="0.3">
      <c r="A4441" s="150" t="s">
        <v>4162</v>
      </c>
      <c r="B4441" s="5">
        <f t="shared" si="1063"/>
        <v>9</v>
      </c>
      <c r="C4441" s="5">
        <f t="shared" si="1064"/>
        <v>2025</v>
      </c>
      <c r="D4441" s="150" t="s">
        <v>4192</v>
      </c>
      <c r="E4441" s="5" t="e">
        <f>VLOOKUP(F4441,'Set up'!$A$2:$C$70,2,FALSE)</f>
        <v>#N/A</v>
      </c>
      <c r="F4441" s="151" t="s">
        <v>4130</v>
      </c>
      <c r="G4441" s="151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9"/>
        <v>#N/A</v>
      </c>
      <c r="L4441" s="5" t="e">
        <f t="shared" si="1060"/>
        <v>#N/A</v>
      </c>
      <c r="M4441" s="5" t="e">
        <f t="shared" si="1061"/>
        <v>#N/A</v>
      </c>
      <c r="N4441" s="135">
        <v>306</v>
      </c>
      <c r="P4441" s="12"/>
      <c r="Q4441" s="7">
        <f t="shared" si="1062"/>
        <v>7353262.5500000063</v>
      </c>
      <c r="R4441" s="44" t="e">
        <f>VLOOKUP(F4441,'Set up'!$A$2:$E$70,5,FALSE)</f>
        <v>#N/A</v>
      </c>
    </row>
    <row r="4442" spans="1:18" ht="16.2" customHeight="1" x14ac:dyDescent="0.3">
      <c r="A4442" s="150" t="s">
        <v>4162</v>
      </c>
      <c r="B4442" s="5">
        <f t="shared" si="1063"/>
        <v>9</v>
      </c>
      <c r="C4442" s="5">
        <f t="shared" si="1064"/>
        <v>2025</v>
      </c>
      <c r="D4442" s="150" t="s">
        <v>4193</v>
      </c>
      <c r="E4442" s="5" t="str">
        <f>VLOOKUP(F4442,'Set up'!$A$2:$C$70,2,FALSE)</f>
        <v>C00000050</v>
      </c>
      <c r="F4442" s="151" t="s">
        <v>2656</v>
      </c>
      <c r="G4442" s="151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9"/>
        <v>45924</v>
      </c>
      <c r="L4442" s="5">
        <f t="shared" si="1060"/>
        <v>9</v>
      </c>
      <c r="M4442" s="5">
        <f t="shared" si="1061"/>
        <v>2025</v>
      </c>
      <c r="N4442" s="135">
        <v>1687.5</v>
      </c>
      <c r="P4442" s="12"/>
      <c r="Q4442" s="7">
        <f t="shared" si="1062"/>
        <v>7354950.0500000063</v>
      </c>
      <c r="R4442" s="44" t="str">
        <f>VLOOKUP(F4442,'Set up'!$A$2:$E$70,5,FALSE)</f>
        <v>Cash</v>
      </c>
    </row>
    <row r="4443" spans="1:18" ht="16.2" customHeight="1" x14ac:dyDescent="0.3">
      <c r="A4443" s="150" t="s">
        <v>4162</v>
      </c>
      <c r="B4443" s="5">
        <f t="shared" si="1063"/>
        <v>9</v>
      </c>
      <c r="C4443" s="5">
        <f t="shared" si="1064"/>
        <v>2025</v>
      </c>
      <c r="D4443" s="150" t="s">
        <v>4193</v>
      </c>
      <c r="E4443" s="5" t="str">
        <f>VLOOKUP(F4443,'Set up'!$A$2:$C$70,2,FALSE)</f>
        <v>C00000050</v>
      </c>
      <c r="F4443" s="151" t="s">
        <v>2656</v>
      </c>
      <c r="G4443" s="151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9"/>
        <v>45924</v>
      </c>
      <c r="L4443" s="5">
        <f t="shared" si="1060"/>
        <v>9</v>
      </c>
      <c r="M4443" s="5">
        <f t="shared" si="1061"/>
        <v>2025</v>
      </c>
      <c r="N4443" s="135">
        <v>266.39999999999998</v>
      </c>
      <c r="P4443" s="12"/>
      <c r="Q4443" s="7">
        <f t="shared" si="1062"/>
        <v>7355216.4500000067</v>
      </c>
      <c r="R4443" s="44" t="str">
        <f>VLOOKUP(F4443,'Set up'!$A$2:$E$70,5,FALSE)</f>
        <v>Cash</v>
      </c>
    </row>
    <row r="4444" spans="1:18" ht="16.2" customHeight="1" x14ac:dyDescent="0.3">
      <c r="A4444" s="150" t="s">
        <v>4162</v>
      </c>
      <c r="B4444" s="5">
        <f t="shared" si="1063"/>
        <v>9</v>
      </c>
      <c r="C4444" s="5">
        <f t="shared" si="1064"/>
        <v>2025</v>
      </c>
      <c r="D4444" s="150" t="s">
        <v>4193</v>
      </c>
      <c r="E4444" s="5" t="str">
        <f>VLOOKUP(F4444,'Set up'!$A$2:$C$70,2,FALSE)</f>
        <v>C00000050</v>
      </c>
      <c r="F4444" s="151" t="s">
        <v>2656</v>
      </c>
      <c r="G4444" s="151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9"/>
        <v>45924</v>
      </c>
      <c r="L4444" s="5">
        <f t="shared" si="1060"/>
        <v>9</v>
      </c>
      <c r="M4444" s="5">
        <f t="shared" si="1061"/>
        <v>2025</v>
      </c>
      <c r="N4444" s="135">
        <v>115</v>
      </c>
      <c r="P4444" s="12"/>
      <c r="Q4444" s="7">
        <f t="shared" si="1062"/>
        <v>7355331.4500000067</v>
      </c>
      <c r="R4444" s="44" t="str">
        <f>VLOOKUP(F4444,'Set up'!$A$2:$E$70,5,FALSE)</f>
        <v>Cash</v>
      </c>
    </row>
    <row r="4445" spans="1:18" ht="16.2" customHeight="1" x14ac:dyDescent="0.3">
      <c r="A4445" s="150" t="s">
        <v>4163</v>
      </c>
      <c r="B4445" s="5">
        <f t="shared" si="1063"/>
        <v>9</v>
      </c>
      <c r="C4445" s="5">
        <f t="shared" si="1064"/>
        <v>2025</v>
      </c>
      <c r="D4445" s="150" t="s">
        <v>4194</v>
      </c>
      <c r="E4445" s="5" t="str">
        <f>VLOOKUP(F4445,'Set up'!$A$2:$C$70,2,FALSE)</f>
        <v>C00000019</v>
      </c>
      <c r="F4445" s="151" t="s">
        <v>400</v>
      </c>
      <c r="G4445" s="151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9"/>
        <v>45926</v>
      </c>
      <c r="L4445" s="5">
        <f t="shared" si="1060"/>
        <v>9</v>
      </c>
      <c r="M4445" s="5">
        <f t="shared" si="1061"/>
        <v>2025</v>
      </c>
      <c r="N4445" s="135">
        <v>187.5</v>
      </c>
      <c r="P4445" s="12"/>
      <c r="Q4445" s="7">
        <f t="shared" si="1062"/>
        <v>7355518.9500000067</v>
      </c>
      <c r="R4445" s="44" t="str">
        <f>VLOOKUP(F4445,'Set up'!$A$2:$E$70,5,FALSE)</f>
        <v>Trsf</v>
      </c>
    </row>
    <row r="4446" spans="1:18" ht="16.2" customHeight="1" x14ac:dyDescent="0.3">
      <c r="A4446" s="150" t="s">
        <v>4163</v>
      </c>
      <c r="B4446" s="5">
        <f t="shared" si="1063"/>
        <v>9</v>
      </c>
      <c r="C4446" s="5">
        <f t="shared" si="1064"/>
        <v>2025</v>
      </c>
      <c r="D4446" s="150" t="s">
        <v>4194</v>
      </c>
      <c r="E4446" s="5" t="str">
        <f>VLOOKUP(F4446,'Set up'!$A$2:$C$70,2,FALSE)</f>
        <v>C00000019</v>
      </c>
      <c r="F4446" s="151" t="s">
        <v>400</v>
      </c>
      <c r="G4446" s="151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9"/>
        <v>45926</v>
      </c>
      <c r="L4446" s="5">
        <f t="shared" si="1060"/>
        <v>9</v>
      </c>
      <c r="M4446" s="5">
        <f t="shared" si="1061"/>
        <v>2025</v>
      </c>
      <c r="N4446" s="135">
        <v>420</v>
      </c>
      <c r="P4446" s="12"/>
      <c r="Q4446" s="7">
        <f t="shared" si="1062"/>
        <v>7355938.9500000067</v>
      </c>
      <c r="R4446" s="44" t="str">
        <f>VLOOKUP(F4446,'Set up'!$A$2:$E$70,5,FALSE)</f>
        <v>Trsf</v>
      </c>
    </row>
    <row r="4447" spans="1:18" ht="16.2" customHeight="1" x14ac:dyDescent="0.3">
      <c r="A4447" s="150" t="s">
        <v>4164</v>
      </c>
      <c r="B4447" s="5">
        <f t="shared" si="1063"/>
        <v>9</v>
      </c>
      <c r="C4447" s="5">
        <f t="shared" si="1064"/>
        <v>2025</v>
      </c>
      <c r="D4447" s="150" t="s">
        <v>4195</v>
      </c>
      <c r="E4447" s="5" t="str">
        <f>VLOOKUP(F4447,'Set up'!$A$2:$C$70,2,FALSE)</f>
        <v>C00000044</v>
      </c>
      <c r="F4447" s="151" t="s">
        <v>2929</v>
      </c>
      <c r="G4447" s="151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9"/>
        <v>45927</v>
      </c>
      <c r="L4447" s="5">
        <f t="shared" si="1060"/>
        <v>9</v>
      </c>
      <c r="M4447" s="5">
        <f t="shared" si="1061"/>
        <v>2025</v>
      </c>
      <c r="N4447" s="135">
        <v>1687.5</v>
      </c>
      <c r="P4447" s="12"/>
      <c r="Q4447" s="7">
        <f t="shared" si="1062"/>
        <v>7357626.4500000067</v>
      </c>
      <c r="R4447" s="44" t="str">
        <f>VLOOKUP(F4447,'Set up'!$A$2:$E$70,5,FALSE)</f>
        <v>Cash</v>
      </c>
    </row>
    <row r="4448" spans="1:18" ht="16.2" customHeight="1" x14ac:dyDescent="0.3">
      <c r="A4448" s="150" t="s">
        <v>4164</v>
      </c>
      <c r="B4448" s="5">
        <f t="shared" si="1063"/>
        <v>9</v>
      </c>
      <c r="C4448" s="5">
        <f t="shared" si="1064"/>
        <v>2025</v>
      </c>
      <c r="D4448" s="150" t="s">
        <v>4195</v>
      </c>
      <c r="E4448" s="5" t="str">
        <f>VLOOKUP(F4448,'Set up'!$A$2:$C$70,2,FALSE)</f>
        <v>C00000044</v>
      </c>
      <c r="F4448" s="151" t="s">
        <v>2929</v>
      </c>
      <c r="G4448" s="151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9"/>
        <v>45927</v>
      </c>
      <c r="L4448" s="5">
        <f t="shared" si="1060"/>
        <v>9</v>
      </c>
      <c r="M4448" s="5">
        <f t="shared" si="1061"/>
        <v>2025</v>
      </c>
      <c r="N4448" s="135">
        <v>648</v>
      </c>
      <c r="P4448" s="12"/>
      <c r="Q4448" s="7">
        <f t="shared" si="1062"/>
        <v>7358274.4500000067</v>
      </c>
      <c r="R4448" s="44" t="str">
        <f>VLOOKUP(F4448,'Set up'!$A$2:$E$70,5,FALSE)</f>
        <v>Cash</v>
      </c>
    </row>
    <row r="4449" spans="1:18" ht="16.2" customHeight="1" x14ac:dyDescent="0.3">
      <c r="A4449" s="150" t="s">
        <v>4164</v>
      </c>
      <c r="B4449" s="5">
        <f t="shared" si="1063"/>
        <v>9</v>
      </c>
      <c r="C4449" s="5">
        <f t="shared" si="1064"/>
        <v>2025</v>
      </c>
      <c r="D4449" s="150" t="s">
        <v>4195</v>
      </c>
      <c r="E4449" s="5" t="str">
        <f>VLOOKUP(F4449,'Set up'!$A$2:$C$70,2,FALSE)</f>
        <v>C00000044</v>
      </c>
      <c r="F4449" s="151" t="s">
        <v>2929</v>
      </c>
      <c r="G4449" s="151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9"/>
        <v>45927</v>
      </c>
      <c r="L4449" s="5">
        <f t="shared" si="1060"/>
        <v>9</v>
      </c>
      <c r="M4449" s="5">
        <f t="shared" si="1061"/>
        <v>2025</v>
      </c>
      <c r="N4449" s="135">
        <v>875</v>
      </c>
      <c r="P4449" s="12"/>
      <c r="Q4449" s="7">
        <f t="shared" si="1062"/>
        <v>7359149.4500000067</v>
      </c>
      <c r="R4449" s="44" t="str">
        <f>VLOOKUP(F4449,'Set up'!$A$2:$E$70,5,FALSE)</f>
        <v>Cash</v>
      </c>
    </row>
    <row r="4450" spans="1:18" ht="16.2" customHeight="1" x14ac:dyDescent="0.3">
      <c r="A4450" s="150" t="s">
        <v>4164</v>
      </c>
      <c r="B4450" s="5">
        <f t="shared" si="1063"/>
        <v>9</v>
      </c>
      <c r="C4450" s="5">
        <f t="shared" si="1064"/>
        <v>2025</v>
      </c>
      <c r="D4450" s="150" t="s">
        <v>4195</v>
      </c>
      <c r="E4450" s="5" t="str">
        <f>VLOOKUP(F4450,'Set up'!$A$2:$C$70,2,FALSE)</f>
        <v>C00000044</v>
      </c>
      <c r="F4450" s="151" t="s">
        <v>2929</v>
      </c>
      <c r="G4450" s="151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9"/>
        <v>45927</v>
      </c>
      <c r="L4450" s="5">
        <f t="shared" si="1060"/>
        <v>9</v>
      </c>
      <c r="M4450" s="5">
        <f t="shared" si="1061"/>
        <v>2025</v>
      </c>
      <c r="N4450" s="135">
        <v>115</v>
      </c>
      <c r="P4450" s="12"/>
      <c r="Q4450" s="7">
        <f t="shared" si="1062"/>
        <v>7359264.4500000067</v>
      </c>
      <c r="R4450" s="44" t="str">
        <f>VLOOKUP(F4450,'Set up'!$A$2:$E$70,5,FALSE)</f>
        <v>Cash</v>
      </c>
    </row>
    <row r="4451" spans="1:18" ht="16.2" customHeight="1" x14ac:dyDescent="0.3">
      <c r="A4451" s="150" t="s">
        <v>4164</v>
      </c>
      <c r="B4451" s="5">
        <f t="shared" si="1063"/>
        <v>9</v>
      </c>
      <c r="C4451" s="5">
        <f t="shared" si="1064"/>
        <v>2025</v>
      </c>
      <c r="D4451" s="150" t="s">
        <v>4196</v>
      </c>
      <c r="E4451" s="5" t="str">
        <f>VLOOKUP(F4451,'Set up'!$A$2:$C$70,2,FALSE)</f>
        <v>C00000013</v>
      </c>
      <c r="F4451" s="151" t="s">
        <v>3549</v>
      </c>
      <c r="G4451" s="151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9"/>
        <v>45927</v>
      </c>
      <c r="L4451" s="5">
        <f t="shared" si="1060"/>
        <v>9</v>
      </c>
      <c r="M4451" s="5">
        <f t="shared" si="1061"/>
        <v>2025</v>
      </c>
      <c r="N4451" s="135">
        <v>5197.5</v>
      </c>
      <c r="P4451" s="12"/>
      <c r="Q4451" s="7">
        <f t="shared" si="1062"/>
        <v>7364461.9500000067</v>
      </c>
      <c r="R4451" s="44" t="str">
        <f>VLOOKUP(F4451,'Set up'!$A$2:$E$70,5,FALSE)</f>
        <v>Chq</v>
      </c>
    </row>
    <row r="4452" spans="1:18" ht="16.2" customHeight="1" x14ac:dyDescent="0.3">
      <c r="A4452" s="150" t="s">
        <v>4164</v>
      </c>
      <c r="B4452" s="5">
        <f t="shared" si="1063"/>
        <v>9</v>
      </c>
      <c r="C4452" s="5">
        <f t="shared" si="1064"/>
        <v>2025</v>
      </c>
      <c r="D4452" s="150" t="s">
        <v>4196</v>
      </c>
      <c r="E4452" s="5" t="str">
        <f>VLOOKUP(F4452,'Set up'!$A$2:$C$70,2,FALSE)</f>
        <v>C00000013</v>
      </c>
      <c r="F4452" s="151" t="s">
        <v>3549</v>
      </c>
      <c r="G4452" s="151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9"/>
        <v>45927</v>
      </c>
      <c r="L4452" s="5">
        <f t="shared" si="1060"/>
        <v>9</v>
      </c>
      <c r="M4452" s="5">
        <f t="shared" si="1061"/>
        <v>2025</v>
      </c>
      <c r="N4452" s="135">
        <v>1507.5</v>
      </c>
      <c r="P4452" s="12"/>
      <c r="Q4452" s="7">
        <f t="shared" si="1062"/>
        <v>7365969.4500000067</v>
      </c>
      <c r="R4452" s="44" t="str">
        <f>VLOOKUP(F4452,'Set up'!$A$2:$E$70,5,FALSE)</f>
        <v>Chq</v>
      </c>
    </row>
    <row r="4453" spans="1:18" ht="16.2" customHeight="1" x14ac:dyDescent="0.3">
      <c r="A4453" s="150" t="s">
        <v>4164</v>
      </c>
      <c r="B4453" s="5">
        <f t="shared" si="1063"/>
        <v>9</v>
      </c>
      <c r="C4453" s="5">
        <f t="shared" si="1064"/>
        <v>2025</v>
      </c>
      <c r="D4453" s="150" t="s">
        <v>4196</v>
      </c>
      <c r="E4453" s="5" t="str">
        <f>VLOOKUP(F4453,'Set up'!$A$2:$C$70,2,FALSE)</f>
        <v>C00000013</v>
      </c>
      <c r="F4453" s="151" t="s">
        <v>3549</v>
      </c>
      <c r="G4453" s="151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9"/>
        <v>45927</v>
      </c>
      <c r="L4453" s="5">
        <f t="shared" si="1060"/>
        <v>9</v>
      </c>
      <c r="M4453" s="5">
        <f t="shared" si="1061"/>
        <v>2025</v>
      </c>
      <c r="N4453" s="135">
        <v>851.4</v>
      </c>
      <c r="P4453" s="12"/>
      <c r="Q4453" s="7">
        <f t="shared" si="1062"/>
        <v>7366820.8500000071</v>
      </c>
      <c r="R4453" s="44" t="str">
        <f>VLOOKUP(F4453,'Set up'!$A$2:$E$70,5,FALSE)</f>
        <v>Chq</v>
      </c>
    </row>
    <row r="4454" spans="1:18" ht="16.2" customHeight="1" x14ac:dyDescent="0.3">
      <c r="A4454" s="150" t="s">
        <v>4164</v>
      </c>
      <c r="B4454" s="5">
        <f t="shared" si="1063"/>
        <v>9</v>
      </c>
      <c r="C4454" s="5">
        <f t="shared" si="1064"/>
        <v>2025</v>
      </c>
      <c r="D4454" s="150" t="s">
        <v>4196</v>
      </c>
      <c r="E4454" s="5" t="str">
        <f>VLOOKUP(F4454,'Set up'!$A$2:$C$70,2,FALSE)</f>
        <v>C00000013</v>
      </c>
      <c r="F4454" s="151" t="s">
        <v>3549</v>
      </c>
      <c r="G4454" s="151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9"/>
        <v>45927</v>
      </c>
      <c r="L4454" s="5">
        <f t="shared" si="1060"/>
        <v>9</v>
      </c>
      <c r="M4454" s="5">
        <f t="shared" si="1061"/>
        <v>2025</v>
      </c>
      <c r="N4454" s="135">
        <v>35</v>
      </c>
      <c r="P4454" s="12"/>
      <c r="Q4454" s="7">
        <f t="shared" si="1062"/>
        <v>7366855.8500000071</v>
      </c>
      <c r="R4454" s="44" t="str">
        <f>VLOOKUP(F4454,'Set up'!$A$2:$E$70,5,FALSE)</f>
        <v>Chq</v>
      </c>
    </row>
    <row r="4455" spans="1:18" ht="16.2" customHeight="1" x14ac:dyDescent="0.3">
      <c r="A4455" s="150" t="s">
        <v>4164</v>
      </c>
      <c r="B4455" s="5">
        <f t="shared" si="1063"/>
        <v>9</v>
      </c>
      <c r="C4455" s="5">
        <f t="shared" si="1064"/>
        <v>2025</v>
      </c>
      <c r="D4455" s="150" t="s">
        <v>4196</v>
      </c>
      <c r="E4455" s="5" t="str">
        <f>VLOOKUP(F4455,'Set up'!$A$2:$C$70,2,FALSE)</f>
        <v>C00000013</v>
      </c>
      <c r="F4455" s="151" t="s">
        <v>3549</v>
      </c>
      <c r="G4455" s="151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9"/>
        <v>45927</v>
      </c>
      <c r="L4455" s="5">
        <f t="shared" si="1060"/>
        <v>9</v>
      </c>
      <c r="M4455" s="5">
        <f t="shared" si="1061"/>
        <v>2025</v>
      </c>
      <c r="N4455" s="135">
        <v>120</v>
      </c>
      <c r="P4455" s="12"/>
      <c r="Q4455" s="7">
        <f t="shared" si="1062"/>
        <v>7366975.8500000071</v>
      </c>
      <c r="R4455" s="44" t="str">
        <f>VLOOKUP(F4455,'Set up'!$A$2:$E$70,5,FALSE)</f>
        <v>Chq</v>
      </c>
    </row>
    <row r="4456" spans="1:18" ht="16.2" customHeight="1" x14ac:dyDescent="0.3">
      <c r="A4456" s="150" t="s">
        <v>4165</v>
      </c>
      <c r="B4456" s="5">
        <f t="shared" si="1063"/>
        <v>9</v>
      </c>
      <c r="C4456" s="5">
        <f t="shared" si="1064"/>
        <v>2025</v>
      </c>
      <c r="D4456" s="150" t="s">
        <v>4197</v>
      </c>
      <c r="E4456" s="5" t="e">
        <f>VLOOKUP(F4456,'Set up'!$A$2:$C$70,2,FALSE)</f>
        <v>#N/A</v>
      </c>
      <c r="F4456" s="151" t="s">
        <v>4130</v>
      </c>
      <c r="G4456" s="151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9"/>
        <v>#N/A</v>
      </c>
      <c r="L4456" s="5" t="e">
        <f t="shared" si="1060"/>
        <v>#N/A</v>
      </c>
      <c r="M4456" s="5" t="e">
        <f t="shared" si="1061"/>
        <v>#N/A</v>
      </c>
      <c r="N4456" s="135">
        <v>1687.5</v>
      </c>
      <c r="P4456" s="12"/>
      <c r="Q4456" s="7">
        <f t="shared" si="1062"/>
        <v>7368663.3500000071</v>
      </c>
      <c r="R4456" s="44" t="e">
        <f>VLOOKUP(F4456,'Set up'!$A$2:$E$70,5,FALSE)</f>
        <v>#N/A</v>
      </c>
    </row>
    <row r="4457" spans="1:18" ht="16.2" customHeight="1" x14ac:dyDescent="0.3">
      <c r="A4457" s="150" t="s">
        <v>4165</v>
      </c>
      <c r="B4457" s="5">
        <f t="shared" si="1063"/>
        <v>9</v>
      </c>
      <c r="C4457" s="5">
        <f t="shared" si="1064"/>
        <v>2025</v>
      </c>
      <c r="D4457" s="150" t="s">
        <v>4197</v>
      </c>
      <c r="E4457" s="5" t="e">
        <f>VLOOKUP(F4457,'Set up'!$A$2:$C$70,2,FALSE)</f>
        <v>#N/A</v>
      </c>
      <c r="F4457" s="151" t="s">
        <v>4130</v>
      </c>
      <c r="G4457" s="151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9"/>
        <v>#N/A</v>
      </c>
      <c r="L4457" s="5" t="e">
        <f t="shared" si="1060"/>
        <v>#N/A</v>
      </c>
      <c r="M4457" s="5" t="e">
        <f t="shared" si="1061"/>
        <v>#N/A</v>
      </c>
      <c r="N4457" s="135">
        <v>489.1</v>
      </c>
      <c r="P4457" s="12"/>
      <c r="Q4457" s="7">
        <f t="shared" si="1062"/>
        <v>7369152.4500000067</v>
      </c>
      <c r="R4457" s="44" t="e">
        <f>VLOOKUP(F4457,'Set up'!$A$2:$E$70,5,FALSE)</f>
        <v>#N/A</v>
      </c>
    </row>
    <row r="4458" spans="1:18" ht="16.2" customHeight="1" x14ac:dyDescent="0.3">
      <c r="A4458" s="150" t="s">
        <v>4165</v>
      </c>
      <c r="B4458" s="5">
        <f t="shared" si="1063"/>
        <v>9</v>
      </c>
      <c r="C4458" s="5">
        <f t="shared" si="1064"/>
        <v>2025</v>
      </c>
      <c r="D4458" s="150" t="s">
        <v>4197</v>
      </c>
      <c r="E4458" s="5" t="e">
        <f>VLOOKUP(F4458,'Set up'!$A$2:$C$70,2,FALSE)</f>
        <v>#N/A</v>
      </c>
      <c r="F4458" s="151" t="s">
        <v>4130</v>
      </c>
      <c r="G4458" s="151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9"/>
        <v>#N/A</v>
      </c>
      <c r="L4458" s="5" t="e">
        <f t="shared" si="1060"/>
        <v>#N/A</v>
      </c>
      <c r="M4458" s="5" t="e">
        <f t="shared" si="1061"/>
        <v>#N/A</v>
      </c>
      <c r="N4458" s="135">
        <v>155</v>
      </c>
      <c r="P4458" s="12"/>
      <c r="Q4458" s="7">
        <f t="shared" si="1062"/>
        <v>7369307.4500000067</v>
      </c>
      <c r="R4458" s="44" t="e">
        <f>VLOOKUP(F4458,'Set up'!$A$2:$E$70,5,FALSE)</f>
        <v>#N/A</v>
      </c>
    </row>
    <row r="4459" spans="1:18" ht="16.2" customHeight="1" x14ac:dyDescent="0.3">
      <c r="A4459" s="150" t="s">
        <v>4165</v>
      </c>
      <c r="B4459" s="5">
        <f t="shared" si="1063"/>
        <v>9</v>
      </c>
      <c r="C4459" s="5">
        <f t="shared" si="1064"/>
        <v>2025</v>
      </c>
      <c r="D4459" s="150" t="s">
        <v>4197</v>
      </c>
      <c r="E4459" s="5" t="e">
        <f>VLOOKUP(F4459,'Set up'!$A$2:$C$70,2,FALSE)</f>
        <v>#N/A</v>
      </c>
      <c r="F4459" s="151" t="s">
        <v>4130</v>
      </c>
      <c r="G4459" s="151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9"/>
        <v>#N/A</v>
      </c>
      <c r="L4459" s="5" t="e">
        <f t="shared" si="1060"/>
        <v>#N/A</v>
      </c>
      <c r="M4459" s="5" t="e">
        <f t="shared" si="1061"/>
        <v>#N/A</v>
      </c>
      <c r="N4459" s="135">
        <v>286</v>
      </c>
      <c r="P4459" s="12"/>
      <c r="Q4459" s="7">
        <f t="shared" si="1062"/>
        <v>7369593.4500000067</v>
      </c>
      <c r="R4459" s="44" t="e">
        <f>VLOOKUP(F4459,'Set up'!$A$2:$E$70,5,FALSE)</f>
        <v>#N/A</v>
      </c>
    </row>
    <row r="4460" spans="1:18" ht="16.2" customHeight="1" x14ac:dyDescent="0.3">
      <c r="A4460" s="150" t="s">
        <v>4165</v>
      </c>
      <c r="B4460" s="5">
        <f t="shared" si="1063"/>
        <v>9</v>
      </c>
      <c r="C4460" s="5">
        <f t="shared" si="1064"/>
        <v>2025</v>
      </c>
      <c r="D4460" s="150" t="s">
        <v>4197</v>
      </c>
      <c r="E4460" s="5" t="e">
        <f>VLOOKUP(F4460,'Set up'!$A$2:$C$70,2,FALSE)</f>
        <v>#N/A</v>
      </c>
      <c r="F4460" s="151" t="s">
        <v>4130</v>
      </c>
      <c r="G4460" s="151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9"/>
        <v>#N/A</v>
      </c>
      <c r="L4460" s="5" t="e">
        <f t="shared" si="1060"/>
        <v>#N/A</v>
      </c>
      <c r="M4460" s="5" t="e">
        <f t="shared" si="1061"/>
        <v>#N/A</v>
      </c>
      <c r="N4460" s="135">
        <v>120</v>
      </c>
      <c r="P4460" s="12"/>
      <c r="Q4460" s="7">
        <f t="shared" si="1062"/>
        <v>7369713.4500000067</v>
      </c>
      <c r="R4460" s="44" t="e">
        <f>VLOOKUP(F4460,'Set up'!$A$2:$E$70,5,FALSE)</f>
        <v>#N/A</v>
      </c>
    </row>
    <row r="4461" spans="1:18" s="10" customFormat="1" ht="16.2" customHeight="1" x14ac:dyDescent="0.3">
      <c r="A4461" s="152" t="s">
        <v>4165</v>
      </c>
      <c r="B4461" s="153">
        <f t="shared" si="1063"/>
        <v>9</v>
      </c>
      <c r="C4461" s="153">
        <f t="shared" si="1064"/>
        <v>2025</v>
      </c>
      <c r="D4461" s="152" t="s">
        <v>4197</v>
      </c>
      <c r="E4461" s="153" t="e">
        <f>VLOOKUP(F4461,'Set up'!$A$2:$C$70,2,FALSE)</f>
        <v>#N/A</v>
      </c>
      <c r="F4461" s="157" t="s">
        <v>4130</v>
      </c>
      <c r="G4461" s="157" t="s">
        <v>1405</v>
      </c>
      <c r="H4461" s="144">
        <v>2</v>
      </c>
      <c r="I4461" s="153" t="e">
        <f>VLOOKUP(F4461,'Set up'!$A$2:$C$70,3,FALSE)</f>
        <v>#N/A</v>
      </c>
      <c r="J4461" s="153" t="e">
        <f>VLOOKUP(F4461,'Set up'!$A$2:$D$70,4,FALSE)</f>
        <v>#N/A</v>
      </c>
      <c r="K4461" s="154" t="e">
        <f t="shared" si="1059"/>
        <v>#N/A</v>
      </c>
      <c r="L4461" s="5" t="e">
        <f t="shared" si="1060"/>
        <v>#N/A</v>
      </c>
      <c r="M4461" s="5" t="e">
        <f t="shared" si="1061"/>
        <v>#N/A</v>
      </c>
      <c r="N4461" s="146">
        <v>96</v>
      </c>
      <c r="O4461" s="34"/>
      <c r="P4461" s="34"/>
      <c r="Q4461" s="7">
        <f t="shared" si="1062"/>
        <v>7369809.4500000067</v>
      </c>
      <c r="R4461" s="155" t="e">
        <f>VLOOKUP(F4461,'Set up'!$A$2:$E$70,5,FALSE)</f>
        <v>#N/A</v>
      </c>
    </row>
    <row r="4462" spans="1:18" ht="16.2" customHeight="1" x14ac:dyDescent="0.3">
      <c r="A4462" s="150" t="s">
        <v>4244</v>
      </c>
      <c r="B4462" s="5">
        <f t="shared" ref="B4462" si="1065">MONTH(A4462)</f>
        <v>10</v>
      </c>
      <c r="C4462" s="5">
        <f t="shared" ref="C4462" si="1066">YEAR(A4462)</f>
        <v>2025</v>
      </c>
      <c r="D4462" s="150" t="s">
        <v>4208</v>
      </c>
      <c r="E4462" s="5" t="str">
        <f>VLOOKUP(F4462,'Set up'!$A$2:$C$70,2,FALSE)</f>
        <v>C00000010</v>
      </c>
      <c r="F4462" s="151" t="s">
        <v>62</v>
      </c>
      <c r="G4462" s="151" t="s">
        <v>3645</v>
      </c>
      <c r="H4462" s="150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7">A4462+J4462</f>
        <v>46051</v>
      </c>
      <c r="L4462" s="5">
        <f t="shared" si="1060"/>
        <v>1</v>
      </c>
      <c r="M4462" s="5">
        <f t="shared" si="1061"/>
        <v>2026</v>
      </c>
      <c r="N4462" s="156">
        <v>15525</v>
      </c>
      <c r="P4462" s="12"/>
      <c r="Q4462" s="7">
        <f t="shared" si="1062"/>
        <v>7385334.4500000067</v>
      </c>
      <c r="R4462" s="44" t="str">
        <f>VLOOKUP(F4462,'Set up'!$A$2:$E$70,5,FALSE)</f>
        <v>Trsf</v>
      </c>
    </row>
    <row r="4463" spans="1:18" ht="16.2" customHeight="1" x14ac:dyDescent="0.3">
      <c r="A4463" s="150" t="s">
        <v>4244</v>
      </c>
      <c r="B4463" s="5">
        <f t="shared" ref="B4463:B4526" si="1068">MONTH(A4463)</f>
        <v>10</v>
      </c>
      <c r="C4463" s="5">
        <f t="shared" ref="C4463:C4526" si="1069">YEAR(A4463)</f>
        <v>2025</v>
      </c>
      <c r="D4463" s="150" t="s">
        <v>4208</v>
      </c>
      <c r="E4463" s="5" t="str">
        <f>VLOOKUP(F4463,'Set up'!$A$2:$C$70,2,FALSE)</f>
        <v>C00000010</v>
      </c>
      <c r="F4463" s="151" t="s">
        <v>62</v>
      </c>
      <c r="G4463" s="151" t="s">
        <v>1543</v>
      </c>
      <c r="H4463" s="150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70">A4463+J4463</f>
        <v>46051</v>
      </c>
      <c r="L4463" s="5">
        <f t="shared" si="1060"/>
        <v>1</v>
      </c>
      <c r="M4463" s="5">
        <f t="shared" si="1061"/>
        <v>2026</v>
      </c>
      <c r="N4463" s="156">
        <v>2610</v>
      </c>
      <c r="P4463" s="12"/>
      <c r="Q4463" s="7">
        <f t="shared" si="1062"/>
        <v>7387944.4500000067</v>
      </c>
      <c r="R4463" s="44" t="str">
        <f>VLOOKUP(F4463,'Set up'!$A$2:$E$70,5,FALSE)</f>
        <v>Trsf</v>
      </c>
    </row>
    <row r="4464" spans="1:18" ht="16.2" customHeight="1" x14ac:dyDescent="0.3">
      <c r="A4464" s="150" t="s">
        <v>4244</v>
      </c>
      <c r="B4464" s="5">
        <f t="shared" si="1068"/>
        <v>10</v>
      </c>
      <c r="C4464" s="5">
        <f t="shared" si="1069"/>
        <v>2025</v>
      </c>
      <c r="D4464" s="150" t="s">
        <v>4208</v>
      </c>
      <c r="E4464" s="5" t="str">
        <f>VLOOKUP(F4464,'Set up'!$A$2:$C$70,2,FALSE)</f>
        <v>C00000010</v>
      </c>
      <c r="F4464" s="151" t="s">
        <v>62</v>
      </c>
      <c r="G4464" s="151" t="s">
        <v>614</v>
      </c>
      <c r="H4464" s="150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70"/>
        <v>46051</v>
      </c>
      <c r="L4464" s="5">
        <f t="shared" si="1060"/>
        <v>1</v>
      </c>
      <c r="M4464" s="5">
        <f t="shared" si="1061"/>
        <v>2026</v>
      </c>
      <c r="N4464" s="156">
        <v>395</v>
      </c>
      <c r="P4464" s="12"/>
      <c r="Q4464" s="7">
        <f t="shared" si="1062"/>
        <v>7388339.4500000067</v>
      </c>
      <c r="R4464" s="44" t="str">
        <f>VLOOKUP(F4464,'Set up'!$A$2:$E$70,5,FALSE)</f>
        <v>Trsf</v>
      </c>
    </row>
    <row r="4465" spans="1:18" ht="16.2" customHeight="1" x14ac:dyDescent="0.3">
      <c r="A4465" s="150" t="s">
        <v>4244</v>
      </c>
      <c r="B4465" s="5">
        <f t="shared" si="1068"/>
        <v>10</v>
      </c>
      <c r="C4465" s="5">
        <f t="shared" si="1069"/>
        <v>2025</v>
      </c>
      <c r="D4465" s="150" t="s">
        <v>4208</v>
      </c>
      <c r="E4465" s="5" t="str">
        <f>VLOOKUP(F4465,'Set up'!$A$2:$C$70,2,FALSE)</f>
        <v>C00000010</v>
      </c>
      <c r="F4465" s="151" t="s">
        <v>62</v>
      </c>
      <c r="G4465" s="151" t="s">
        <v>46</v>
      </c>
      <c r="H4465" s="150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70"/>
        <v>46051</v>
      </c>
      <c r="L4465" s="5">
        <f t="shared" si="1060"/>
        <v>1</v>
      </c>
      <c r="M4465" s="5">
        <f t="shared" si="1061"/>
        <v>2026</v>
      </c>
      <c r="N4465" s="156">
        <v>920</v>
      </c>
      <c r="P4465" s="12"/>
      <c r="Q4465" s="7">
        <f t="shared" si="1062"/>
        <v>7389259.4500000067</v>
      </c>
      <c r="R4465" s="44" t="str">
        <f>VLOOKUP(F4465,'Set up'!$A$2:$E$70,5,FALSE)</f>
        <v>Trsf</v>
      </c>
    </row>
    <row r="4466" spans="1:18" ht="16.2" customHeight="1" x14ac:dyDescent="0.3">
      <c r="A4466" s="150" t="s">
        <v>4244</v>
      </c>
      <c r="B4466" s="5">
        <f t="shared" si="1068"/>
        <v>10</v>
      </c>
      <c r="C4466" s="5">
        <f t="shared" si="1069"/>
        <v>2025</v>
      </c>
      <c r="D4466" s="150" t="s">
        <v>4208</v>
      </c>
      <c r="E4466" s="5" t="str">
        <f>VLOOKUP(F4466,'Set up'!$A$2:$C$70,2,FALSE)</f>
        <v>C00000010</v>
      </c>
      <c r="F4466" s="151" t="s">
        <v>62</v>
      </c>
      <c r="G4466" s="151" t="s">
        <v>2449</v>
      </c>
      <c r="H4466" s="150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70"/>
        <v>46051</v>
      </c>
      <c r="L4466" s="5">
        <f t="shared" si="1060"/>
        <v>1</v>
      </c>
      <c r="M4466" s="5">
        <f t="shared" si="1061"/>
        <v>2026</v>
      </c>
      <c r="N4466" s="156">
        <v>840</v>
      </c>
      <c r="P4466" s="12"/>
      <c r="Q4466" s="7">
        <f t="shared" si="1062"/>
        <v>7390099.4500000067</v>
      </c>
      <c r="R4466" s="44" t="str">
        <f>VLOOKUP(F4466,'Set up'!$A$2:$E$70,5,FALSE)</f>
        <v>Trsf</v>
      </c>
    </row>
    <row r="4467" spans="1:18" ht="16.2" customHeight="1" x14ac:dyDescent="0.3">
      <c r="A4467" s="150" t="s">
        <v>4244</v>
      </c>
      <c r="B4467" s="5">
        <f t="shared" si="1068"/>
        <v>10</v>
      </c>
      <c r="C4467" s="5">
        <f t="shared" si="1069"/>
        <v>2025</v>
      </c>
      <c r="D4467" s="150" t="s">
        <v>4209</v>
      </c>
      <c r="E4467" s="5" t="str">
        <f>VLOOKUP(F4467,'Set up'!$A$2:$C$70,2,FALSE)</f>
        <v>C00000042</v>
      </c>
      <c r="F4467" s="151" t="s">
        <v>2012</v>
      </c>
      <c r="G4467" s="151" t="s">
        <v>2646</v>
      </c>
      <c r="H4467" s="150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70"/>
        <v>45931</v>
      </c>
      <c r="L4467" s="5">
        <f t="shared" si="1060"/>
        <v>10</v>
      </c>
      <c r="M4467" s="5">
        <f t="shared" si="1061"/>
        <v>2025</v>
      </c>
      <c r="N4467" s="156">
        <v>125</v>
      </c>
      <c r="P4467" s="12"/>
      <c r="Q4467" s="7">
        <f t="shared" si="1062"/>
        <v>7390224.4500000067</v>
      </c>
      <c r="R4467" s="44" t="str">
        <f>VLOOKUP(F4467,'Set up'!$A$2:$E$70,5,FALSE)</f>
        <v>Trsf</v>
      </c>
    </row>
    <row r="4468" spans="1:18" ht="16.2" customHeight="1" x14ac:dyDescent="0.3">
      <c r="A4468" s="150" t="s">
        <v>4244</v>
      </c>
      <c r="B4468" s="5">
        <f t="shared" si="1068"/>
        <v>10</v>
      </c>
      <c r="C4468" s="5">
        <f t="shared" si="1069"/>
        <v>2025</v>
      </c>
      <c r="D4468" s="150" t="s">
        <v>4210</v>
      </c>
      <c r="E4468" s="5" t="str">
        <f>VLOOKUP(F4468,'Set up'!$A$2:$C$70,2,FALSE)</f>
        <v>C00000042</v>
      </c>
      <c r="F4468" s="151" t="s">
        <v>2012</v>
      </c>
      <c r="G4468" s="151" t="s">
        <v>3122</v>
      </c>
      <c r="H4468" s="150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70"/>
        <v>45931</v>
      </c>
      <c r="L4468" s="5">
        <f t="shared" si="1060"/>
        <v>10</v>
      </c>
      <c r="M4468" s="5">
        <f t="shared" si="1061"/>
        <v>2025</v>
      </c>
      <c r="N4468" s="156">
        <v>7875</v>
      </c>
      <c r="P4468" s="12"/>
      <c r="Q4468" s="7">
        <f t="shared" si="1062"/>
        <v>7398099.4500000067</v>
      </c>
      <c r="R4468" s="44" t="str">
        <f>VLOOKUP(F4468,'Set up'!$A$2:$E$70,5,FALSE)</f>
        <v>Trsf</v>
      </c>
    </row>
    <row r="4469" spans="1:18" ht="16.2" customHeight="1" x14ac:dyDescent="0.3">
      <c r="A4469" s="150" t="s">
        <v>4244</v>
      </c>
      <c r="B4469" s="5">
        <f t="shared" si="1068"/>
        <v>10</v>
      </c>
      <c r="C4469" s="5">
        <f t="shared" si="1069"/>
        <v>2025</v>
      </c>
      <c r="D4469" s="150" t="s">
        <v>4210</v>
      </c>
      <c r="E4469" s="5" t="str">
        <f>VLOOKUP(F4469,'Set up'!$A$2:$C$70,2,FALSE)</f>
        <v>C00000042</v>
      </c>
      <c r="F4469" s="151" t="s">
        <v>2012</v>
      </c>
      <c r="G4469" s="151" t="s">
        <v>1392</v>
      </c>
      <c r="H4469" s="150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70"/>
        <v>45931</v>
      </c>
      <c r="L4469" s="5">
        <f t="shared" si="1060"/>
        <v>10</v>
      </c>
      <c r="M4469" s="5">
        <f t="shared" si="1061"/>
        <v>2025</v>
      </c>
      <c r="N4469" s="156">
        <v>2655</v>
      </c>
      <c r="P4469" s="12"/>
      <c r="Q4469" s="7">
        <f t="shared" si="1062"/>
        <v>7400754.4500000067</v>
      </c>
      <c r="R4469" s="44" t="str">
        <f>VLOOKUP(F4469,'Set up'!$A$2:$E$70,5,FALSE)</f>
        <v>Trsf</v>
      </c>
    </row>
    <row r="4470" spans="1:18" ht="16.2" customHeight="1" x14ac:dyDescent="0.3">
      <c r="A4470" s="150" t="s">
        <v>4244</v>
      </c>
      <c r="B4470" s="5">
        <f t="shared" si="1068"/>
        <v>10</v>
      </c>
      <c r="C4470" s="5">
        <f t="shared" si="1069"/>
        <v>2025</v>
      </c>
      <c r="D4470" s="150" t="s">
        <v>4210</v>
      </c>
      <c r="E4470" s="5" t="str">
        <f>VLOOKUP(F4470,'Set up'!$A$2:$C$70,2,FALSE)</f>
        <v>C00000042</v>
      </c>
      <c r="F4470" s="151" t="s">
        <v>2012</v>
      </c>
      <c r="G4470" s="151" t="s">
        <v>1922</v>
      </c>
      <c r="H4470" s="150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70"/>
        <v>45931</v>
      </c>
      <c r="L4470" s="5">
        <f t="shared" si="1060"/>
        <v>10</v>
      </c>
      <c r="M4470" s="5">
        <f t="shared" si="1061"/>
        <v>2025</v>
      </c>
      <c r="N4470" s="156">
        <v>1836</v>
      </c>
      <c r="P4470" s="12"/>
      <c r="Q4470" s="7">
        <f t="shared" si="1062"/>
        <v>7402590.4500000067</v>
      </c>
      <c r="R4470" s="44" t="str">
        <f>VLOOKUP(F4470,'Set up'!$A$2:$E$70,5,FALSE)</f>
        <v>Trsf</v>
      </c>
    </row>
    <row r="4471" spans="1:18" ht="16.2" customHeight="1" x14ac:dyDescent="0.3">
      <c r="A4471" s="150" t="s">
        <v>4244</v>
      </c>
      <c r="B4471" s="5">
        <f t="shared" si="1068"/>
        <v>10</v>
      </c>
      <c r="C4471" s="5">
        <f t="shared" si="1069"/>
        <v>2025</v>
      </c>
      <c r="D4471" s="150" t="s">
        <v>4210</v>
      </c>
      <c r="E4471" s="5" t="str">
        <f>VLOOKUP(F4471,'Set up'!$A$2:$C$70,2,FALSE)</f>
        <v>C00000042</v>
      </c>
      <c r="F4471" s="151" t="s">
        <v>2012</v>
      </c>
      <c r="G4471" s="151" t="s">
        <v>46</v>
      </c>
      <c r="H4471" s="150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70"/>
        <v>45931</v>
      </c>
      <c r="L4471" s="5">
        <f t="shared" si="1060"/>
        <v>10</v>
      </c>
      <c r="M4471" s="5">
        <f t="shared" si="1061"/>
        <v>2025</v>
      </c>
      <c r="N4471" s="156">
        <v>460</v>
      </c>
      <c r="P4471" s="12"/>
      <c r="Q4471" s="7">
        <f t="shared" si="1062"/>
        <v>7403050.4500000067</v>
      </c>
      <c r="R4471" s="44" t="str">
        <f>VLOOKUP(F4471,'Set up'!$A$2:$E$70,5,FALSE)</f>
        <v>Trsf</v>
      </c>
    </row>
    <row r="4472" spans="1:18" ht="16.2" customHeight="1" x14ac:dyDescent="0.3">
      <c r="A4472" s="150" t="s">
        <v>4244</v>
      </c>
      <c r="B4472" s="5">
        <f t="shared" si="1068"/>
        <v>10</v>
      </c>
      <c r="C4472" s="5">
        <f t="shared" si="1069"/>
        <v>2025</v>
      </c>
      <c r="D4472" s="150" t="s">
        <v>4210</v>
      </c>
      <c r="E4472" s="5" t="str">
        <f>VLOOKUP(F4472,'Set up'!$A$2:$C$70,2,FALSE)</f>
        <v>C00000042</v>
      </c>
      <c r="F4472" s="151" t="s">
        <v>2012</v>
      </c>
      <c r="G4472" s="151" t="s">
        <v>1073</v>
      </c>
      <c r="H4472" s="150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70"/>
        <v>45931</v>
      </c>
      <c r="L4472" s="5">
        <f t="shared" si="1060"/>
        <v>10</v>
      </c>
      <c r="M4472" s="5">
        <f t="shared" si="1061"/>
        <v>2025</v>
      </c>
      <c r="N4472" s="156">
        <v>1050</v>
      </c>
      <c r="P4472" s="12"/>
      <c r="Q4472" s="7">
        <f t="shared" si="1062"/>
        <v>7404100.4500000067</v>
      </c>
      <c r="R4472" s="44" t="str">
        <f>VLOOKUP(F4472,'Set up'!$A$2:$E$70,5,FALSE)</f>
        <v>Trsf</v>
      </c>
    </row>
    <row r="4473" spans="1:18" ht="16.2" customHeight="1" x14ac:dyDescent="0.3">
      <c r="A4473" s="150" t="s">
        <v>4245</v>
      </c>
      <c r="B4473" s="5">
        <f t="shared" si="1068"/>
        <v>10</v>
      </c>
      <c r="C4473" s="5">
        <f t="shared" si="1069"/>
        <v>2025</v>
      </c>
      <c r="D4473" s="150" t="s">
        <v>4211</v>
      </c>
      <c r="E4473" s="5" t="str">
        <f>VLOOKUP(F4473,'Set up'!$A$2:$C$70,2,FALSE)</f>
        <v>C00000063</v>
      </c>
      <c r="F4473" s="151" t="s">
        <v>4198</v>
      </c>
      <c r="G4473" s="151" t="s">
        <v>3507</v>
      </c>
      <c r="H4473" s="150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70"/>
        <v>45932</v>
      </c>
      <c r="L4473" s="5">
        <f t="shared" si="1060"/>
        <v>10</v>
      </c>
      <c r="M4473" s="5">
        <f t="shared" si="1061"/>
        <v>2025</v>
      </c>
      <c r="N4473" s="156">
        <v>6570</v>
      </c>
      <c r="P4473" s="12"/>
      <c r="Q4473" s="7">
        <f t="shared" si="1062"/>
        <v>7410670.4500000067</v>
      </c>
      <c r="R4473" s="44" t="str">
        <f>VLOOKUP(F4473,'Set up'!$A$2:$E$70,5,FALSE)</f>
        <v>Cash</v>
      </c>
    </row>
    <row r="4474" spans="1:18" ht="16.2" customHeight="1" x14ac:dyDescent="0.3">
      <c r="A4474" s="150" t="s">
        <v>4245</v>
      </c>
      <c r="B4474" s="5">
        <f t="shared" si="1068"/>
        <v>10</v>
      </c>
      <c r="C4474" s="5">
        <f t="shared" si="1069"/>
        <v>2025</v>
      </c>
      <c r="D4474" s="150" t="s">
        <v>4211</v>
      </c>
      <c r="E4474" s="5" t="str">
        <f>VLOOKUP(F4474,'Set up'!$A$2:$C$70,2,FALSE)</f>
        <v>C00000063</v>
      </c>
      <c r="F4474" s="151" t="s">
        <v>4198</v>
      </c>
      <c r="G4474" s="151" t="s">
        <v>4203</v>
      </c>
      <c r="H4474" s="150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70"/>
        <v>45932</v>
      </c>
      <c r="L4474" s="5">
        <f t="shared" si="1060"/>
        <v>10</v>
      </c>
      <c r="M4474" s="5">
        <f t="shared" si="1061"/>
        <v>2025</v>
      </c>
      <c r="N4474" s="156">
        <v>911.2</v>
      </c>
      <c r="P4474" s="12"/>
      <c r="Q4474" s="7">
        <f t="shared" si="1062"/>
        <v>7411581.6500000069</v>
      </c>
      <c r="R4474" s="44" t="str">
        <f>VLOOKUP(F4474,'Set up'!$A$2:$E$70,5,FALSE)</f>
        <v>Cash</v>
      </c>
    </row>
    <row r="4475" spans="1:18" ht="16.2" customHeight="1" x14ac:dyDescent="0.3">
      <c r="A4475" s="150" t="s">
        <v>4245</v>
      </c>
      <c r="B4475" s="5">
        <f t="shared" si="1068"/>
        <v>10</v>
      </c>
      <c r="C4475" s="5">
        <f t="shared" si="1069"/>
        <v>2025</v>
      </c>
      <c r="D4475" s="150" t="s">
        <v>4211</v>
      </c>
      <c r="E4475" s="5" t="str">
        <f>VLOOKUP(F4475,'Set up'!$A$2:$C$70,2,FALSE)</f>
        <v>C00000063</v>
      </c>
      <c r="F4475" s="151" t="s">
        <v>4198</v>
      </c>
      <c r="G4475" s="151" t="s">
        <v>4202</v>
      </c>
      <c r="H4475" s="150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70"/>
        <v>45932</v>
      </c>
      <c r="L4475" s="5">
        <f t="shared" si="1060"/>
        <v>10</v>
      </c>
      <c r="M4475" s="5">
        <f t="shared" si="1061"/>
        <v>2025</v>
      </c>
      <c r="N4475" s="156">
        <v>367.2</v>
      </c>
      <c r="P4475" s="12"/>
      <c r="Q4475" s="7">
        <f t="shared" si="1062"/>
        <v>7411948.8500000071</v>
      </c>
      <c r="R4475" s="44" t="str">
        <f>VLOOKUP(F4475,'Set up'!$A$2:$E$70,5,FALSE)</f>
        <v>Cash</v>
      </c>
    </row>
    <row r="4476" spans="1:18" ht="16.2" customHeight="1" x14ac:dyDescent="0.3">
      <c r="A4476" s="150" t="s">
        <v>4245</v>
      </c>
      <c r="B4476" s="5">
        <f t="shared" si="1068"/>
        <v>10</v>
      </c>
      <c r="C4476" s="5">
        <f t="shared" si="1069"/>
        <v>2025</v>
      </c>
      <c r="D4476" s="150" t="s">
        <v>4211</v>
      </c>
      <c r="E4476" s="5" t="str">
        <f>VLOOKUP(F4476,'Set up'!$A$2:$C$70,2,FALSE)</f>
        <v>C00000063</v>
      </c>
      <c r="F4476" s="151" t="s">
        <v>4198</v>
      </c>
      <c r="G4476" s="151" t="s">
        <v>1637</v>
      </c>
      <c r="H4476" s="150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70"/>
        <v>45932</v>
      </c>
      <c r="L4476" s="5">
        <f t="shared" si="1060"/>
        <v>10</v>
      </c>
      <c r="M4476" s="5">
        <f t="shared" si="1061"/>
        <v>2025</v>
      </c>
      <c r="N4476" s="156">
        <v>800</v>
      </c>
      <c r="P4476" s="12"/>
      <c r="Q4476" s="7">
        <f t="shared" si="1062"/>
        <v>7412748.8500000071</v>
      </c>
      <c r="R4476" s="44" t="str">
        <f>VLOOKUP(F4476,'Set up'!$A$2:$E$70,5,FALSE)</f>
        <v>Cash</v>
      </c>
    </row>
    <row r="4477" spans="1:18" ht="16.2" customHeight="1" x14ac:dyDescent="0.3">
      <c r="A4477" s="150" t="s">
        <v>4245</v>
      </c>
      <c r="B4477" s="5">
        <f t="shared" si="1068"/>
        <v>10</v>
      </c>
      <c r="C4477" s="5">
        <f t="shared" si="1069"/>
        <v>2025</v>
      </c>
      <c r="D4477" s="150" t="s">
        <v>4211</v>
      </c>
      <c r="E4477" s="5" t="str">
        <f>VLOOKUP(F4477,'Set up'!$A$2:$C$70,2,FALSE)</f>
        <v>C00000063</v>
      </c>
      <c r="F4477" s="151" t="s">
        <v>4198</v>
      </c>
      <c r="G4477" s="151" t="s">
        <v>4267</v>
      </c>
      <c r="H4477" s="150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70"/>
        <v>45932</v>
      </c>
      <c r="L4477" s="5">
        <f t="shared" si="1060"/>
        <v>10</v>
      </c>
      <c r="M4477" s="5">
        <f t="shared" si="1061"/>
        <v>2025</v>
      </c>
      <c r="N4477" s="156">
        <v>108</v>
      </c>
      <c r="P4477" s="12"/>
      <c r="Q4477" s="7">
        <f t="shared" si="1062"/>
        <v>7412856.8500000071</v>
      </c>
      <c r="R4477" s="44" t="str">
        <f>VLOOKUP(F4477,'Set up'!$A$2:$E$70,5,FALSE)</f>
        <v>Cash</v>
      </c>
    </row>
    <row r="4478" spans="1:18" ht="16.2" customHeight="1" x14ac:dyDescent="0.3">
      <c r="A4478" s="150" t="s">
        <v>4245</v>
      </c>
      <c r="B4478" s="5">
        <f t="shared" si="1068"/>
        <v>10</v>
      </c>
      <c r="C4478" s="5">
        <f t="shared" si="1069"/>
        <v>2025</v>
      </c>
      <c r="D4478" s="150" t="s">
        <v>4211</v>
      </c>
      <c r="E4478" s="5" t="str">
        <f>VLOOKUP(F4478,'Set up'!$A$2:$C$70,2,FALSE)</f>
        <v>C00000063</v>
      </c>
      <c r="F4478" s="151" t="s">
        <v>4198</v>
      </c>
      <c r="G4478" s="151" t="s">
        <v>4268</v>
      </c>
      <c r="H4478" s="150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70"/>
        <v>45932</v>
      </c>
      <c r="L4478" s="5">
        <f t="shared" si="1060"/>
        <v>10</v>
      </c>
      <c r="M4478" s="5">
        <f t="shared" si="1061"/>
        <v>2025</v>
      </c>
      <c r="N4478" s="156">
        <v>250</v>
      </c>
      <c r="P4478" s="12"/>
      <c r="Q4478" s="7">
        <f t="shared" si="1062"/>
        <v>7413106.8500000071</v>
      </c>
      <c r="R4478" s="44" t="str">
        <f>VLOOKUP(F4478,'Set up'!$A$2:$E$70,5,FALSE)</f>
        <v>Cash</v>
      </c>
    </row>
    <row r="4479" spans="1:18" ht="16.2" customHeight="1" x14ac:dyDescent="0.3">
      <c r="A4479" s="150" t="s">
        <v>4246</v>
      </c>
      <c r="B4479" s="5">
        <f t="shared" si="1068"/>
        <v>10</v>
      </c>
      <c r="C4479" s="5">
        <f t="shared" si="1069"/>
        <v>2025</v>
      </c>
      <c r="D4479" s="150" t="s">
        <v>4212</v>
      </c>
      <c r="E4479" s="5" t="str">
        <f>VLOOKUP(F4479,'Set up'!$A$2:$C$70,2,FALSE)</f>
        <v>C00000019</v>
      </c>
      <c r="F4479" s="151" t="s">
        <v>400</v>
      </c>
      <c r="G4479" s="151" t="s">
        <v>3122</v>
      </c>
      <c r="H4479" s="150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70"/>
        <v>45933</v>
      </c>
      <c r="L4479" s="5">
        <f t="shared" si="1060"/>
        <v>10</v>
      </c>
      <c r="M4479" s="5">
        <f t="shared" si="1061"/>
        <v>2025</v>
      </c>
      <c r="N4479" s="156">
        <v>1687.5</v>
      </c>
      <c r="P4479" s="12"/>
      <c r="Q4479" s="7">
        <f t="shared" si="1062"/>
        <v>7414794.3500000071</v>
      </c>
      <c r="R4479" s="44" t="str">
        <f>VLOOKUP(F4479,'Set up'!$A$2:$E$70,5,FALSE)</f>
        <v>Trsf</v>
      </c>
    </row>
    <row r="4480" spans="1:18" ht="16.2" customHeight="1" x14ac:dyDescent="0.3">
      <c r="A4480" s="150" t="s">
        <v>4246</v>
      </c>
      <c r="B4480" s="5">
        <f t="shared" si="1068"/>
        <v>10</v>
      </c>
      <c r="C4480" s="5">
        <f t="shared" si="1069"/>
        <v>2025</v>
      </c>
      <c r="D4480" s="150" t="s">
        <v>4212</v>
      </c>
      <c r="E4480" s="5" t="str">
        <f>VLOOKUP(F4480,'Set up'!$A$2:$C$70,2,FALSE)</f>
        <v>C00000019</v>
      </c>
      <c r="F4480" s="151" t="s">
        <v>400</v>
      </c>
      <c r="G4480" s="151" t="s">
        <v>894</v>
      </c>
      <c r="H4480" s="150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70"/>
        <v>45933</v>
      </c>
      <c r="L4480" s="5">
        <f t="shared" si="1060"/>
        <v>10</v>
      </c>
      <c r="M4480" s="5">
        <f t="shared" si="1061"/>
        <v>2025</v>
      </c>
      <c r="N4480" s="156">
        <v>150</v>
      </c>
      <c r="P4480" s="12"/>
      <c r="Q4480" s="7">
        <f t="shared" si="1062"/>
        <v>7414944.3500000071</v>
      </c>
      <c r="R4480" s="44" t="str">
        <f>VLOOKUP(F4480,'Set up'!$A$2:$E$70,5,FALSE)</f>
        <v>Trsf</v>
      </c>
    </row>
    <row r="4481" spans="1:18" ht="16.2" customHeight="1" x14ac:dyDescent="0.3">
      <c r="A4481" s="150" t="s">
        <v>4246</v>
      </c>
      <c r="B4481" s="5">
        <f t="shared" si="1068"/>
        <v>10</v>
      </c>
      <c r="C4481" s="5">
        <f t="shared" si="1069"/>
        <v>2025</v>
      </c>
      <c r="D4481" s="150" t="s">
        <v>4212</v>
      </c>
      <c r="E4481" s="5" t="str">
        <f>VLOOKUP(F4481,'Set up'!$A$2:$C$70,2,FALSE)</f>
        <v>C00000019</v>
      </c>
      <c r="F4481" s="151" t="s">
        <v>400</v>
      </c>
      <c r="G4481" s="151" t="s">
        <v>945</v>
      </c>
      <c r="H4481" s="150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70"/>
        <v>45933</v>
      </c>
      <c r="L4481" s="5">
        <f t="shared" si="1060"/>
        <v>10</v>
      </c>
      <c r="M4481" s="5">
        <f t="shared" si="1061"/>
        <v>2025</v>
      </c>
      <c r="N4481" s="156">
        <v>115</v>
      </c>
      <c r="P4481" s="12"/>
      <c r="Q4481" s="7">
        <f t="shared" si="1062"/>
        <v>7415059.3500000071</v>
      </c>
      <c r="R4481" s="44" t="str">
        <f>VLOOKUP(F4481,'Set up'!$A$2:$E$70,5,FALSE)</f>
        <v>Trsf</v>
      </c>
    </row>
    <row r="4482" spans="1:18" ht="16.2" customHeight="1" x14ac:dyDescent="0.3">
      <c r="A4482" s="150" t="s">
        <v>4247</v>
      </c>
      <c r="B4482" s="5">
        <f t="shared" si="1068"/>
        <v>10</v>
      </c>
      <c r="C4482" s="5">
        <f t="shared" si="1069"/>
        <v>2025</v>
      </c>
      <c r="D4482" s="150" t="s">
        <v>4213</v>
      </c>
      <c r="E4482" s="5" t="str">
        <f>VLOOKUP(F4482,'Set up'!$A$2:$C$70,2,FALSE)</f>
        <v>C00000042</v>
      </c>
      <c r="F4482" s="151" t="s">
        <v>2012</v>
      </c>
      <c r="G4482" s="151" t="s">
        <v>2646</v>
      </c>
      <c r="H4482" s="150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70"/>
        <v>45934</v>
      </c>
      <c r="L4482" s="5">
        <f t="shared" si="1060"/>
        <v>10</v>
      </c>
      <c r="M4482" s="5">
        <f t="shared" si="1061"/>
        <v>2025</v>
      </c>
      <c r="N4482" s="156">
        <v>312.5</v>
      </c>
      <c r="P4482" s="12"/>
      <c r="Q4482" s="7">
        <f t="shared" si="1062"/>
        <v>7415371.8500000071</v>
      </c>
      <c r="R4482" s="44" t="str">
        <f>VLOOKUP(F4482,'Set up'!$A$2:$E$70,5,FALSE)</f>
        <v>Trsf</v>
      </c>
    </row>
    <row r="4483" spans="1:18" ht="16.2" customHeight="1" x14ac:dyDescent="0.3">
      <c r="A4483" s="150" t="s">
        <v>4247</v>
      </c>
      <c r="B4483" s="5">
        <f t="shared" si="1068"/>
        <v>10</v>
      </c>
      <c r="C4483" s="5">
        <f t="shared" si="1069"/>
        <v>2025</v>
      </c>
      <c r="D4483" s="150" t="s">
        <v>4214</v>
      </c>
      <c r="E4483" s="5" t="str">
        <f>VLOOKUP(F4483,'Set up'!$A$2:$C$70,2,FALSE)</f>
        <v>C00000042</v>
      </c>
      <c r="F4483" s="151" t="s">
        <v>2012</v>
      </c>
      <c r="G4483" s="151" t="s">
        <v>3122</v>
      </c>
      <c r="H4483" s="150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70"/>
        <v>45934</v>
      </c>
      <c r="L4483" s="5">
        <f t="shared" ref="L4483:L4546" si="1071">MONTH(K4483)</f>
        <v>10</v>
      </c>
      <c r="M4483" s="5">
        <f t="shared" ref="M4483:M4546" si="1072">YEAR(K4483)</f>
        <v>2025</v>
      </c>
      <c r="N4483" s="156">
        <v>4725</v>
      </c>
      <c r="P4483" s="12"/>
      <c r="Q4483" s="7">
        <f t="shared" ref="Q4483:Q4546" si="1073">SUM(Q4482+N4483)</f>
        <v>7420096.8500000071</v>
      </c>
      <c r="R4483" s="44" t="str">
        <f>VLOOKUP(F4483,'Set up'!$A$2:$E$70,5,FALSE)</f>
        <v>Trsf</v>
      </c>
    </row>
    <row r="4484" spans="1:18" ht="16.2" customHeight="1" x14ac:dyDescent="0.3">
      <c r="A4484" s="150" t="s">
        <v>4247</v>
      </c>
      <c r="B4484" s="5">
        <f t="shared" si="1068"/>
        <v>10</v>
      </c>
      <c r="C4484" s="5">
        <f t="shared" si="1069"/>
        <v>2025</v>
      </c>
      <c r="D4484" s="150" t="s">
        <v>4214</v>
      </c>
      <c r="E4484" s="5" t="str">
        <f>VLOOKUP(F4484,'Set up'!$A$2:$C$70,2,FALSE)</f>
        <v>C00000042</v>
      </c>
      <c r="F4484" s="151" t="s">
        <v>2012</v>
      </c>
      <c r="G4484" s="151" t="s">
        <v>3645</v>
      </c>
      <c r="H4484" s="150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70"/>
        <v>45934</v>
      </c>
      <c r="L4484" s="5">
        <f t="shared" si="1071"/>
        <v>10</v>
      </c>
      <c r="M4484" s="5">
        <f t="shared" si="1072"/>
        <v>2025</v>
      </c>
      <c r="N4484" s="156">
        <v>11025</v>
      </c>
      <c r="P4484" s="12"/>
      <c r="Q4484" s="7">
        <f t="shared" si="1073"/>
        <v>7431121.8500000071</v>
      </c>
      <c r="R4484" s="44" t="str">
        <f>VLOOKUP(F4484,'Set up'!$A$2:$E$70,5,FALSE)</f>
        <v>Trsf</v>
      </c>
    </row>
    <row r="4485" spans="1:18" ht="16.2" customHeight="1" x14ac:dyDescent="0.3">
      <c r="A4485" s="150" t="s">
        <v>4247</v>
      </c>
      <c r="B4485" s="5">
        <f t="shared" si="1068"/>
        <v>10</v>
      </c>
      <c r="C4485" s="5">
        <f t="shared" si="1069"/>
        <v>2025</v>
      </c>
      <c r="D4485" s="150" t="s">
        <v>4214</v>
      </c>
      <c r="E4485" s="5" t="str">
        <f>VLOOKUP(F4485,'Set up'!$A$2:$C$70,2,FALSE)</f>
        <v>C00000042</v>
      </c>
      <c r="F4485" s="151" t="s">
        <v>2012</v>
      </c>
      <c r="G4485" s="151" t="s">
        <v>1392</v>
      </c>
      <c r="H4485" s="150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70"/>
        <v>45934</v>
      </c>
      <c r="L4485" s="5">
        <f t="shared" si="1071"/>
        <v>10</v>
      </c>
      <c r="M4485" s="5">
        <f t="shared" si="1072"/>
        <v>2025</v>
      </c>
      <c r="N4485" s="156">
        <v>2655</v>
      </c>
      <c r="P4485" s="12"/>
      <c r="Q4485" s="7">
        <f t="shared" si="1073"/>
        <v>7433776.8500000071</v>
      </c>
      <c r="R4485" s="44" t="str">
        <f>VLOOKUP(F4485,'Set up'!$A$2:$E$70,5,FALSE)</f>
        <v>Trsf</v>
      </c>
    </row>
    <row r="4486" spans="1:18" ht="16.2" customHeight="1" x14ac:dyDescent="0.3">
      <c r="A4486" s="150" t="s">
        <v>4247</v>
      </c>
      <c r="B4486" s="5">
        <f t="shared" si="1068"/>
        <v>10</v>
      </c>
      <c r="C4486" s="5">
        <f t="shared" si="1069"/>
        <v>2025</v>
      </c>
      <c r="D4486" s="150" t="s">
        <v>4214</v>
      </c>
      <c r="E4486" s="5" t="str">
        <f>VLOOKUP(F4486,'Set up'!$A$2:$C$70,2,FALSE)</f>
        <v>C00000042</v>
      </c>
      <c r="F4486" s="151" t="s">
        <v>2012</v>
      </c>
      <c r="G4486" s="151" t="s">
        <v>2129</v>
      </c>
      <c r="H4486" s="150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70"/>
        <v>45934</v>
      </c>
      <c r="L4486" s="5">
        <f t="shared" si="1071"/>
        <v>10</v>
      </c>
      <c r="M4486" s="5">
        <f t="shared" si="1072"/>
        <v>2025</v>
      </c>
      <c r="N4486" s="156">
        <v>2619.6</v>
      </c>
      <c r="P4486" s="12"/>
      <c r="Q4486" s="7">
        <f t="shared" si="1073"/>
        <v>7436396.4500000067</v>
      </c>
      <c r="R4486" s="44" t="str">
        <f>VLOOKUP(F4486,'Set up'!$A$2:$E$70,5,FALSE)</f>
        <v>Trsf</v>
      </c>
    </row>
    <row r="4487" spans="1:18" ht="16.2" customHeight="1" x14ac:dyDescent="0.3">
      <c r="A4487" s="150" t="s">
        <v>4247</v>
      </c>
      <c r="B4487" s="5">
        <f t="shared" si="1068"/>
        <v>10</v>
      </c>
      <c r="C4487" s="5">
        <f t="shared" si="1069"/>
        <v>2025</v>
      </c>
      <c r="D4487" s="150" t="s">
        <v>4214</v>
      </c>
      <c r="E4487" s="5" t="str">
        <f>VLOOKUP(F4487,'Set up'!$A$2:$C$70,2,FALSE)</f>
        <v>C00000042</v>
      </c>
      <c r="F4487" s="151" t="s">
        <v>2012</v>
      </c>
      <c r="G4487" s="151" t="s">
        <v>1922</v>
      </c>
      <c r="H4487" s="150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70"/>
        <v>45934</v>
      </c>
      <c r="L4487" s="5">
        <f t="shared" si="1071"/>
        <v>10</v>
      </c>
      <c r="M4487" s="5">
        <f t="shared" si="1072"/>
        <v>2025</v>
      </c>
      <c r="N4487" s="156">
        <v>3442.5</v>
      </c>
      <c r="P4487" s="12"/>
      <c r="Q4487" s="7">
        <f t="shared" si="1073"/>
        <v>7439838.9500000067</v>
      </c>
      <c r="R4487" s="44" t="str">
        <f>VLOOKUP(F4487,'Set up'!$A$2:$E$70,5,FALSE)</f>
        <v>Trsf</v>
      </c>
    </row>
    <row r="4488" spans="1:18" ht="16.2" customHeight="1" x14ac:dyDescent="0.3">
      <c r="A4488" s="150" t="s">
        <v>4247</v>
      </c>
      <c r="B4488" s="5">
        <f t="shared" si="1068"/>
        <v>10</v>
      </c>
      <c r="C4488" s="5">
        <f t="shared" si="1069"/>
        <v>2025</v>
      </c>
      <c r="D4488" s="150" t="s">
        <v>4214</v>
      </c>
      <c r="E4488" s="5" t="str">
        <f>VLOOKUP(F4488,'Set up'!$A$2:$C$70,2,FALSE)</f>
        <v>C00000042</v>
      </c>
      <c r="F4488" s="151" t="s">
        <v>2012</v>
      </c>
      <c r="G4488" s="151" t="s">
        <v>46</v>
      </c>
      <c r="H4488" s="150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70"/>
        <v>45934</v>
      </c>
      <c r="L4488" s="5">
        <f t="shared" si="1071"/>
        <v>10</v>
      </c>
      <c r="M4488" s="5">
        <f t="shared" si="1072"/>
        <v>2025</v>
      </c>
      <c r="N4488" s="156">
        <v>460</v>
      </c>
      <c r="P4488" s="12"/>
      <c r="Q4488" s="7">
        <f t="shared" si="1073"/>
        <v>7440298.9500000067</v>
      </c>
      <c r="R4488" s="44" t="str">
        <f>VLOOKUP(F4488,'Set up'!$A$2:$E$70,5,FALSE)</f>
        <v>Trsf</v>
      </c>
    </row>
    <row r="4489" spans="1:18" ht="16.2" customHeight="1" x14ac:dyDescent="0.3">
      <c r="A4489" s="150" t="s">
        <v>4247</v>
      </c>
      <c r="B4489" s="5">
        <f t="shared" si="1068"/>
        <v>10</v>
      </c>
      <c r="C4489" s="5">
        <f t="shared" si="1069"/>
        <v>2025</v>
      </c>
      <c r="D4489" s="150" t="s">
        <v>4214</v>
      </c>
      <c r="E4489" s="5" t="str">
        <f>VLOOKUP(F4489,'Set up'!$A$2:$C$70,2,FALSE)</f>
        <v>C00000042</v>
      </c>
      <c r="F4489" s="151" t="s">
        <v>2012</v>
      </c>
      <c r="G4489" s="151" t="s">
        <v>1073</v>
      </c>
      <c r="H4489" s="150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70"/>
        <v>45934</v>
      </c>
      <c r="L4489" s="5">
        <f t="shared" si="1071"/>
        <v>10</v>
      </c>
      <c r="M4489" s="5">
        <f t="shared" si="1072"/>
        <v>2025</v>
      </c>
      <c r="N4489" s="156">
        <v>2100</v>
      </c>
      <c r="P4489" s="12"/>
      <c r="Q4489" s="7">
        <f t="shared" si="1073"/>
        <v>7442398.9500000067</v>
      </c>
      <c r="R4489" s="44" t="str">
        <f>VLOOKUP(F4489,'Set up'!$A$2:$E$70,5,FALSE)</f>
        <v>Trsf</v>
      </c>
    </row>
    <row r="4490" spans="1:18" ht="16.2" customHeight="1" x14ac:dyDescent="0.3">
      <c r="A4490" s="150" t="s">
        <v>4248</v>
      </c>
      <c r="B4490" s="5">
        <f t="shared" si="1068"/>
        <v>10</v>
      </c>
      <c r="C4490" s="5">
        <f t="shared" si="1069"/>
        <v>2025</v>
      </c>
      <c r="D4490" s="150" t="s">
        <v>4215</v>
      </c>
      <c r="E4490" s="5" t="str">
        <f>VLOOKUP(F4490,'Set up'!$A$2:$C$70,2,FALSE)</f>
        <v>C00000061</v>
      </c>
      <c r="F4490" s="151" t="s">
        <v>3532</v>
      </c>
      <c r="G4490" s="151" t="s">
        <v>3122</v>
      </c>
      <c r="H4490" s="150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70"/>
        <v>45937</v>
      </c>
      <c r="L4490" s="5">
        <f t="shared" si="1071"/>
        <v>10</v>
      </c>
      <c r="M4490" s="5">
        <f t="shared" si="1072"/>
        <v>2025</v>
      </c>
      <c r="N4490" s="156">
        <v>4725</v>
      </c>
      <c r="P4490" s="12"/>
      <c r="Q4490" s="7">
        <f t="shared" si="1073"/>
        <v>7447123.9500000067</v>
      </c>
      <c r="R4490" s="44" t="str">
        <f>VLOOKUP(F4490,'Set up'!$A$2:$E$70,5,FALSE)</f>
        <v>Cash</v>
      </c>
    </row>
    <row r="4491" spans="1:18" ht="16.2" customHeight="1" x14ac:dyDescent="0.3">
      <c r="A4491" s="150" t="s">
        <v>4248</v>
      </c>
      <c r="B4491" s="5">
        <f t="shared" si="1068"/>
        <v>10</v>
      </c>
      <c r="C4491" s="5">
        <f t="shared" si="1069"/>
        <v>2025</v>
      </c>
      <c r="D4491" s="150" t="s">
        <v>4215</v>
      </c>
      <c r="E4491" s="5" t="str">
        <f>VLOOKUP(F4491,'Set up'!$A$2:$C$70,2,FALSE)</f>
        <v>C00000061</v>
      </c>
      <c r="F4491" s="151" t="s">
        <v>3532</v>
      </c>
      <c r="G4491" s="151" t="s">
        <v>3639</v>
      </c>
      <c r="H4491" s="150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70"/>
        <v>45937</v>
      </c>
      <c r="L4491" s="5">
        <f t="shared" si="1071"/>
        <v>10</v>
      </c>
      <c r="M4491" s="5">
        <f t="shared" si="1072"/>
        <v>2025</v>
      </c>
      <c r="N4491" s="156">
        <v>817.4</v>
      </c>
      <c r="P4491" s="12"/>
      <c r="Q4491" s="7">
        <f t="shared" si="1073"/>
        <v>7447941.3500000071</v>
      </c>
      <c r="R4491" s="44" t="str">
        <f>VLOOKUP(F4491,'Set up'!$A$2:$E$70,5,FALSE)</f>
        <v>Cash</v>
      </c>
    </row>
    <row r="4492" spans="1:18" ht="16.2" customHeight="1" x14ac:dyDescent="0.3">
      <c r="A4492" s="150" t="s">
        <v>4248</v>
      </c>
      <c r="B4492" s="5">
        <f t="shared" si="1068"/>
        <v>10</v>
      </c>
      <c r="C4492" s="5">
        <f t="shared" si="1069"/>
        <v>2025</v>
      </c>
      <c r="D4492" s="150" t="s">
        <v>4215</v>
      </c>
      <c r="E4492" s="5" t="str">
        <f>VLOOKUP(F4492,'Set up'!$A$2:$C$70,2,FALSE)</f>
        <v>C00000061</v>
      </c>
      <c r="F4492" s="151" t="s">
        <v>3532</v>
      </c>
      <c r="G4492" s="151" t="s">
        <v>945</v>
      </c>
      <c r="H4492" s="150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70"/>
        <v>45937</v>
      </c>
      <c r="L4492" s="5">
        <f t="shared" si="1071"/>
        <v>10</v>
      </c>
      <c r="M4492" s="5">
        <f t="shared" si="1072"/>
        <v>2025</v>
      </c>
      <c r="N4492" s="156">
        <v>230</v>
      </c>
      <c r="P4492" s="12"/>
      <c r="Q4492" s="7">
        <f t="shared" si="1073"/>
        <v>7448171.3500000071</v>
      </c>
      <c r="R4492" s="44" t="str">
        <f>VLOOKUP(F4492,'Set up'!$A$2:$E$70,5,FALSE)</f>
        <v>Cash</v>
      </c>
    </row>
    <row r="4493" spans="1:18" ht="16.2" customHeight="1" x14ac:dyDescent="0.3">
      <c r="A4493" s="150" t="s">
        <v>4248</v>
      </c>
      <c r="B4493" s="5">
        <f t="shared" si="1068"/>
        <v>10</v>
      </c>
      <c r="C4493" s="5">
        <f t="shared" si="1069"/>
        <v>2025</v>
      </c>
      <c r="D4493" s="150" t="s">
        <v>4215</v>
      </c>
      <c r="E4493" s="5" t="str">
        <f>VLOOKUP(F4493,'Set up'!$A$2:$C$70,2,FALSE)</f>
        <v>C00000061</v>
      </c>
      <c r="F4493" s="151" t="s">
        <v>3532</v>
      </c>
      <c r="G4493" s="151" t="s">
        <v>2635</v>
      </c>
      <c r="H4493" s="150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70"/>
        <v>45937</v>
      </c>
      <c r="L4493" s="5">
        <f t="shared" si="1071"/>
        <v>10</v>
      </c>
      <c r="M4493" s="5">
        <f t="shared" si="1072"/>
        <v>2025</v>
      </c>
      <c r="N4493" s="156">
        <v>525</v>
      </c>
      <c r="P4493" s="12"/>
      <c r="Q4493" s="7">
        <f t="shared" si="1073"/>
        <v>7448696.3500000071</v>
      </c>
      <c r="R4493" s="44" t="str">
        <f>VLOOKUP(F4493,'Set up'!$A$2:$E$70,5,FALSE)</f>
        <v>Cash</v>
      </c>
    </row>
    <row r="4494" spans="1:18" ht="16.2" customHeight="1" x14ac:dyDescent="0.3">
      <c r="A4494" s="150" t="s">
        <v>4248</v>
      </c>
      <c r="B4494" s="5">
        <f t="shared" si="1068"/>
        <v>10</v>
      </c>
      <c r="C4494" s="5">
        <f t="shared" si="1069"/>
        <v>2025</v>
      </c>
      <c r="D4494" s="150" t="s">
        <v>4216</v>
      </c>
      <c r="E4494" s="5" t="str">
        <f>VLOOKUP(F4494,'Set up'!$A$2:$C$70,2,FALSE)</f>
        <v>C00000041</v>
      </c>
      <c r="F4494" s="151" t="s">
        <v>1704</v>
      </c>
      <c r="G4494" s="151" t="s">
        <v>46</v>
      </c>
      <c r="H4494" s="150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70"/>
        <v>45937</v>
      </c>
      <c r="L4494" s="5">
        <f t="shared" si="1071"/>
        <v>10</v>
      </c>
      <c r="M4494" s="5">
        <f t="shared" si="1072"/>
        <v>2025</v>
      </c>
      <c r="N4494" s="156">
        <v>120</v>
      </c>
      <c r="P4494" s="12"/>
      <c r="Q4494" s="7">
        <f t="shared" si="1073"/>
        <v>7448816.3500000071</v>
      </c>
      <c r="R4494" s="44" t="str">
        <f>VLOOKUP(F4494,'Set up'!$A$2:$E$70,5,FALSE)</f>
        <v>Trsf</v>
      </c>
    </row>
    <row r="4495" spans="1:18" ht="16.2" customHeight="1" x14ac:dyDescent="0.3">
      <c r="A4495" s="150" t="s">
        <v>4249</v>
      </c>
      <c r="B4495" s="5">
        <f t="shared" si="1068"/>
        <v>10</v>
      </c>
      <c r="C4495" s="5">
        <f t="shared" si="1069"/>
        <v>2025</v>
      </c>
      <c r="D4495" s="150" t="s">
        <v>4217</v>
      </c>
      <c r="E4495" s="5" t="e">
        <f>VLOOKUP(F4495,'Set up'!$A$2:$C$70,2,FALSE)</f>
        <v>#N/A</v>
      </c>
      <c r="F4495" s="151" t="s">
        <v>4130</v>
      </c>
      <c r="G4495" s="151" t="s">
        <v>3122</v>
      </c>
      <c r="H4495" s="150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70"/>
        <v>#N/A</v>
      </c>
      <c r="L4495" s="5" t="e">
        <f t="shared" si="1071"/>
        <v>#N/A</v>
      </c>
      <c r="M4495" s="5" t="e">
        <f t="shared" si="1072"/>
        <v>#N/A</v>
      </c>
      <c r="N4495" s="156">
        <v>1687.5</v>
      </c>
      <c r="P4495" s="12"/>
      <c r="Q4495" s="7">
        <f t="shared" si="1073"/>
        <v>7450503.8500000071</v>
      </c>
      <c r="R4495" s="44" t="e">
        <f>VLOOKUP(F4495,'Set up'!$A$2:$E$70,5,FALSE)</f>
        <v>#N/A</v>
      </c>
    </row>
    <row r="4496" spans="1:18" ht="16.2" customHeight="1" x14ac:dyDescent="0.3">
      <c r="A4496" s="150" t="s">
        <v>4249</v>
      </c>
      <c r="B4496" s="5">
        <f t="shared" si="1068"/>
        <v>10</v>
      </c>
      <c r="C4496" s="5">
        <f t="shared" si="1069"/>
        <v>2025</v>
      </c>
      <c r="D4496" s="150" t="s">
        <v>4217</v>
      </c>
      <c r="E4496" s="5" t="e">
        <f>VLOOKUP(F4496,'Set up'!$A$2:$C$70,2,FALSE)</f>
        <v>#N/A</v>
      </c>
      <c r="F4496" s="151" t="s">
        <v>4130</v>
      </c>
      <c r="G4496" s="151" t="s">
        <v>707</v>
      </c>
      <c r="H4496" s="150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70"/>
        <v>#N/A</v>
      </c>
      <c r="L4496" s="5" t="e">
        <f t="shared" si="1071"/>
        <v>#N/A</v>
      </c>
      <c r="M4496" s="5" t="e">
        <f t="shared" si="1072"/>
        <v>#N/A</v>
      </c>
      <c r="N4496" s="156">
        <v>394.2</v>
      </c>
      <c r="P4496" s="12"/>
      <c r="Q4496" s="7">
        <f t="shared" si="1073"/>
        <v>7450898.0500000073</v>
      </c>
      <c r="R4496" s="44" t="e">
        <f>VLOOKUP(F4496,'Set up'!$A$2:$E$70,5,FALSE)</f>
        <v>#N/A</v>
      </c>
    </row>
    <row r="4497" spans="1:18" ht="16.2" customHeight="1" x14ac:dyDescent="0.3">
      <c r="A4497" s="150" t="s">
        <v>4249</v>
      </c>
      <c r="B4497" s="5">
        <f t="shared" si="1068"/>
        <v>10</v>
      </c>
      <c r="C4497" s="5">
        <f t="shared" si="1069"/>
        <v>2025</v>
      </c>
      <c r="D4497" s="150" t="s">
        <v>4217</v>
      </c>
      <c r="E4497" s="5" t="e">
        <f>VLOOKUP(F4497,'Set up'!$A$2:$C$70,2,FALSE)</f>
        <v>#N/A</v>
      </c>
      <c r="F4497" s="151" t="s">
        <v>4130</v>
      </c>
      <c r="G4497" s="151" t="s">
        <v>2556</v>
      </c>
      <c r="H4497" s="150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70"/>
        <v>#N/A</v>
      </c>
      <c r="L4497" s="5" t="e">
        <f t="shared" si="1071"/>
        <v>#N/A</v>
      </c>
      <c r="M4497" s="5" t="e">
        <f t="shared" si="1072"/>
        <v>#N/A</v>
      </c>
      <c r="N4497" s="156">
        <v>394.2</v>
      </c>
      <c r="P4497" s="12"/>
      <c r="Q4497" s="7">
        <f t="shared" si="1073"/>
        <v>7451292.2500000075</v>
      </c>
      <c r="R4497" s="44" t="e">
        <f>VLOOKUP(F4497,'Set up'!$A$2:$E$70,5,FALSE)</f>
        <v>#N/A</v>
      </c>
    </row>
    <row r="4498" spans="1:18" ht="16.2" customHeight="1" x14ac:dyDescent="0.3">
      <c r="A4498" s="150" t="s">
        <v>4249</v>
      </c>
      <c r="B4498" s="5">
        <f t="shared" si="1068"/>
        <v>10</v>
      </c>
      <c r="C4498" s="5">
        <f t="shared" si="1069"/>
        <v>2025</v>
      </c>
      <c r="D4498" s="150" t="s">
        <v>4217</v>
      </c>
      <c r="E4498" s="5" t="e">
        <f>VLOOKUP(F4498,'Set up'!$A$2:$C$70,2,FALSE)</f>
        <v>#N/A</v>
      </c>
      <c r="F4498" s="151" t="s">
        <v>4130</v>
      </c>
      <c r="G4498" s="151" t="s">
        <v>2646</v>
      </c>
      <c r="H4498" s="150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70"/>
        <v>#N/A</v>
      </c>
      <c r="L4498" s="5" t="e">
        <f t="shared" si="1071"/>
        <v>#N/A</v>
      </c>
      <c r="M4498" s="5" t="e">
        <f t="shared" si="1072"/>
        <v>#N/A</v>
      </c>
      <c r="N4498" s="156">
        <v>125</v>
      </c>
      <c r="P4498" s="12"/>
      <c r="Q4498" s="7">
        <f t="shared" si="1073"/>
        <v>7451417.2500000075</v>
      </c>
      <c r="R4498" s="44" t="e">
        <f>VLOOKUP(F4498,'Set up'!$A$2:$E$70,5,FALSE)</f>
        <v>#N/A</v>
      </c>
    </row>
    <row r="4499" spans="1:18" ht="16.2" customHeight="1" x14ac:dyDescent="0.3">
      <c r="A4499" s="150" t="s">
        <v>4250</v>
      </c>
      <c r="B4499" s="5">
        <f t="shared" si="1068"/>
        <v>10</v>
      </c>
      <c r="C4499" s="5">
        <f t="shared" si="1069"/>
        <v>2025</v>
      </c>
      <c r="D4499" s="150" t="s">
        <v>4218</v>
      </c>
      <c r="E4499" s="5" t="str">
        <f>VLOOKUP(F4499,'Set up'!$A$2:$C$70,2,FALSE)</f>
        <v>C00000044</v>
      </c>
      <c r="F4499" s="151" t="s">
        <v>2929</v>
      </c>
      <c r="G4499" s="151" t="s">
        <v>3122</v>
      </c>
      <c r="H4499" s="150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70"/>
        <v>45939</v>
      </c>
      <c r="L4499" s="5">
        <f t="shared" si="1071"/>
        <v>10</v>
      </c>
      <c r="M4499" s="5">
        <f t="shared" si="1072"/>
        <v>2025</v>
      </c>
      <c r="N4499" s="156">
        <v>1687.5</v>
      </c>
      <c r="P4499" s="12"/>
      <c r="Q4499" s="7">
        <f t="shared" si="1073"/>
        <v>7453104.7500000075</v>
      </c>
      <c r="R4499" s="44" t="str">
        <f>VLOOKUP(F4499,'Set up'!$A$2:$E$70,5,FALSE)</f>
        <v>Cash</v>
      </c>
    </row>
    <row r="4500" spans="1:18" ht="16.2" customHeight="1" x14ac:dyDescent="0.3">
      <c r="A4500" s="150" t="s">
        <v>4250</v>
      </c>
      <c r="B4500" s="5">
        <f t="shared" si="1068"/>
        <v>10</v>
      </c>
      <c r="C4500" s="5">
        <f t="shared" si="1069"/>
        <v>2025</v>
      </c>
      <c r="D4500" s="150" t="s">
        <v>4218</v>
      </c>
      <c r="E4500" s="5" t="str">
        <f>VLOOKUP(F4500,'Set up'!$A$2:$C$70,2,FALSE)</f>
        <v>C00000044</v>
      </c>
      <c r="F4500" s="151" t="s">
        <v>2929</v>
      </c>
      <c r="G4500" s="151" t="s">
        <v>2570</v>
      </c>
      <c r="H4500" s="150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70"/>
        <v>45939</v>
      </c>
      <c r="L4500" s="5">
        <f t="shared" si="1071"/>
        <v>10</v>
      </c>
      <c r="M4500" s="5">
        <f t="shared" si="1072"/>
        <v>2025</v>
      </c>
      <c r="N4500" s="156">
        <v>432</v>
      </c>
      <c r="P4500" s="12"/>
      <c r="Q4500" s="7">
        <f t="shared" si="1073"/>
        <v>7453536.7500000075</v>
      </c>
      <c r="R4500" s="44" t="str">
        <f>VLOOKUP(F4500,'Set up'!$A$2:$E$70,5,FALSE)</f>
        <v>Cash</v>
      </c>
    </row>
    <row r="4501" spans="1:18" ht="16.2" customHeight="1" x14ac:dyDescent="0.3">
      <c r="A4501" s="150" t="s">
        <v>4250</v>
      </c>
      <c r="B4501" s="5">
        <f t="shared" si="1068"/>
        <v>10</v>
      </c>
      <c r="C4501" s="5">
        <f t="shared" si="1069"/>
        <v>2025</v>
      </c>
      <c r="D4501" s="150" t="s">
        <v>4218</v>
      </c>
      <c r="E4501" s="5" t="str">
        <f>VLOOKUP(F4501,'Set up'!$A$2:$C$70,2,FALSE)</f>
        <v>C00000044</v>
      </c>
      <c r="F4501" s="151" t="s">
        <v>2929</v>
      </c>
      <c r="G4501" s="151" t="s">
        <v>655</v>
      </c>
      <c r="H4501" s="150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70"/>
        <v>45939</v>
      </c>
      <c r="L4501" s="5">
        <f t="shared" si="1071"/>
        <v>10</v>
      </c>
      <c r="M4501" s="5">
        <f t="shared" si="1072"/>
        <v>2025</v>
      </c>
      <c r="N4501" s="156">
        <v>272</v>
      </c>
      <c r="P4501" s="12"/>
      <c r="Q4501" s="7">
        <f t="shared" si="1073"/>
        <v>7453808.7500000075</v>
      </c>
      <c r="R4501" s="44" t="str">
        <f>VLOOKUP(F4501,'Set up'!$A$2:$E$70,5,FALSE)</f>
        <v>Cash</v>
      </c>
    </row>
    <row r="4502" spans="1:18" ht="16.2" customHeight="1" x14ac:dyDescent="0.3">
      <c r="A4502" s="150" t="s">
        <v>4250</v>
      </c>
      <c r="B4502" s="5">
        <f t="shared" si="1068"/>
        <v>10</v>
      </c>
      <c r="C4502" s="5">
        <f t="shared" si="1069"/>
        <v>2025</v>
      </c>
      <c r="D4502" s="150" t="s">
        <v>4218</v>
      </c>
      <c r="E4502" s="5" t="str">
        <f>VLOOKUP(F4502,'Set up'!$A$2:$C$70,2,FALSE)</f>
        <v>C00000044</v>
      </c>
      <c r="F4502" s="151" t="s">
        <v>2929</v>
      </c>
      <c r="G4502" s="151" t="s">
        <v>945</v>
      </c>
      <c r="H4502" s="150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70"/>
        <v>45939</v>
      </c>
      <c r="L4502" s="5">
        <f t="shared" si="1071"/>
        <v>10</v>
      </c>
      <c r="M4502" s="5">
        <f t="shared" si="1072"/>
        <v>2025</v>
      </c>
      <c r="N4502" s="156">
        <v>115</v>
      </c>
      <c r="P4502" s="12"/>
      <c r="Q4502" s="7">
        <f t="shared" si="1073"/>
        <v>7453923.7500000075</v>
      </c>
      <c r="R4502" s="44" t="str">
        <f>VLOOKUP(F4502,'Set up'!$A$2:$E$70,5,FALSE)</f>
        <v>Cash</v>
      </c>
    </row>
    <row r="4503" spans="1:18" ht="16.2" customHeight="1" x14ac:dyDescent="0.3">
      <c r="A4503" s="150" t="s">
        <v>4250</v>
      </c>
      <c r="B4503" s="5">
        <f t="shared" si="1068"/>
        <v>10</v>
      </c>
      <c r="C4503" s="5">
        <f t="shared" si="1069"/>
        <v>2025</v>
      </c>
      <c r="D4503" s="150" t="s">
        <v>4219</v>
      </c>
      <c r="E4503" s="5" t="e">
        <f>VLOOKUP(F4503,'Set up'!$A$2:$C$70,2,FALSE)</f>
        <v>#N/A</v>
      </c>
      <c r="F4503" s="151" t="s">
        <v>4265</v>
      </c>
      <c r="G4503" s="151" t="s">
        <v>4269</v>
      </c>
      <c r="H4503" s="150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70"/>
        <v>#N/A</v>
      </c>
      <c r="L4503" s="5" t="e">
        <f t="shared" si="1071"/>
        <v>#N/A</v>
      </c>
      <c r="M4503" s="5" t="e">
        <f t="shared" si="1072"/>
        <v>#N/A</v>
      </c>
      <c r="N4503" s="156">
        <v>6930</v>
      </c>
      <c r="P4503" s="12"/>
      <c r="Q4503" s="7">
        <f t="shared" si="1073"/>
        <v>7460853.7500000075</v>
      </c>
      <c r="R4503" s="44" t="e">
        <f>VLOOKUP(F4503,'Set up'!$A$2:$E$70,5,FALSE)</f>
        <v>#N/A</v>
      </c>
    </row>
    <row r="4504" spans="1:18" ht="16.2" customHeight="1" x14ac:dyDescent="0.3">
      <c r="A4504" s="150" t="s">
        <v>4250</v>
      </c>
      <c r="B4504" s="5">
        <f t="shared" si="1068"/>
        <v>10</v>
      </c>
      <c r="C4504" s="5">
        <f t="shared" si="1069"/>
        <v>2025</v>
      </c>
      <c r="D4504" s="150" t="s">
        <v>4219</v>
      </c>
      <c r="E4504" s="5" t="e">
        <f>VLOOKUP(F4504,'Set up'!$A$2:$C$70,2,FALSE)</f>
        <v>#N/A</v>
      </c>
      <c r="F4504" s="151" t="s">
        <v>4265</v>
      </c>
      <c r="G4504" s="151" t="s">
        <v>4270</v>
      </c>
      <c r="H4504" s="150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70"/>
        <v>#N/A</v>
      </c>
      <c r="L4504" s="5" t="e">
        <f t="shared" si="1071"/>
        <v>#N/A</v>
      </c>
      <c r="M4504" s="5" t="e">
        <f t="shared" si="1072"/>
        <v>#N/A</v>
      </c>
      <c r="N4504" s="156">
        <v>157.5</v>
      </c>
      <c r="P4504" s="12"/>
      <c r="Q4504" s="7">
        <f t="shared" si="1073"/>
        <v>7461011.2500000075</v>
      </c>
      <c r="R4504" s="44" t="e">
        <f>VLOOKUP(F4504,'Set up'!$A$2:$E$70,5,FALSE)</f>
        <v>#N/A</v>
      </c>
    </row>
    <row r="4505" spans="1:18" ht="16.2" customHeight="1" x14ac:dyDescent="0.3">
      <c r="A4505" s="150" t="s">
        <v>4250</v>
      </c>
      <c r="B4505" s="5">
        <f t="shared" si="1068"/>
        <v>10</v>
      </c>
      <c r="C4505" s="5">
        <f t="shared" si="1069"/>
        <v>2025</v>
      </c>
      <c r="D4505" s="150" t="s">
        <v>4220</v>
      </c>
      <c r="E4505" s="5" t="e">
        <f>VLOOKUP(F4505,'Set up'!$A$2:$C$70,2,FALSE)</f>
        <v>#N/A</v>
      </c>
      <c r="F4505" s="151" t="s">
        <v>4265</v>
      </c>
      <c r="G4505" s="151" t="s">
        <v>4271</v>
      </c>
      <c r="H4505" s="150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70"/>
        <v>#N/A</v>
      </c>
      <c r="L4505" s="5" t="e">
        <f t="shared" si="1071"/>
        <v>#N/A</v>
      </c>
      <c r="M4505" s="5" t="e">
        <f t="shared" si="1072"/>
        <v>#N/A</v>
      </c>
      <c r="N4505" s="156">
        <v>13860</v>
      </c>
      <c r="P4505" s="12"/>
      <c r="Q4505" s="7">
        <f t="shared" si="1073"/>
        <v>7474871.2500000075</v>
      </c>
      <c r="R4505" s="44" t="e">
        <f>VLOOKUP(F4505,'Set up'!$A$2:$E$70,5,FALSE)</f>
        <v>#N/A</v>
      </c>
    </row>
    <row r="4506" spans="1:18" ht="16.2" customHeight="1" x14ac:dyDescent="0.3">
      <c r="A4506" s="150" t="s">
        <v>4250</v>
      </c>
      <c r="B4506" s="5">
        <f t="shared" si="1068"/>
        <v>10</v>
      </c>
      <c r="C4506" s="5">
        <f t="shared" si="1069"/>
        <v>2025</v>
      </c>
      <c r="D4506" s="150" t="s">
        <v>4220</v>
      </c>
      <c r="E4506" s="5" t="e">
        <f>VLOOKUP(F4506,'Set up'!$A$2:$C$70,2,FALSE)</f>
        <v>#N/A</v>
      </c>
      <c r="F4506" s="151" t="s">
        <v>4265</v>
      </c>
      <c r="G4506" s="151" t="s">
        <v>4272</v>
      </c>
      <c r="H4506" s="150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70"/>
        <v>#N/A</v>
      </c>
      <c r="L4506" s="5" t="e">
        <f t="shared" si="1071"/>
        <v>#N/A</v>
      </c>
      <c r="M4506" s="5" t="e">
        <f t="shared" si="1072"/>
        <v>#N/A</v>
      </c>
      <c r="N4506" s="156">
        <v>5467.5</v>
      </c>
      <c r="P4506" s="12"/>
      <c r="Q4506" s="7">
        <f t="shared" si="1073"/>
        <v>7480338.7500000075</v>
      </c>
      <c r="R4506" s="44" t="e">
        <f>VLOOKUP(F4506,'Set up'!$A$2:$E$70,5,FALSE)</f>
        <v>#N/A</v>
      </c>
    </row>
    <row r="4507" spans="1:18" ht="16.2" customHeight="1" x14ac:dyDescent="0.3">
      <c r="A4507" s="150" t="s">
        <v>4250</v>
      </c>
      <c r="B4507" s="5">
        <f t="shared" si="1068"/>
        <v>10</v>
      </c>
      <c r="C4507" s="5">
        <f t="shared" si="1069"/>
        <v>2025</v>
      </c>
      <c r="D4507" s="150" t="s">
        <v>4220</v>
      </c>
      <c r="E4507" s="5" t="e">
        <f>VLOOKUP(F4507,'Set up'!$A$2:$C$70,2,FALSE)</f>
        <v>#N/A</v>
      </c>
      <c r="F4507" s="151" t="s">
        <v>4265</v>
      </c>
      <c r="G4507" s="151" t="s">
        <v>46</v>
      </c>
      <c r="H4507" s="150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70"/>
        <v>#N/A</v>
      </c>
      <c r="L4507" s="5" t="e">
        <f t="shared" si="1071"/>
        <v>#N/A</v>
      </c>
      <c r="M4507" s="5" t="e">
        <f t="shared" si="1072"/>
        <v>#N/A</v>
      </c>
      <c r="N4507" s="156">
        <v>808</v>
      </c>
      <c r="P4507" s="12"/>
      <c r="Q4507" s="7">
        <f t="shared" si="1073"/>
        <v>7481146.7500000075</v>
      </c>
      <c r="R4507" s="44" t="e">
        <f>VLOOKUP(F4507,'Set up'!$A$2:$E$70,5,FALSE)</f>
        <v>#N/A</v>
      </c>
    </row>
    <row r="4508" spans="1:18" ht="16.2" customHeight="1" x14ac:dyDescent="0.3">
      <c r="A4508" s="150" t="s">
        <v>4251</v>
      </c>
      <c r="B4508" s="5">
        <f t="shared" si="1068"/>
        <v>10</v>
      </c>
      <c r="C4508" s="5">
        <f t="shared" si="1069"/>
        <v>2025</v>
      </c>
      <c r="D4508" s="150" t="s">
        <v>4221</v>
      </c>
      <c r="E4508" s="5" t="e">
        <f>VLOOKUP(F4508,'Set up'!$A$2:$C$70,2,FALSE)</f>
        <v>#N/A</v>
      </c>
      <c r="F4508" s="151" t="s">
        <v>4265</v>
      </c>
      <c r="G4508" s="151" t="s">
        <v>4273</v>
      </c>
      <c r="H4508" s="150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70"/>
        <v>#N/A</v>
      </c>
      <c r="L4508" s="5" t="e">
        <f t="shared" si="1071"/>
        <v>#N/A</v>
      </c>
      <c r="M4508" s="5" t="e">
        <f t="shared" si="1072"/>
        <v>#N/A</v>
      </c>
      <c r="N4508" s="156">
        <v>1386</v>
      </c>
      <c r="P4508" s="12"/>
      <c r="Q4508" s="7">
        <f t="shared" si="1073"/>
        <v>7482532.7500000075</v>
      </c>
      <c r="R4508" s="44" t="e">
        <f>VLOOKUP(F4508,'Set up'!$A$2:$E$70,5,FALSE)</f>
        <v>#N/A</v>
      </c>
    </row>
    <row r="4509" spans="1:18" ht="16.2" customHeight="1" x14ac:dyDescent="0.3">
      <c r="A4509" s="150" t="s">
        <v>4251</v>
      </c>
      <c r="B4509" s="5">
        <f t="shared" si="1068"/>
        <v>10</v>
      </c>
      <c r="C4509" s="5">
        <f t="shared" si="1069"/>
        <v>2025</v>
      </c>
      <c r="D4509" s="150" t="s">
        <v>4221</v>
      </c>
      <c r="E4509" s="5" t="e">
        <f>VLOOKUP(F4509,'Set up'!$A$2:$C$70,2,FALSE)</f>
        <v>#N/A</v>
      </c>
      <c r="F4509" s="151" t="s">
        <v>4265</v>
      </c>
      <c r="G4509" s="151" t="s">
        <v>4274</v>
      </c>
      <c r="H4509" s="150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70"/>
        <v>#N/A</v>
      </c>
      <c r="L4509" s="5" t="e">
        <f t="shared" si="1071"/>
        <v>#N/A</v>
      </c>
      <c r="M4509" s="5" t="e">
        <f t="shared" si="1072"/>
        <v>#N/A</v>
      </c>
      <c r="N4509" s="156">
        <v>106</v>
      </c>
      <c r="P4509" s="12"/>
      <c r="Q4509" s="7">
        <f t="shared" si="1073"/>
        <v>7482638.7500000075</v>
      </c>
      <c r="R4509" s="44" t="e">
        <f>VLOOKUP(F4509,'Set up'!$A$2:$E$70,5,FALSE)</f>
        <v>#N/A</v>
      </c>
    </row>
    <row r="4510" spans="1:18" ht="16.2" customHeight="1" x14ac:dyDescent="0.3">
      <c r="A4510" s="150" t="s">
        <v>4251</v>
      </c>
      <c r="B4510" s="5">
        <f t="shared" si="1068"/>
        <v>10</v>
      </c>
      <c r="C4510" s="5">
        <f t="shared" si="1069"/>
        <v>2025</v>
      </c>
      <c r="D4510" s="150" t="s">
        <v>4222</v>
      </c>
      <c r="E4510" s="5" t="str">
        <f>VLOOKUP(F4510,'Set up'!$A$2:$C$70,2,FALSE)</f>
        <v>C00000042</v>
      </c>
      <c r="F4510" s="151" t="s">
        <v>2012</v>
      </c>
      <c r="G4510" s="151" t="s">
        <v>2646</v>
      </c>
      <c r="H4510" s="150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70"/>
        <v>45940</v>
      </c>
      <c r="L4510" s="5">
        <f t="shared" si="1071"/>
        <v>10</v>
      </c>
      <c r="M4510" s="5">
        <f t="shared" si="1072"/>
        <v>2025</v>
      </c>
      <c r="N4510" s="156">
        <v>312.5</v>
      </c>
      <c r="P4510" s="12"/>
      <c r="Q4510" s="7">
        <f t="shared" si="1073"/>
        <v>7482951.2500000075</v>
      </c>
      <c r="R4510" s="44" t="str">
        <f>VLOOKUP(F4510,'Set up'!$A$2:$E$70,5,FALSE)</f>
        <v>Trsf</v>
      </c>
    </row>
    <row r="4511" spans="1:18" ht="16.2" customHeight="1" x14ac:dyDescent="0.3">
      <c r="A4511" s="150" t="s">
        <v>4251</v>
      </c>
      <c r="B4511" s="5">
        <f t="shared" si="1068"/>
        <v>10</v>
      </c>
      <c r="C4511" s="5">
        <f t="shared" si="1069"/>
        <v>2025</v>
      </c>
      <c r="D4511" s="150" t="s">
        <v>4223</v>
      </c>
      <c r="E4511" s="5" t="str">
        <f>VLOOKUP(F4511,'Set up'!$A$2:$C$70,2,FALSE)</f>
        <v>C00000042</v>
      </c>
      <c r="F4511" s="151" t="s">
        <v>2012</v>
      </c>
      <c r="G4511" s="151" t="s">
        <v>3645</v>
      </c>
      <c r="H4511" s="150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70"/>
        <v>45940</v>
      </c>
      <c r="L4511" s="5">
        <f t="shared" si="1071"/>
        <v>10</v>
      </c>
      <c r="M4511" s="5">
        <f t="shared" si="1072"/>
        <v>2025</v>
      </c>
      <c r="N4511" s="156">
        <v>15750</v>
      </c>
      <c r="P4511" s="12"/>
      <c r="Q4511" s="7">
        <f t="shared" si="1073"/>
        <v>7498701.2500000075</v>
      </c>
      <c r="R4511" s="44" t="str">
        <f>VLOOKUP(F4511,'Set up'!$A$2:$E$70,5,FALSE)</f>
        <v>Trsf</v>
      </c>
    </row>
    <row r="4512" spans="1:18" ht="16.2" customHeight="1" x14ac:dyDescent="0.3">
      <c r="A4512" s="150" t="s">
        <v>4251</v>
      </c>
      <c r="B4512" s="5">
        <f t="shared" si="1068"/>
        <v>10</v>
      </c>
      <c r="C4512" s="5">
        <f t="shared" si="1069"/>
        <v>2025</v>
      </c>
      <c r="D4512" s="150" t="s">
        <v>4223</v>
      </c>
      <c r="E4512" s="5" t="str">
        <f>VLOOKUP(F4512,'Set up'!$A$2:$C$70,2,FALSE)</f>
        <v>C00000042</v>
      </c>
      <c r="F4512" s="151" t="s">
        <v>2012</v>
      </c>
      <c r="G4512" s="151" t="s">
        <v>1392</v>
      </c>
      <c r="H4512" s="150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70"/>
        <v>45940</v>
      </c>
      <c r="L4512" s="5">
        <f t="shared" si="1071"/>
        <v>10</v>
      </c>
      <c r="M4512" s="5">
        <f t="shared" si="1072"/>
        <v>2025</v>
      </c>
      <c r="N4512" s="156">
        <v>3186</v>
      </c>
      <c r="P4512" s="12"/>
      <c r="Q4512" s="7">
        <f t="shared" si="1073"/>
        <v>7501887.2500000075</v>
      </c>
      <c r="R4512" s="44" t="str">
        <f>VLOOKUP(F4512,'Set up'!$A$2:$E$70,5,FALSE)</f>
        <v>Trsf</v>
      </c>
    </row>
    <row r="4513" spans="1:18" ht="16.2" customHeight="1" x14ac:dyDescent="0.3">
      <c r="A4513" s="150" t="s">
        <v>4251</v>
      </c>
      <c r="B4513" s="5">
        <f t="shared" si="1068"/>
        <v>10</v>
      </c>
      <c r="C4513" s="5">
        <f t="shared" si="1069"/>
        <v>2025</v>
      </c>
      <c r="D4513" s="150" t="s">
        <v>4223</v>
      </c>
      <c r="E4513" s="5" t="str">
        <f>VLOOKUP(F4513,'Set up'!$A$2:$C$70,2,FALSE)</f>
        <v>C00000042</v>
      </c>
      <c r="F4513" s="151" t="s">
        <v>2012</v>
      </c>
      <c r="G4513" s="151" t="s">
        <v>1922</v>
      </c>
      <c r="H4513" s="150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70"/>
        <v>45940</v>
      </c>
      <c r="L4513" s="5">
        <f t="shared" si="1071"/>
        <v>10</v>
      </c>
      <c r="M4513" s="5">
        <f t="shared" si="1072"/>
        <v>2025</v>
      </c>
      <c r="N4513" s="156">
        <v>2754</v>
      </c>
      <c r="P4513" s="12"/>
      <c r="Q4513" s="7">
        <f t="shared" si="1073"/>
        <v>7504641.2500000075</v>
      </c>
      <c r="R4513" s="44" t="str">
        <f>VLOOKUP(F4513,'Set up'!$A$2:$E$70,5,FALSE)</f>
        <v>Trsf</v>
      </c>
    </row>
    <row r="4514" spans="1:18" ht="16.2" customHeight="1" x14ac:dyDescent="0.3">
      <c r="A4514" s="150" t="s">
        <v>4251</v>
      </c>
      <c r="B4514" s="5">
        <f t="shared" si="1068"/>
        <v>10</v>
      </c>
      <c r="C4514" s="5">
        <f t="shared" si="1069"/>
        <v>2025</v>
      </c>
      <c r="D4514" s="150" t="s">
        <v>4223</v>
      </c>
      <c r="E4514" s="5" t="str">
        <f>VLOOKUP(F4514,'Set up'!$A$2:$C$70,2,FALSE)</f>
        <v>C00000042</v>
      </c>
      <c r="F4514" s="151" t="s">
        <v>2012</v>
      </c>
      <c r="G4514" s="151" t="s">
        <v>46</v>
      </c>
      <c r="H4514" s="150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70"/>
        <v>45940</v>
      </c>
      <c r="L4514" s="5">
        <f t="shared" si="1071"/>
        <v>10</v>
      </c>
      <c r="M4514" s="5">
        <f t="shared" si="1072"/>
        <v>2025</v>
      </c>
      <c r="N4514" s="156">
        <v>1380</v>
      </c>
      <c r="P4514" s="12"/>
      <c r="Q4514" s="7">
        <f t="shared" si="1073"/>
        <v>7506021.2500000075</v>
      </c>
      <c r="R4514" s="44" t="str">
        <f>VLOOKUP(F4514,'Set up'!$A$2:$E$70,5,FALSE)</f>
        <v>Trsf</v>
      </c>
    </row>
    <row r="4515" spans="1:18" ht="16.2" customHeight="1" x14ac:dyDescent="0.3">
      <c r="A4515" s="150" t="s">
        <v>4251</v>
      </c>
      <c r="B4515" s="5">
        <f t="shared" si="1068"/>
        <v>10</v>
      </c>
      <c r="C4515" s="5">
        <f t="shared" si="1069"/>
        <v>2025</v>
      </c>
      <c r="D4515" s="150" t="s">
        <v>4223</v>
      </c>
      <c r="E4515" s="5" t="str">
        <f>VLOOKUP(F4515,'Set up'!$A$2:$C$70,2,FALSE)</f>
        <v>C00000042</v>
      </c>
      <c r="F4515" s="151" t="s">
        <v>2012</v>
      </c>
      <c r="G4515" s="151" t="s">
        <v>1073</v>
      </c>
      <c r="H4515" s="150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70"/>
        <v>45940</v>
      </c>
      <c r="L4515" s="5">
        <f t="shared" si="1071"/>
        <v>10</v>
      </c>
      <c r="M4515" s="5">
        <f t="shared" si="1072"/>
        <v>2025</v>
      </c>
      <c r="N4515" s="156">
        <v>1050</v>
      </c>
      <c r="P4515" s="12"/>
      <c r="Q4515" s="7">
        <f t="shared" si="1073"/>
        <v>7507071.2500000075</v>
      </c>
      <c r="R4515" s="44" t="str">
        <f>VLOOKUP(F4515,'Set up'!$A$2:$E$70,5,FALSE)</f>
        <v>Trsf</v>
      </c>
    </row>
    <row r="4516" spans="1:18" ht="16.2" customHeight="1" x14ac:dyDescent="0.3">
      <c r="A4516" s="150" t="s">
        <v>4252</v>
      </c>
      <c r="B4516" s="5">
        <f t="shared" si="1068"/>
        <v>10</v>
      </c>
      <c r="C4516" s="5">
        <f t="shared" si="1069"/>
        <v>2025</v>
      </c>
      <c r="D4516" s="150" t="s">
        <v>4224</v>
      </c>
      <c r="E4516" s="5" t="str">
        <f>VLOOKUP(F4516,'Set up'!$A$2:$C$70,2,FALSE)</f>
        <v>C00000013</v>
      </c>
      <c r="F4516" s="151" t="s">
        <v>3549</v>
      </c>
      <c r="G4516" s="151" t="s">
        <v>3507</v>
      </c>
      <c r="H4516" s="150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70"/>
        <v>45943</v>
      </c>
      <c r="L4516" s="5">
        <f t="shared" si="1071"/>
        <v>10</v>
      </c>
      <c r="M4516" s="5">
        <f t="shared" si="1072"/>
        <v>2025</v>
      </c>
      <c r="N4516" s="156">
        <v>5197.5</v>
      </c>
      <c r="P4516" s="12"/>
      <c r="Q4516" s="7">
        <f t="shared" si="1073"/>
        <v>7512268.7500000075</v>
      </c>
      <c r="R4516" s="44" t="str">
        <f>VLOOKUP(F4516,'Set up'!$A$2:$E$70,5,FALSE)</f>
        <v>Chq</v>
      </c>
    </row>
    <row r="4517" spans="1:18" ht="16.2" customHeight="1" x14ac:dyDescent="0.3">
      <c r="A4517" s="150" t="s">
        <v>4252</v>
      </c>
      <c r="B4517" s="5">
        <f t="shared" si="1068"/>
        <v>10</v>
      </c>
      <c r="C4517" s="5">
        <f t="shared" si="1069"/>
        <v>2025</v>
      </c>
      <c r="D4517" s="150" t="s">
        <v>4224</v>
      </c>
      <c r="E4517" s="5" t="str">
        <f>VLOOKUP(F4517,'Set up'!$A$2:$C$70,2,FALSE)</f>
        <v>C00000013</v>
      </c>
      <c r="F4517" s="151" t="s">
        <v>3549</v>
      </c>
      <c r="G4517" s="151" t="s">
        <v>1443</v>
      </c>
      <c r="H4517" s="150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70"/>
        <v>45943</v>
      </c>
      <c r="L4517" s="5">
        <f t="shared" si="1071"/>
        <v>10</v>
      </c>
      <c r="M4517" s="5">
        <f t="shared" si="1072"/>
        <v>2025</v>
      </c>
      <c r="N4517" s="156">
        <v>1215</v>
      </c>
      <c r="P4517" s="12"/>
      <c r="Q4517" s="7">
        <f t="shared" si="1073"/>
        <v>7513483.7500000075</v>
      </c>
      <c r="R4517" s="44" t="str">
        <f>VLOOKUP(F4517,'Set up'!$A$2:$E$70,5,FALSE)</f>
        <v>Chq</v>
      </c>
    </row>
    <row r="4518" spans="1:18" ht="16.2" customHeight="1" x14ac:dyDescent="0.3">
      <c r="A4518" s="150" t="s">
        <v>4252</v>
      </c>
      <c r="B4518" s="5">
        <f t="shared" si="1068"/>
        <v>10</v>
      </c>
      <c r="C4518" s="5">
        <f t="shared" si="1069"/>
        <v>2025</v>
      </c>
      <c r="D4518" s="150" t="s">
        <v>4224</v>
      </c>
      <c r="E4518" s="5" t="str">
        <f>VLOOKUP(F4518,'Set up'!$A$2:$C$70,2,FALSE)</f>
        <v>C00000013</v>
      </c>
      <c r="F4518" s="151" t="s">
        <v>3549</v>
      </c>
      <c r="G4518" s="151" t="s">
        <v>1444</v>
      </c>
      <c r="H4518" s="150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70"/>
        <v>45943</v>
      </c>
      <c r="L4518" s="5">
        <f t="shared" si="1071"/>
        <v>10</v>
      </c>
      <c r="M4518" s="5">
        <f t="shared" si="1072"/>
        <v>2025</v>
      </c>
      <c r="N4518" s="156">
        <v>810</v>
      </c>
      <c r="P4518" s="12"/>
      <c r="Q4518" s="7">
        <f t="shared" si="1073"/>
        <v>7514293.7500000075</v>
      </c>
      <c r="R4518" s="44" t="str">
        <f>VLOOKUP(F4518,'Set up'!$A$2:$E$70,5,FALSE)</f>
        <v>Chq</v>
      </c>
    </row>
    <row r="4519" spans="1:18" ht="16.2" customHeight="1" x14ac:dyDescent="0.3">
      <c r="A4519" s="150" t="s">
        <v>4252</v>
      </c>
      <c r="B4519" s="5">
        <f t="shared" si="1068"/>
        <v>10</v>
      </c>
      <c r="C4519" s="5">
        <f t="shared" si="1069"/>
        <v>2025</v>
      </c>
      <c r="D4519" s="150" t="s">
        <v>4224</v>
      </c>
      <c r="E4519" s="5" t="str">
        <f>VLOOKUP(F4519,'Set up'!$A$2:$C$70,2,FALSE)</f>
        <v>C00000013</v>
      </c>
      <c r="F4519" s="151" t="s">
        <v>3549</v>
      </c>
      <c r="G4519" s="151" t="s">
        <v>3508</v>
      </c>
      <c r="H4519" s="150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70"/>
        <v>45943</v>
      </c>
      <c r="L4519" s="5">
        <f t="shared" si="1071"/>
        <v>10</v>
      </c>
      <c r="M4519" s="5">
        <f t="shared" si="1072"/>
        <v>2025</v>
      </c>
      <c r="N4519" s="156">
        <v>1135.2</v>
      </c>
      <c r="P4519" s="12"/>
      <c r="Q4519" s="7">
        <f t="shared" si="1073"/>
        <v>7515428.9500000076</v>
      </c>
      <c r="R4519" s="44" t="str">
        <f>VLOOKUP(F4519,'Set up'!$A$2:$E$70,5,FALSE)</f>
        <v>Chq</v>
      </c>
    </row>
    <row r="4520" spans="1:18" ht="16.2" customHeight="1" x14ac:dyDescent="0.3">
      <c r="A4520" s="150" t="s">
        <v>4252</v>
      </c>
      <c r="B4520" s="5">
        <f t="shared" si="1068"/>
        <v>10</v>
      </c>
      <c r="C4520" s="5">
        <f t="shared" si="1069"/>
        <v>2025</v>
      </c>
      <c r="D4520" s="150" t="s">
        <v>4224</v>
      </c>
      <c r="E4520" s="5" t="str">
        <f>VLOOKUP(F4520,'Set up'!$A$2:$C$70,2,FALSE)</f>
        <v>C00000013</v>
      </c>
      <c r="F4520" s="151" t="s">
        <v>3549</v>
      </c>
      <c r="G4520" s="151" t="s">
        <v>4275</v>
      </c>
      <c r="H4520" s="150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70"/>
        <v>45943</v>
      </c>
      <c r="L4520" s="5">
        <f t="shared" si="1071"/>
        <v>10</v>
      </c>
      <c r="M4520" s="5">
        <f t="shared" si="1072"/>
        <v>2025</v>
      </c>
      <c r="N4520" s="156">
        <v>140</v>
      </c>
      <c r="P4520" s="12"/>
      <c r="Q4520" s="7">
        <f t="shared" si="1073"/>
        <v>7515568.9500000076</v>
      </c>
      <c r="R4520" s="44" t="str">
        <f>VLOOKUP(F4520,'Set up'!$A$2:$E$70,5,FALSE)</f>
        <v>Chq</v>
      </c>
    </row>
    <row r="4521" spans="1:18" ht="16.2" customHeight="1" x14ac:dyDescent="0.3">
      <c r="A4521" s="150" t="s">
        <v>4252</v>
      </c>
      <c r="B4521" s="5">
        <f t="shared" si="1068"/>
        <v>10</v>
      </c>
      <c r="C4521" s="5">
        <f t="shared" si="1069"/>
        <v>2025</v>
      </c>
      <c r="D4521" s="150" t="s">
        <v>4224</v>
      </c>
      <c r="E4521" s="5" t="str">
        <f>VLOOKUP(F4521,'Set up'!$A$2:$C$70,2,FALSE)</f>
        <v>C00000013</v>
      </c>
      <c r="F4521" s="151" t="s">
        <v>3549</v>
      </c>
      <c r="G4521" s="151" t="s">
        <v>3509</v>
      </c>
      <c r="H4521" s="150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70"/>
        <v>45943</v>
      </c>
      <c r="L4521" s="5">
        <f t="shared" si="1071"/>
        <v>10</v>
      </c>
      <c r="M4521" s="5">
        <f t="shared" si="1072"/>
        <v>2025</v>
      </c>
      <c r="N4521" s="156">
        <v>55.2</v>
      </c>
      <c r="P4521" s="12"/>
      <c r="Q4521" s="7">
        <f t="shared" si="1073"/>
        <v>7515624.1500000078</v>
      </c>
      <c r="R4521" s="44" t="str">
        <f>VLOOKUP(F4521,'Set up'!$A$2:$E$70,5,FALSE)</f>
        <v>Chq</v>
      </c>
    </row>
    <row r="4522" spans="1:18" ht="16.2" customHeight="1" x14ac:dyDescent="0.3">
      <c r="A4522" s="150" t="s">
        <v>4252</v>
      </c>
      <c r="B4522" s="5">
        <f t="shared" si="1068"/>
        <v>10</v>
      </c>
      <c r="C4522" s="5">
        <f t="shared" si="1069"/>
        <v>2025</v>
      </c>
      <c r="D4522" s="150" t="s">
        <v>4224</v>
      </c>
      <c r="E4522" s="5" t="str">
        <f>VLOOKUP(F4522,'Set up'!$A$2:$C$70,2,FALSE)</f>
        <v>C00000013</v>
      </c>
      <c r="F4522" s="151" t="s">
        <v>3549</v>
      </c>
      <c r="G4522" s="151" t="s">
        <v>1449</v>
      </c>
      <c r="H4522" s="150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70"/>
        <v>45943</v>
      </c>
      <c r="L4522" s="5">
        <f t="shared" si="1071"/>
        <v>10</v>
      </c>
      <c r="M4522" s="5">
        <f t="shared" si="1072"/>
        <v>2025</v>
      </c>
      <c r="N4522" s="156">
        <v>360</v>
      </c>
      <c r="P4522" s="12"/>
      <c r="Q4522" s="7">
        <f t="shared" si="1073"/>
        <v>7515984.1500000078</v>
      </c>
      <c r="R4522" s="44" t="str">
        <f>VLOOKUP(F4522,'Set up'!$A$2:$E$70,5,FALSE)</f>
        <v>Chq</v>
      </c>
    </row>
    <row r="4523" spans="1:18" ht="16.2" customHeight="1" x14ac:dyDescent="0.3">
      <c r="A4523" s="150" t="s">
        <v>4253</v>
      </c>
      <c r="B4523" s="5">
        <f t="shared" si="1068"/>
        <v>10</v>
      </c>
      <c r="C4523" s="5">
        <f t="shared" si="1069"/>
        <v>2025</v>
      </c>
      <c r="D4523" s="150" t="s">
        <v>4225</v>
      </c>
      <c r="E4523" s="5" t="str">
        <f>VLOOKUP(F4523,'Set up'!$A$2:$C$70,2,FALSE)</f>
        <v>C00000042</v>
      </c>
      <c r="F4523" s="151" t="s">
        <v>2012</v>
      </c>
      <c r="G4523" s="151" t="s">
        <v>2646</v>
      </c>
      <c r="H4523" s="150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70"/>
        <v>45944</v>
      </c>
      <c r="L4523" s="5">
        <f t="shared" si="1071"/>
        <v>10</v>
      </c>
      <c r="M4523" s="5">
        <f t="shared" si="1072"/>
        <v>2025</v>
      </c>
      <c r="N4523" s="156">
        <v>312.5</v>
      </c>
      <c r="P4523" s="12"/>
      <c r="Q4523" s="7">
        <f t="shared" si="1073"/>
        <v>7516296.6500000078</v>
      </c>
      <c r="R4523" s="44" t="str">
        <f>VLOOKUP(F4523,'Set up'!$A$2:$E$70,5,FALSE)</f>
        <v>Trsf</v>
      </c>
    </row>
    <row r="4524" spans="1:18" ht="16.2" customHeight="1" x14ac:dyDescent="0.3">
      <c r="A4524" s="150" t="s">
        <v>4253</v>
      </c>
      <c r="B4524" s="5">
        <f t="shared" si="1068"/>
        <v>10</v>
      </c>
      <c r="C4524" s="5">
        <f t="shared" si="1069"/>
        <v>2025</v>
      </c>
      <c r="D4524" s="150" t="s">
        <v>4226</v>
      </c>
      <c r="E4524" s="5" t="str">
        <f>VLOOKUP(F4524,'Set up'!$A$2:$C$70,2,FALSE)</f>
        <v>C00000042</v>
      </c>
      <c r="F4524" s="151" t="s">
        <v>2012</v>
      </c>
      <c r="G4524" s="151" t="s">
        <v>3645</v>
      </c>
      <c r="H4524" s="150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70"/>
        <v>45944</v>
      </c>
      <c r="L4524" s="5">
        <f t="shared" si="1071"/>
        <v>10</v>
      </c>
      <c r="M4524" s="5">
        <f t="shared" si="1072"/>
        <v>2025</v>
      </c>
      <c r="N4524" s="156">
        <v>15750</v>
      </c>
      <c r="P4524" s="12"/>
      <c r="Q4524" s="7">
        <f t="shared" si="1073"/>
        <v>7532046.6500000078</v>
      </c>
      <c r="R4524" s="44" t="str">
        <f>VLOOKUP(F4524,'Set up'!$A$2:$E$70,5,FALSE)</f>
        <v>Trsf</v>
      </c>
    </row>
    <row r="4525" spans="1:18" ht="16.2" customHeight="1" x14ac:dyDescent="0.3">
      <c r="A4525" s="150" t="s">
        <v>4253</v>
      </c>
      <c r="B4525" s="5">
        <f t="shared" si="1068"/>
        <v>10</v>
      </c>
      <c r="C4525" s="5">
        <f t="shared" si="1069"/>
        <v>2025</v>
      </c>
      <c r="D4525" s="150" t="s">
        <v>4226</v>
      </c>
      <c r="E4525" s="5" t="str">
        <f>VLOOKUP(F4525,'Set up'!$A$2:$C$70,2,FALSE)</f>
        <v>C00000042</v>
      </c>
      <c r="F4525" s="151" t="s">
        <v>2012</v>
      </c>
      <c r="G4525" s="151" t="s">
        <v>1392</v>
      </c>
      <c r="H4525" s="150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70"/>
        <v>45944</v>
      </c>
      <c r="L4525" s="5">
        <f t="shared" si="1071"/>
        <v>10</v>
      </c>
      <c r="M4525" s="5">
        <f t="shared" si="1072"/>
        <v>2025</v>
      </c>
      <c r="N4525" s="156">
        <v>4779</v>
      </c>
      <c r="P4525" s="12"/>
      <c r="Q4525" s="7">
        <f t="shared" si="1073"/>
        <v>7536825.6500000078</v>
      </c>
      <c r="R4525" s="44" t="str">
        <f>VLOOKUP(F4525,'Set up'!$A$2:$E$70,5,FALSE)</f>
        <v>Trsf</v>
      </c>
    </row>
    <row r="4526" spans="1:18" ht="16.2" customHeight="1" x14ac:dyDescent="0.3">
      <c r="A4526" s="150" t="s">
        <v>4253</v>
      </c>
      <c r="B4526" s="5">
        <f t="shared" si="1068"/>
        <v>10</v>
      </c>
      <c r="C4526" s="5">
        <f t="shared" si="1069"/>
        <v>2025</v>
      </c>
      <c r="D4526" s="150" t="s">
        <v>4226</v>
      </c>
      <c r="E4526" s="5" t="str">
        <f>VLOOKUP(F4526,'Set up'!$A$2:$C$70,2,FALSE)</f>
        <v>C00000042</v>
      </c>
      <c r="F4526" s="151" t="s">
        <v>2012</v>
      </c>
      <c r="G4526" s="151" t="s">
        <v>1922</v>
      </c>
      <c r="H4526" s="150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70"/>
        <v>45944</v>
      </c>
      <c r="L4526" s="5">
        <f t="shared" si="1071"/>
        <v>10</v>
      </c>
      <c r="M4526" s="5">
        <f t="shared" si="1072"/>
        <v>2025</v>
      </c>
      <c r="N4526" s="156">
        <v>3213</v>
      </c>
      <c r="P4526" s="12"/>
      <c r="Q4526" s="7">
        <f t="shared" si="1073"/>
        <v>7540038.6500000078</v>
      </c>
      <c r="R4526" s="44" t="str">
        <f>VLOOKUP(F4526,'Set up'!$A$2:$E$70,5,FALSE)</f>
        <v>Trsf</v>
      </c>
    </row>
    <row r="4527" spans="1:18" ht="16.2" customHeight="1" x14ac:dyDescent="0.3">
      <c r="A4527" s="150" t="s">
        <v>4253</v>
      </c>
      <c r="B4527" s="5">
        <f t="shared" ref="B4527:B4590" si="1074">MONTH(A4527)</f>
        <v>10</v>
      </c>
      <c r="C4527" s="5">
        <f t="shared" ref="C4527:C4590" si="1075">YEAR(A4527)</f>
        <v>2025</v>
      </c>
      <c r="D4527" s="150" t="s">
        <v>4226</v>
      </c>
      <c r="E4527" s="5" t="str">
        <f>VLOOKUP(F4527,'Set up'!$A$2:$C$70,2,FALSE)</f>
        <v>C00000042</v>
      </c>
      <c r="F4527" s="151" t="s">
        <v>2012</v>
      </c>
      <c r="G4527" s="151" t="s">
        <v>46</v>
      </c>
      <c r="H4527" s="150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76">A4527+J4527</f>
        <v>45944</v>
      </c>
      <c r="L4527" s="5">
        <f t="shared" si="1071"/>
        <v>10</v>
      </c>
      <c r="M4527" s="5">
        <f t="shared" si="1072"/>
        <v>2025</v>
      </c>
      <c r="N4527" s="156">
        <v>460</v>
      </c>
      <c r="P4527" s="12"/>
      <c r="Q4527" s="7">
        <f t="shared" si="1073"/>
        <v>7540498.6500000078</v>
      </c>
      <c r="R4527" s="44" t="str">
        <f>VLOOKUP(F4527,'Set up'!$A$2:$E$70,5,FALSE)</f>
        <v>Trsf</v>
      </c>
    </row>
    <row r="4528" spans="1:18" ht="16.2" customHeight="1" x14ac:dyDescent="0.3">
      <c r="A4528" s="150" t="s">
        <v>4253</v>
      </c>
      <c r="B4528" s="5">
        <f t="shared" si="1074"/>
        <v>10</v>
      </c>
      <c r="C4528" s="5">
        <f t="shared" si="1075"/>
        <v>2025</v>
      </c>
      <c r="D4528" s="150" t="s">
        <v>4226</v>
      </c>
      <c r="E4528" s="5" t="str">
        <f>VLOOKUP(F4528,'Set up'!$A$2:$C$70,2,FALSE)</f>
        <v>C00000042</v>
      </c>
      <c r="F4528" s="151" t="s">
        <v>2012</v>
      </c>
      <c r="G4528" s="151" t="s">
        <v>1073</v>
      </c>
      <c r="H4528" s="150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76"/>
        <v>45944</v>
      </c>
      <c r="L4528" s="5">
        <f t="shared" si="1071"/>
        <v>10</v>
      </c>
      <c r="M4528" s="5">
        <f t="shared" si="1072"/>
        <v>2025</v>
      </c>
      <c r="N4528" s="156">
        <v>1050</v>
      </c>
      <c r="P4528" s="12"/>
      <c r="Q4528" s="7">
        <f t="shared" si="1073"/>
        <v>7541548.6500000078</v>
      </c>
      <c r="R4528" s="44" t="str">
        <f>VLOOKUP(F4528,'Set up'!$A$2:$E$70,5,FALSE)</f>
        <v>Trsf</v>
      </c>
    </row>
    <row r="4529" spans="1:18" ht="16.2" customHeight="1" x14ac:dyDescent="0.3">
      <c r="A4529" s="150" t="s">
        <v>4254</v>
      </c>
      <c r="B4529" s="5">
        <f t="shared" si="1074"/>
        <v>10</v>
      </c>
      <c r="C4529" s="5">
        <f t="shared" si="1075"/>
        <v>2025</v>
      </c>
      <c r="D4529" s="150" t="s">
        <v>4227</v>
      </c>
      <c r="E4529" s="5" t="str">
        <f>VLOOKUP(F4529,'Set up'!$A$2:$C$70,2,FALSE)</f>
        <v>C00000061</v>
      </c>
      <c r="F4529" s="151" t="s">
        <v>3532</v>
      </c>
      <c r="G4529" s="151" t="s">
        <v>3122</v>
      </c>
      <c r="H4529" s="150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76"/>
        <v>45945</v>
      </c>
      <c r="L4529" s="5">
        <f t="shared" si="1071"/>
        <v>10</v>
      </c>
      <c r="M4529" s="5">
        <f t="shared" si="1072"/>
        <v>2025</v>
      </c>
      <c r="N4529" s="156">
        <v>6300</v>
      </c>
      <c r="P4529" s="12"/>
      <c r="Q4529" s="7">
        <f t="shared" si="1073"/>
        <v>7547848.6500000078</v>
      </c>
      <c r="R4529" s="44" t="str">
        <f>VLOOKUP(F4529,'Set up'!$A$2:$E$70,5,FALSE)</f>
        <v>Cash</v>
      </c>
    </row>
    <row r="4530" spans="1:18" ht="16.2" customHeight="1" x14ac:dyDescent="0.3">
      <c r="A4530" s="150" t="s">
        <v>4254</v>
      </c>
      <c r="B4530" s="5">
        <f t="shared" si="1074"/>
        <v>10</v>
      </c>
      <c r="C4530" s="5">
        <f t="shared" si="1075"/>
        <v>2025</v>
      </c>
      <c r="D4530" s="150" t="s">
        <v>4227</v>
      </c>
      <c r="E4530" s="5" t="str">
        <f>VLOOKUP(F4530,'Set up'!$A$2:$C$70,2,FALSE)</f>
        <v>C00000061</v>
      </c>
      <c r="F4530" s="151" t="s">
        <v>3532</v>
      </c>
      <c r="G4530" s="151" t="s">
        <v>945</v>
      </c>
      <c r="H4530" s="150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76"/>
        <v>45945</v>
      </c>
      <c r="L4530" s="5">
        <f t="shared" si="1071"/>
        <v>10</v>
      </c>
      <c r="M4530" s="5">
        <f t="shared" si="1072"/>
        <v>2025</v>
      </c>
      <c r="N4530" s="156">
        <v>460</v>
      </c>
      <c r="P4530" s="12"/>
      <c r="Q4530" s="7">
        <f t="shared" si="1073"/>
        <v>7548308.6500000078</v>
      </c>
      <c r="R4530" s="44" t="str">
        <f>VLOOKUP(F4530,'Set up'!$A$2:$E$70,5,FALSE)</f>
        <v>Cash</v>
      </c>
    </row>
    <row r="4531" spans="1:18" ht="16.2" customHeight="1" x14ac:dyDescent="0.3">
      <c r="A4531" s="150" t="s">
        <v>4254</v>
      </c>
      <c r="B4531" s="5">
        <f t="shared" si="1074"/>
        <v>10</v>
      </c>
      <c r="C4531" s="5">
        <f t="shared" si="1075"/>
        <v>2025</v>
      </c>
      <c r="D4531" s="150" t="s">
        <v>4227</v>
      </c>
      <c r="E4531" s="5" t="str">
        <f>VLOOKUP(F4531,'Set up'!$A$2:$C$70,2,FALSE)</f>
        <v>C00000061</v>
      </c>
      <c r="F4531" s="151" t="s">
        <v>3532</v>
      </c>
      <c r="G4531" s="151" t="s">
        <v>2635</v>
      </c>
      <c r="H4531" s="150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76"/>
        <v>45945</v>
      </c>
      <c r="L4531" s="5">
        <f t="shared" si="1071"/>
        <v>10</v>
      </c>
      <c r="M4531" s="5">
        <f t="shared" si="1072"/>
        <v>2025</v>
      </c>
      <c r="N4531" s="156">
        <v>1050</v>
      </c>
      <c r="P4531" s="12"/>
      <c r="Q4531" s="7">
        <f t="shared" si="1073"/>
        <v>7549358.6500000078</v>
      </c>
      <c r="R4531" s="44" t="str">
        <f>VLOOKUP(F4531,'Set up'!$A$2:$E$70,5,FALSE)</f>
        <v>Cash</v>
      </c>
    </row>
    <row r="4532" spans="1:18" ht="16.2" customHeight="1" x14ac:dyDescent="0.3">
      <c r="A4532" s="150" t="s">
        <v>4255</v>
      </c>
      <c r="B4532" s="5">
        <f t="shared" si="1074"/>
        <v>10</v>
      </c>
      <c r="C4532" s="5">
        <f t="shared" si="1075"/>
        <v>2025</v>
      </c>
      <c r="D4532" s="150" t="s">
        <v>4228</v>
      </c>
      <c r="E4532" s="5" t="e">
        <f>VLOOKUP(F4532,'Set up'!$A$2:$C$70,2,FALSE)</f>
        <v>#N/A</v>
      </c>
      <c r="F4532" s="151" t="s">
        <v>4130</v>
      </c>
      <c r="G4532" s="151" t="s">
        <v>3122</v>
      </c>
      <c r="H4532" s="150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76"/>
        <v>#N/A</v>
      </c>
      <c r="L4532" s="5" t="e">
        <f t="shared" si="1071"/>
        <v>#N/A</v>
      </c>
      <c r="M4532" s="5" t="e">
        <f t="shared" si="1072"/>
        <v>#N/A</v>
      </c>
      <c r="N4532" s="156">
        <v>1687.5</v>
      </c>
      <c r="P4532" s="12"/>
      <c r="Q4532" s="7">
        <f t="shared" si="1073"/>
        <v>7551046.1500000078</v>
      </c>
      <c r="R4532" s="44" t="e">
        <f>VLOOKUP(F4532,'Set up'!$A$2:$E$70,5,FALSE)</f>
        <v>#N/A</v>
      </c>
    </row>
    <row r="4533" spans="1:18" ht="16.2" customHeight="1" x14ac:dyDescent="0.3">
      <c r="A4533" s="150" t="s">
        <v>4255</v>
      </c>
      <c r="B4533" s="5">
        <f t="shared" si="1074"/>
        <v>10</v>
      </c>
      <c r="C4533" s="5">
        <f t="shared" si="1075"/>
        <v>2025</v>
      </c>
      <c r="D4533" s="150" t="s">
        <v>4228</v>
      </c>
      <c r="E4533" s="5" t="e">
        <f>VLOOKUP(F4533,'Set up'!$A$2:$C$70,2,FALSE)</f>
        <v>#N/A</v>
      </c>
      <c r="F4533" s="151" t="s">
        <v>4130</v>
      </c>
      <c r="G4533" s="151" t="s">
        <v>2144</v>
      </c>
      <c r="H4533" s="150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76"/>
        <v>#N/A</v>
      </c>
      <c r="L4533" s="5" t="e">
        <f t="shared" si="1071"/>
        <v>#N/A</v>
      </c>
      <c r="M4533" s="5" t="e">
        <f t="shared" si="1072"/>
        <v>#N/A</v>
      </c>
      <c r="N4533" s="156">
        <v>572</v>
      </c>
      <c r="P4533" s="12"/>
      <c r="Q4533" s="7">
        <f t="shared" si="1073"/>
        <v>7551618.1500000078</v>
      </c>
      <c r="R4533" s="44" t="e">
        <f>VLOOKUP(F4533,'Set up'!$A$2:$E$70,5,FALSE)</f>
        <v>#N/A</v>
      </c>
    </row>
    <row r="4534" spans="1:18" ht="16.2" customHeight="1" x14ac:dyDescent="0.3">
      <c r="A4534" s="150" t="s">
        <v>4255</v>
      </c>
      <c r="B4534" s="5">
        <f t="shared" si="1074"/>
        <v>10</v>
      </c>
      <c r="C4534" s="5">
        <f t="shared" si="1075"/>
        <v>2025</v>
      </c>
      <c r="D4534" s="150" t="s">
        <v>4228</v>
      </c>
      <c r="E4534" s="5" t="e">
        <f>VLOOKUP(F4534,'Set up'!$A$2:$C$70,2,FALSE)</f>
        <v>#N/A</v>
      </c>
      <c r="F4534" s="151" t="s">
        <v>4130</v>
      </c>
      <c r="G4534" s="151" t="s">
        <v>4204</v>
      </c>
      <c r="H4534" s="150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76"/>
        <v>#N/A</v>
      </c>
      <c r="L4534" s="5" t="e">
        <f t="shared" si="1071"/>
        <v>#N/A</v>
      </c>
      <c r="M4534" s="5" t="e">
        <f t="shared" si="1072"/>
        <v>#N/A</v>
      </c>
      <c r="N4534" s="156">
        <v>320</v>
      </c>
      <c r="P4534" s="12"/>
      <c r="Q4534" s="7">
        <f t="shared" si="1073"/>
        <v>7551938.1500000078</v>
      </c>
      <c r="R4534" s="44" t="e">
        <f>VLOOKUP(F4534,'Set up'!$A$2:$E$70,5,FALSE)</f>
        <v>#N/A</v>
      </c>
    </row>
    <row r="4535" spans="1:18" ht="16.2" customHeight="1" x14ac:dyDescent="0.3">
      <c r="A4535" s="150" t="s">
        <v>4256</v>
      </c>
      <c r="B4535" s="5">
        <f t="shared" si="1074"/>
        <v>10</v>
      </c>
      <c r="C4535" s="5">
        <f t="shared" si="1075"/>
        <v>2025</v>
      </c>
      <c r="D4535" s="150" t="s">
        <v>4229</v>
      </c>
      <c r="E4535" s="5" t="str">
        <f>VLOOKUP(F4535,'Set up'!$A$2:$C$70,2,FALSE)</f>
        <v>C00000027</v>
      </c>
      <c r="F4535" s="151" t="s">
        <v>859</v>
      </c>
      <c r="G4535" s="151" t="s">
        <v>3122</v>
      </c>
      <c r="H4535" s="150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76"/>
        <v>45947</v>
      </c>
      <c r="L4535" s="5">
        <f t="shared" si="1071"/>
        <v>10</v>
      </c>
      <c r="M4535" s="5">
        <f t="shared" si="1072"/>
        <v>2025</v>
      </c>
      <c r="N4535" s="156">
        <v>3375</v>
      </c>
      <c r="P4535" s="12"/>
      <c r="Q4535" s="7">
        <f t="shared" si="1073"/>
        <v>7555313.1500000078</v>
      </c>
      <c r="R4535" s="44" t="str">
        <f>VLOOKUP(F4535,'Set up'!$A$2:$E$70,5,FALSE)</f>
        <v>Trsf</v>
      </c>
    </row>
    <row r="4536" spans="1:18" ht="16.2" customHeight="1" x14ac:dyDescent="0.3">
      <c r="A4536" s="150" t="s">
        <v>4256</v>
      </c>
      <c r="B4536" s="5">
        <f t="shared" si="1074"/>
        <v>10</v>
      </c>
      <c r="C4536" s="5">
        <f t="shared" si="1075"/>
        <v>2025</v>
      </c>
      <c r="D4536" s="150" t="s">
        <v>4229</v>
      </c>
      <c r="E4536" s="5" t="str">
        <f>VLOOKUP(F4536,'Set up'!$A$2:$C$70,2,FALSE)</f>
        <v>C00000027</v>
      </c>
      <c r="F4536" s="151" t="s">
        <v>859</v>
      </c>
      <c r="G4536" s="151" t="s">
        <v>4276</v>
      </c>
      <c r="H4536" s="150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76"/>
        <v>45947</v>
      </c>
      <c r="L4536" s="5">
        <f t="shared" si="1071"/>
        <v>10</v>
      </c>
      <c r="M4536" s="5">
        <f t="shared" si="1072"/>
        <v>2025</v>
      </c>
      <c r="N4536" s="156">
        <v>438</v>
      </c>
      <c r="P4536" s="12"/>
      <c r="Q4536" s="7">
        <f t="shared" si="1073"/>
        <v>7555751.1500000078</v>
      </c>
      <c r="R4536" s="44" t="str">
        <f>VLOOKUP(F4536,'Set up'!$A$2:$E$70,5,FALSE)</f>
        <v>Trsf</v>
      </c>
    </row>
    <row r="4537" spans="1:18" ht="16.2" customHeight="1" x14ac:dyDescent="0.3">
      <c r="A4537" s="150" t="s">
        <v>4256</v>
      </c>
      <c r="B4537" s="5">
        <f t="shared" si="1074"/>
        <v>10</v>
      </c>
      <c r="C4537" s="5">
        <f t="shared" si="1075"/>
        <v>2025</v>
      </c>
      <c r="D4537" s="150" t="s">
        <v>4229</v>
      </c>
      <c r="E4537" s="5" t="str">
        <f>VLOOKUP(F4537,'Set up'!$A$2:$C$70,2,FALSE)</f>
        <v>C00000027</v>
      </c>
      <c r="F4537" s="151" t="s">
        <v>859</v>
      </c>
      <c r="G4537" s="151" t="s">
        <v>4144</v>
      </c>
      <c r="H4537" s="150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76"/>
        <v>45947</v>
      </c>
      <c r="L4537" s="5">
        <f t="shared" si="1071"/>
        <v>10</v>
      </c>
      <c r="M4537" s="5">
        <f t="shared" si="1072"/>
        <v>2025</v>
      </c>
      <c r="N4537" s="156">
        <v>1108.4000000000001</v>
      </c>
      <c r="P4537" s="12"/>
      <c r="Q4537" s="7">
        <f t="shared" si="1073"/>
        <v>7556859.5500000082</v>
      </c>
      <c r="R4537" s="44" t="str">
        <f>VLOOKUP(F4537,'Set up'!$A$2:$E$70,5,FALSE)</f>
        <v>Trsf</v>
      </c>
    </row>
    <row r="4538" spans="1:18" ht="16.2" customHeight="1" x14ac:dyDescent="0.3">
      <c r="A4538" s="150" t="s">
        <v>4256</v>
      </c>
      <c r="B4538" s="5">
        <f t="shared" si="1074"/>
        <v>10</v>
      </c>
      <c r="C4538" s="5">
        <f t="shared" si="1075"/>
        <v>2025</v>
      </c>
      <c r="D4538" s="150" t="s">
        <v>4229</v>
      </c>
      <c r="E4538" s="5" t="str">
        <f>VLOOKUP(F4538,'Set up'!$A$2:$C$70,2,FALSE)</f>
        <v>C00000027</v>
      </c>
      <c r="F4538" s="151" t="s">
        <v>859</v>
      </c>
      <c r="G4538" s="151" t="s">
        <v>949</v>
      </c>
      <c r="H4538" s="150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76"/>
        <v>45947</v>
      </c>
      <c r="L4538" s="5">
        <f t="shared" si="1071"/>
        <v>10</v>
      </c>
      <c r="M4538" s="5">
        <f t="shared" si="1072"/>
        <v>2025</v>
      </c>
      <c r="N4538" s="156">
        <v>360</v>
      </c>
      <c r="P4538" s="12"/>
      <c r="Q4538" s="7">
        <f t="shared" si="1073"/>
        <v>7557219.5500000082</v>
      </c>
      <c r="R4538" s="44" t="str">
        <f>VLOOKUP(F4538,'Set up'!$A$2:$E$70,5,FALSE)</f>
        <v>Trsf</v>
      </c>
    </row>
    <row r="4539" spans="1:18" ht="16.2" customHeight="1" x14ac:dyDescent="0.3">
      <c r="A4539" s="150" t="s">
        <v>4256</v>
      </c>
      <c r="B4539" s="5">
        <f t="shared" si="1074"/>
        <v>10</v>
      </c>
      <c r="C4539" s="5">
        <f t="shared" si="1075"/>
        <v>2025</v>
      </c>
      <c r="D4539" s="150" t="s">
        <v>4229</v>
      </c>
      <c r="E4539" s="5" t="str">
        <f>VLOOKUP(F4539,'Set up'!$A$2:$C$70,2,FALSE)</f>
        <v>C00000027</v>
      </c>
      <c r="F4539" s="151" t="s">
        <v>859</v>
      </c>
      <c r="G4539" s="151" t="s">
        <v>2558</v>
      </c>
      <c r="H4539" s="150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76"/>
        <v>45947</v>
      </c>
      <c r="L4539" s="5">
        <f t="shared" si="1071"/>
        <v>10</v>
      </c>
      <c r="M4539" s="5">
        <f t="shared" si="1072"/>
        <v>2025</v>
      </c>
      <c r="N4539" s="156">
        <v>275</v>
      </c>
      <c r="P4539" s="12"/>
      <c r="Q4539" s="7">
        <f t="shared" si="1073"/>
        <v>7557494.5500000082</v>
      </c>
      <c r="R4539" s="44" t="str">
        <f>VLOOKUP(F4539,'Set up'!$A$2:$E$70,5,FALSE)</f>
        <v>Trsf</v>
      </c>
    </row>
    <row r="4540" spans="1:18" ht="16.2" customHeight="1" x14ac:dyDescent="0.3">
      <c r="A4540" s="150" t="s">
        <v>4256</v>
      </c>
      <c r="B4540" s="5">
        <f t="shared" si="1074"/>
        <v>10</v>
      </c>
      <c r="C4540" s="5">
        <f t="shared" si="1075"/>
        <v>2025</v>
      </c>
      <c r="D4540" s="150" t="s">
        <v>4229</v>
      </c>
      <c r="E4540" s="5" t="str">
        <f>VLOOKUP(F4540,'Set up'!$A$2:$C$70,2,FALSE)</f>
        <v>C00000027</v>
      </c>
      <c r="F4540" s="151" t="s">
        <v>859</v>
      </c>
      <c r="G4540" s="151" t="s">
        <v>2646</v>
      </c>
      <c r="H4540" s="150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76"/>
        <v>45947</v>
      </c>
      <c r="L4540" s="5">
        <f t="shared" si="1071"/>
        <v>10</v>
      </c>
      <c r="M4540" s="5">
        <f t="shared" si="1072"/>
        <v>2025</v>
      </c>
      <c r="N4540" s="156">
        <v>187.5</v>
      </c>
      <c r="P4540" s="12"/>
      <c r="Q4540" s="7">
        <f t="shared" si="1073"/>
        <v>7557682.0500000082</v>
      </c>
      <c r="R4540" s="44" t="str">
        <f>VLOOKUP(F4540,'Set up'!$A$2:$E$70,5,FALSE)</f>
        <v>Trsf</v>
      </c>
    </row>
    <row r="4541" spans="1:18" ht="16.2" customHeight="1" x14ac:dyDescent="0.3">
      <c r="A4541" s="150" t="s">
        <v>4256</v>
      </c>
      <c r="B4541" s="5">
        <f t="shared" si="1074"/>
        <v>10</v>
      </c>
      <c r="C4541" s="5">
        <f t="shared" si="1075"/>
        <v>2025</v>
      </c>
      <c r="D4541" s="150" t="s">
        <v>4229</v>
      </c>
      <c r="E4541" s="5" t="str">
        <f>VLOOKUP(F4541,'Set up'!$A$2:$C$70,2,FALSE)</f>
        <v>C00000027</v>
      </c>
      <c r="F4541" s="151" t="s">
        <v>859</v>
      </c>
      <c r="G4541" s="151" t="s">
        <v>4277</v>
      </c>
      <c r="H4541" s="150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76"/>
        <v>45947</v>
      </c>
      <c r="L4541" s="5">
        <f t="shared" si="1071"/>
        <v>10</v>
      </c>
      <c r="M4541" s="5">
        <f t="shared" si="1072"/>
        <v>2025</v>
      </c>
      <c r="N4541" s="156">
        <v>100</v>
      </c>
      <c r="P4541" s="12"/>
      <c r="Q4541" s="7">
        <f t="shared" si="1073"/>
        <v>7557782.0500000082</v>
      </c>
      <c r="R4541" s="44" t="str">
        <f>VLOOKUP(F4541,'Set up'!$A$2:$E$70,5,FALSE)</f>
        <v>Trsf</v>
      </c>
    </row>
    <row r="4542" spans="1:18" ht="16.2" customHeight="1" x14ac:dyDescent="0.3">
      <c r="A4542" s="150" t="s">
        <v>4256</v>
      </c>
      <c r="B4542" s="5">
        <f t="shared" si="1074"/>
        <v>10</v>
      </c>
      <c r="C4542" s="5">
        <f t="shared" si="1075"/>
        <v>2025</v>
      </c>
      <c r="D4542" s="150" t="s">
        <v>4230</v>
      </c>
      <c r="E4542" s="5" t="str">
        <f>VLOOKUP(F4542,'Set up'!$A$2:$C$70,2,FALSE)</f>
        <v>C00000044</v>
      </c>
      <c r="F4542" s="151" t="s">
        <v>2929</v>
      </c>
      <c r="G4542" s="151" t="s">
        <v>3122</v>
      </c>
      <c r="H4542" s="150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76"/>
        <v>45947</v>
      </c>
      <c r="L4542" s="5">
        <f t="shared" si="1071"/>
        <v>10</v>
      </c>
      <c r="M4542" s="5">
        <f t="shared" si="1072"/>
        <v>2025</v>
      </c>
      <c r="N4542" s="156">
        <v>1687.5</v>
      </c>
      <c r="P4542" s="12"/>
      <c r="Q4542" s="7">
        <f t="shared" si="1073"/>
        <v>7559469.5500000082</v>
      </c>
      <c r="R4542" s="44" t="str">
        <f>VLOOKUP(F4542,'Set up'!$A$2:$E$70,5,FALSE)</f>
        <v>Cash</v>
      </c>
    </row>
    <row r="4543" spans="1:18" ht="16.2" customHeight="1" x14ac:dyDescent="0.3">
      <c r="A4543" s="150" t="s">
        <v>4256</v>
      </c>
      <c r="B4543" s="5">
        <f t="shared" si="1074"/>
        <v>10</v>
      </c>
      <c r="C4543" s="5">
        <f t="shared" si="1075"/>
        <v>2025</v>
      </c>
      <c r="D4543" s="150" t="s">
        <v>4230</v>
      </c>
      <c r="E4543" s="5" t="str">
        <f>VLOOKUP(F4543,'Set up'!$A$2:$C$70,2,FALSE)</f>
        <v>C00000044</v>
      </c>
      <c r="F4543" s="151" t="s">
        <v>2929</v>
      </c>
      <c r="G4543" s="151" t="s">
        <v>2570</v>
      </c>
      <c r="H4543" s="150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76"/>
        <v>45947</v>
      </c>
      <c r="L4543" s="5">
        <f t="shared" si="1071"/>
        <v>10</v>
      </c>
      <c r="M4543" s="5">
        <f t="shared" si="1072"/>
        <v>2025</v>
      </c>
      <c r="N4543" s="156">
        <v>432</v>
      </c>
      <c r="P4543" s="12"/>
      <c r="Q4543" s="7">
        <f t="shared" si="1073"/>
        <v>7559901.5500000082</v>
      </c>
      <c r="R4543" s="44" t="str">
        <f>VLOOKUP(F4543,'Set up'!$A$2:$E$70,5,FALSE)</f>
        <v>Cash</v>
      </c>
    </row>
    <row r="4544" spans="1:18" ht="16.2" customHeight="1" x14ac:dyDescent="0.3">
      <c r="A4544" s="150" t="s">
        <v>4256</v>
      </c>
      <c r="B4544" s="5">
        <f t="shared" si="1074"/>
        <v>10</v>
      </c>
      <c r="C4544" s="5">
        <f t="shared" si="1075"/>
        <v>2025</v>
      </c>
      <c r="D4544" s="150" t="s">
        <v>4231</v>
      </c>
      <c r="E4544" s="5" t="str">
        <f>VLOOKUP(F4544,'Set up'!$A$2:$C$70,2,FALSE)</f>
        <v>C00000019</v>
      </c>
      <c r="F4544" s="151" t="s">
        <v>400</v>
      </c>
      <c r="G4544" s="151" t="s">
        <v>1411</v>
      </c>
      <c r="H4544" s="150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76"/>
        <v>45947</v>
      </c>
      <c r="L4544" s="5">
        <f t="shared" si="1071"/>
        <v>10</v>
      </c>
      <c r="M4544" s="5">
        <f t="shared" si="1072"/>
        <v>2025</v>
      </c>
      <c r="N4544" s="156">
        <v>405</v>
      </c>
      <c r="P4544" s="12"/>
      <c r="Q4544" s="7">
        <f t="shared" si="1073"/>
        <v>7560306.5500000082</v>
      </c>
      <c r="R4544" s="44" t="str">
        <f>VLOOKUP(F4544,'Set up'!$A$2:$E$70,5,FALSE)</f>
        <v>Trsf</v>
      </c>
    </row>
    <row r="4545" spans="1:18" ht="16.2" customHeight="1" x14ac:dyDescent="0.3">
      <c r="A4545" s="150" t="s">
        <v>4257</v>
      </c>
      <c r="B4545" s="5">
        <f t="shared" si="1074"/>
        <v>10</v>
      </c>
      <c r="C4545" s="5">
        <f t="shared" si="1075"/>
        <v>2025</v>
      </c>
      <c r="D4545" s="150" t="s">
        <v>4232</v>
      </c>
      <c r="E4545" s="5" t="str">
        <f>VLOOKUP(F4545,'Set up'!$A$2:$C$70,2,FALSE)</f>
        <v>C00000042</v>
      </c>
      <c r="F4545" s="151" t="s">
        <v>2012</v>
      </c>
      <c r="G4545" s="151" t="s">
        <v>2646</v>
      </c>
      <c r="H4545" s="150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76"/>
        <v>45948</v>
      </c>
      <c r="L4545" s="5">
        <f t="shared" si="1071"/>
        <v>10</v>
      </c>
      <c r="M4545" s="5">
        <f t="shared" si="1072"/>
        <v>2025</v>
      </c>
      <c r="N4545" s="156">
        <v>312.5</v>
      </c>
      <c r="P4545" s="12"/>
      <c r="Q4545" s="7">
        <f t="shared" si="1073"/>
        <v>7560619.0500000082</v>
      </c>
      <c r="R4545" s="44" t="str">
        <f>VLOOKUP(F4545,'Set up'!$A$2:$E$70,5,FALSE)</f>
        <v>Trsf</v>
      </c>
    </row>
    <row r="4546" spans="1:18" ht="16.2" customHeight="1" x14ac:dyDescent="0.3">
      <c r="A4546" s="150" t="s">
        <v>4257</v>
      </c>
      <c r="B4546" s="5">
        <f t="shared" si="1074"/>
        <v>10</v>
      </c>
      <c r="C4546" s="5">
        <f t="shared" si="1075"/>
        <v>2025</v>
      </c>
      <c r="D4546" s="150" t="s">
        <v>4233</v>
      </c>
      <c r="E4546" s="5" t="str">
        <f>VLOOKUP(F4546,'Set up'!$A$2:$C$70,2,FALSE)</f>
        <v>C00000042</v>
      </c>
      <c r="F4546" s="151" t="s">
        <v>2012</v>
      </c>
      <c r="G4546" s="151" t="s">
        <v>3645</v>
      </c>
      <c r="H4546" s="150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76"/>
        <v>45948</v>
      </c>
      <c r="L4546" s="5">
        <f t="shared" si="1071"/>
        <v>10</v>
      </c>
      <c r="M4546" s="5">
        <f t="shared" si="1072"/>
        <v>2025</v>
      </c>
      <c r="N4546" s="156">
        <v>11025</v>
      </c>
      <c r="P4546" s="12"/>
      <c r="Q4546" s="7">
        <f t="shared" si="1073"/>
        <v>7571644.0500000082</v>
      </c>
      <c r="R4546" s="44" t="str">
        <f>VLOOKUP(F4546,'Set up'!$A$2:$E$70,5,FALSE)</f>
        <v>Trsf</v>
      </c>
    </row>
    <row r="4547" spans="1:18" ht="16.2" customHeight="1" x14ac:dyDescent="0.3">
      <c r="A4547" s="150" t="s">
        <v>4257</v>
      </c>
      <c r="B4547" s="5">
        <f t="shared" si="1074"/>
        <v>10</v>
      </c>
      <c r="C4547" s="5">
        <f t="shared" si="1075"/>
        <v>2025</v>
      </c>
      <c r="D4547" s="150" t="s">
        <v>4233</v>
      </c>
      <c r="E4547" s="5" t="str">
        <f>VLOOKUP(F4547,'Set up'!$A$2:$C$70,2,FALSE)</f>
        <v>C00000042</v>
      </c>
      <c r="F4547" s="151" t="s">
        <v>2012</v>
      </c>
      <c r="G4547" s="151" t="s">
        <v>3122</v>
      </c>
      <c r="H4547" s="150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76"/>
        <v>45948</v>
      </c>
      <c r="L4547" s="5">
        <f t="shared" ref="L4547:L4610" si="1077">MONTH(K4547)</f>
        <v>10</v>
      </c>
      <c r="M4547" s="5">
        <f t="shared" ref="M4547:M4610" si="1078">YEAR(K4547)</f>
        <v>2025</v>
      </c>
      <c r="N4547" s="156">
        <v>4725</v>
      </c>
      <c r="P4547" s="12"/>
      <c r="Q4547" s="7">
        <f t="shared" ref="Q4547:Q4610" si="1079">SUM(Q4546+N4547)</f>
        <v>7576369.0500000082</v>
      </c>
      <c r="R4547" s="44" t="str">
        <f>VLOOKUP(F4547,'Set up'!$A$2:$E$70,5,FALSE)</f>
        <v>Trsf</v>
      </c>
    </row>
    <row r="4548" spans="1:18" ht="16.2" customHeight="1" x14ac:dyDescent="0.3">
      <c r="A4548" s="150" t="s">
        <v>4257</v>
      </c>
      <c r="B4548" s="5">
        <f t="shared" si="1074"/>
        <v>10</v>
      </c>
      <c r="C4548" s="5">
        <f t="shared" si="1075"/>
        <v>2025</v>
      </c>
      <c r="D4548" s="150" t="s">
        <v>4233</v>
      </c>
      <c r="E4548" s="5" t="str">
        <f>VLOOKUP(F4548,'Set up'!$A$2:$C$70,2,FALSE)</f>
        <v>C00000042</v>
      </c>
      <c r="F4548" s="151" t="s">
        <v>2012</v>
      </c>
      <c r="G4548" s="151" t="s">
        <v>1392</v>
      </c>
      <c r="H4548" s="150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76"/>
        <v>45948</v>
      </c>
      <c r="L4548" s="5">
        <f t="shared" si="1077"/>
        <v>10</v>
      </c>
      <c r="M4548" s="5">
        <f t="shared" si="1078"/>
        <v>2025</v>
      </c>
      <c r="N4548" s="156">
        <v>4425</v>
      </c>
      <c r="P4548" s="12"/>
      <c r="Q4548" s="7">
        <f t="shared" si="1079"/>
        <v>7580794.0500000082</v>
      </c>
      <c r="R4548" s="44" t="str">
        <f>VLOOKUP(F4548,'Set up'!$A$2:$E$70,5,FALSE)</f>
        <v>Trsf</v>
      </c>
    </row>
    <row r="4549" spans="1:18" ht="16.2" customHeight="1" x14ac:dyDescent="0.3">
      <c r="A4549" s="150" t="s">
        <v>4257</v>
      </c>
      <c r="B4549" s="5">
        <f t="shared" si="1074"/>
        <v>10</v>
      </c>
      <c r="C4549" s="5">
        <f t="shared" si="1075"/>
        <v>2025</v>
      </c>
      <c r="D4549" s="150" t="s">
        <v>4233</v>
      </c>
      <c r="E4549" s="5" t="str">
        <f>VLOOKUP(F4549,'Set up'!$A$2:$C$70,2,FALSE)</f>
        <v>C00000042</v>
      </c>
      <c r="F4549" s="151" t="s">
        <v>2012</v>
      </c>
      <c r="G4549" s="151" t="s">
        <v>1922</v>
      </c>
      <c r="H4549" s="150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76"/>
        <v>45948</v>
      </c>
      <c r="L4549" s="5">
        <f t="shared" si="1077"/>
        <v>10</v>
      </c>
      <c r="M4549" s="5">
        <f t="shared" si="1078"/>
        <v>2025</v>
      </c>
      <c r="N4549" s="156">
        <v>3442.5</v>
      </c>
      <c r="P4549" s="12"/>
      <c r="Q4549" s="7">
        <f t="shared" si="1079"/>
        <v>7584236.5500000082</v>
      </c>
      <c r="R4549" s="44" t="str">
        <f>VLOOKUP(F4549,'Set up'!$A$2:$E$70,5,FALSE)</f>
        <v>Trsf</v>
      </c>
    </row>
    <row r="4550" spans="1:18" ht="16.2" customHeight="1" x14ac:dyDescent="0.3">
      <c r="A4550" s="150" t="s">
        <v>4257</v>
      </c>
      <c r="B4550" s="5">
        <f t="shared" si="1074"/>
        <v>10</v>
      </c>
      <c r="C4550" s="5">
        <f t="shared" si="1075"/>
        <v>2025</v>
      </c>
      <c r="D4550" s="150" t="s">
        <v>4233</v>
      </c>
      <c r="E4550" s="5" t="str">
        <f>VLOOKUP(F4550,'Set up'!$A$2:$C$70,2,FALSE)</f>
        <v>C00000042</v>
      </c>
      <c r="F4550" s="151" t="s">
        <v>2012</v>
      </c>
      <c r="G4550" s="151" t="s">
        <v>46</v>
      </c>
      <c r="H4550" s="150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76"/>
        <v>45948</v>
      </c>
      <c r="L4550" s="5">
        <f t="shared" si="1077"/>
        <v>10</v>
      </c>
      <c r="M4550" s="5">
        <f t="shared" si="1078"/>
        <v>2025</v>
      </c>
      <c r="N4550" s="156">
        <v>460</v>
      </c>
      <c r="P4550" s="12"/>
      <c r="Q4550" s="7">
        <f t="shared" si="1079"/>
        <v>7584696.5500000082</v>
      </c>
      <c r="R4550" s="44" t="str">
        <f>VLOOKUP(F4550,'Set up'!$A$2:$E$70,5,FALSE)</f>
        <v>Trsf</v>
      </c>
    </row>
    <row r="4551" spans="1:18" ht="16.2" customHeight="1" x14ac:dyDescent="0.3">
      <c r="A4551" s="150" t="s">
        <v>4257</v>
      </c>
      <c r="B4551" s="5">
        <f t="shared" si="1074"/>
        <v>10</v>
      </c>
      <c r="C4551" s="5">
        <f t="shared" si="1075"/>
        <v>2025</v>
      </c>
      <c r="D4551" s="150" t="s">
        <v>4233</v>
      </c>
      <c r="E4551" s="5" t="str">
        <f>VLOOKUP(F4551,'Set up'!$A$2:$C$70,2,FALSE)</f>
        <v>C00000042</v>
      </c>
      <c r="F4551" s="151" t="s">
        <v>2012</v>
      </c>
      <c r="G4551" s="151" t="s">
        <v>1073</v>
      </c>
      <c r="H4551" s="150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76"/>
        <v>45948</v>
      </c>
      <c r="L4551" s="5">
        <f t="shared" si="1077"/>
        <v>10</v>
      </c>
      <c r="M4551" s="5">
        <f t="shared" si="1078"/>
        <v>2025</v>
      </c>
      <c r="N4551" s="156">
        <v>1050</v>
      </c>
      <c r="P4551" s="12"/>
      <c r="Q4551" s="7">
        <f t="shared" si="1079"/>
        <v>7585746.5500000082</v>
      </c>
      <c r="R4551" s="44" t="str">
        <f>VLOOKUP(F4551,'Set up'!$A$2:$E$70,5,FALSE)</f>
        <v>Trsf</v>
      </c>
    </row>
    <row r="4552" spans="1:18" ht="16.2" customHeight="1" x14ac:dyDescent="0.3">
      <c r="A4552" s="150" t="s">
        <v>4257</v>
      </c>
      <c r="B4552" s="5">
        <f t="shared" si="1074"/>
        <v>10</v>
      </c>
      <c r="C4552" s="5">
        <f t="shared" si="1075"/>
        <v>2025</v>
      </c>
      <c r="D4552" s="150" t="s">
        <v>4234</v>
      </c>
      <c r="E4552" s="5" t="str">
        <f>VLOOKUP(F4552,'Set up'!$A$2:$C$70,2,FALSE)</f>
        <v>C00000010</v>
      </c>
      <c r="F4552" s="151" t="s">
        <v>62</v>
      </c>
      <c r="G4552" s="151" t="s">
        <v>3645</v>
      </c>
      <c r="H4552" s="150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76"/>
        <v>46068</v>
      </c>
      <c r="L4552" s="5">
        <f t="shared" si="1077"/>
        <v>2</v>
      </c>
      <c r="M4552" s="5">
        <f t="shared" si="1078"/>
        <v>2026</v>
      </c>
      <c r="N4552" s="156">
        <v>15525</v>
      </c>
      <c r="P4552" s="12"/>
      <c r="Q4552" s="7">
        <f t="shared" si="1079"/>
        <v>7601271.5500000082</v>
      </c>
      <c r="R4552" s="44" t="str">
        <f>VLOOKUP(F4552,'Set up'!$A$2:$E$70,5,FALSE)</f>
        <v>Trsf</v>
      </c>
    </row>
    <row r="4553" spans="1:18" ht="16.2" customHeight="1" x14ac:dyDescent="0.3">
      <c r="A4553" s="150" t="s">
        <v>4257</v>
      </c>
      <c r="B4553" s="5">
        <f t="shared" si="1074"/>
        <v>10</v>
      </c>
      <c r="C4553" s="5">
        <f t="shared" si="1075"/>
        <v>2025</v>
      </c>
      <c r="D4553" s="150" t="s">
        <v>4234</v>
      </c>
      <c r="E4553" s="5" t="str">
        <f>VLOOKUP(F4553,'Set up'!$A$2:$C$70,2,FALSE)</f>
        <v>C00000010</v>
      </c>
      <c r="F4553" s="151" t="s">
        <v>62</v>
      </c>
      <c r="G4553" s="151" t="s">
        <v>1543</v>
      </c>
      <c r="H4553" s="150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76"/>
        <v>46068</v>
      </c>
      <c r="L4553" s="5">
        <f t="shared" si="1077"/>
        <v>2</v>
      </c>
      <c r="M4553" s="5">
        <f t="shared" si="1078"/>
        <v>2026</v>
      </c>
      <c r="N4553" s="156">
        <v>3480</v>
      </c>
      <c r="P4553" s="12"/>
      <c r="Q4553" s="7">
        <f t="shared" si="1079"/>
        <v>7604751.5500000082</v>
      </c>
      <c r="R4553" s="44" t="str">
        <f>VLOOKUP(F4553,'Set up'!$A$2:$E$70,5,FALSE)</f>
        <v>Trsf</v>
      </c>
    </row>
    <row r="4554" spans="1:18" ht="16.2" customHeight="1" x14ac:dyDescent="0.3">
      <c r="A4554" s="150" t="s">
        <v>4257</v>
      </c>
      <c r="B4554" s="5">
        <f t="shared" si="1074"/>
        <v>10</v>
      </c>
      <c r="C4554" s="5">
        <f t="shared" si="1075"/>
        <v>2025</v>
      </c>
      <c r="D4554" s="150" t="s">
        <v>4234</v>
      </c>
      <c r="E4554" s="5" t="str">
        <f>VLOOKUP(F4554,'Set up'!$A$2:$C$70,2,FALSE)</f>
        <v>C00000010</v>
      </c>
      <c r="F4554" s="151" t="s">
        <v>62</v>
      </c>
      <c r="G4554" s="151" t="s">
        <v>614</v>
      </c>
      <c r="H4554" s="150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76"/>
        <v>46068</v>
      </c>
      <c r="L4554" s="5">
        <f t="shared" si="1077"/>
        <v>2</v>
      </c>
      <c r="M4554" s="5">
        <f t="shared" si="1078"/>
        <v>2026</v>
      </c>
      <c r="N4554" s="156">
        <v>395</v>
      </c>
      <c r="P4554" s="12"/>
      <c r="Q4554" s="7">
        <f t="shared" si="1079"/>
        <v>7605146.5500000082</v>
      </c>
      <c r="R4554" s="44" t="str">
        <f>VLOOKUP(F4554,'Set up'!$A$2:$E$70,5,FALSE)</f>
        <v>Trsf</v>
      </c>
    </row>
    <row r="4555" spans="1:18" ht="16.2" customHeight="1" x14ac:dyDescent="0.3">
      <c r="A4555" s="150" t="s">
        <v>4257</v>
      </c>
      <c r="B4555" s="5">
        <f t="shared" si="1074"/>
        <v>10</v>
      </c>
      <c r="C4555" s="5">
        <f t="shared" si="1075"/>
        <v>2025</v>
      </c>
      <c r="D4555" s="150" t="s">
        <v>4234</v>
      </c>
      <c r="E4555" s="5" t="str">
        <f>VLOOKUP(F4555,'Set up'!$A$2:$C$70,2,FALSE)</f>
        <v>C00000010</v>
      </c>
      <c r="F4555" s="151" t="s">
        <v>62</v>
      </c>
      <c r="G4555" s="151" t="s">
        <v>46</v>
      </c>
      <c r="H4555" s="150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76"/>
        <v>46068</v>
      </c>
      <c r="L4555" s="5">
        <f t="shared" si="1077"/>
        <v>2</v>
      </c>
      <c r="M4555" s="5">
        <f t="shared" si="1078"/>
        <v>2026</v>
      </c>
      <c r="N4555" s="156">
        <v>920</v>
      </c>
      <c r="P4555" s="12"/>
      <c r="Q4555" s="7">
        <f t="shared" si="1079"/>
        <v>7606066.5500000082</v>
      </c>
      <c r="R4555" s="44" t="str">
        <f>VLOOKUP(F4555,'Set up'!$A$2:$E$70,5,FALSE)</f>
        <v>Trsf</v>
      </c>
    </row>
    <row r="4556" spans="1:18" ht="16.2" customHeight="1" x14ac:dyDescent="0.3">
      <c r="A4556" s="150" t="s">
        <v>4257</v>
      </c>
      <c r="B4556" s="5">
        <f t="shared" si="1074"/>
        <v>10</v>
      </c>
      <c r="C4556" s="5">
        <f t="shared" si="1075"/>
        <v>2025</v>
      </c>
      <c r="D4556" s="150" t="s">
        <v>4234</v>
      </c>
      <c r="E4556" s="5" t="str">
        <f>VLOOKUP(F4556,'Set up'!$A$2:$C$70,2,FALSE)</f>
        <v>C00000010</v>
      </c>
      <c r="F4556" s="151" t="s">
        <v>62</v>
      </c>
      <c r="G4556" s="151" t="s">
        <v>2449</v>
      </c>
      <c r="H4556" s="150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76"/>
        <v>46068</v>
      </c>
      <c r="L4556" s="5">
        <f t="shared" si="1077"/>
        <v>2</v>
      </c>
      <c r="M4556" s="5">
        <f t="shared" si="1078"/>
        <v>2026</v>
      </c>
      <c r="N4556" s="156">
        <v>840</v>
      </c>
      <c r="P4556" s="12"/>
      <c r="Q4556" s="7">
        <f t="shared" si="1079"/>
        <v>7606906.5500000082</v>
      </c>
      <c r="R4556" s="44" t="str">
        <f>VLOOKUP(F4556,'Set up'!$A$2:$E$70,5,FALSE)</f>
        <v>Trsf</v>
      </c>
    </row>
    <row r="4557" spans="1:18" ht="16.2" customHeight="1" x14ac:dyDescent="0.3">
      <c r="A4557" s="150" t="s">
        <v>4257</v>
      </c>
      <c r="B4557" s="5">
        <f t="shared" si="1074"/>
        <v>10</v>
      </c>
      <c r="C4557" s="5">
        <f t="shared" si="1075"/>
        <v>2025</v>
      </c>
      <c r="D4557" s="150" t="s">
        <v>4234</v>
      </c>
      <c r="E4557" s="5" t="str">
        <f>VLOOKUP(F4557,'Set up'!$A$2:$C$70,2,FALSE)</f>
        <v>C00000010</v>
      </c>
      <c r="F4557" s="151" t="s">
        <v>62</v>
      </c>
      <c r="G4557" s="151" t="s">
        <v>949</v>
      </c>
      <c r="H4557" s="150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76"/>
        <v>46068</v>
      </c>
      <c r="L4557" s="5">
        <f t="shared" si="1077"/>
        <v>2</v>
      </c>
      <c r="M4557" s="5">
        <f t="shared" si="1078"/>
        <v>2026</v>
      </c>
      <c r="N4557" s="156">
        <v>696</v>
      </c>
      <c r="P4557" s="12"/>
      <c r="Q4557" s="7">
        <f t="shared" si="1079"/>
        <v>7607602.5500000082</v>
      </c>
      <c r="R4557" s="44" t="str">
        <f>VLOOKUP(F4557,'Set up'!$A$2:$E$70,5,FALSE)</f>
        <v>Trsf</v>
      </c>
    </row>
    <row r="4558" spans="1:18" ht="16.2" customHeight="1" x14ac:dyDescent="0.3">
      <c r="A4558" s="150" t="s">
        <v>4258</v>
      </c>
      <c r="B4558" s="5">
        <f t="shared" si="1074"/>
        <v>10</v>
      </c>
      <c r="C4558" s="5">
        <f t="shared" si="1075"/>
        <v>2025</v>
      </c>
      <c r="D4558" s="150" t="s">
        <v>4235</v>
      </c>
      <c r="E4558" s="5" t="str">
        <f>VLOOKUP(F4558,'Set up'!$A$2:$C$70,2,FALSE)</f>
        <v>C00000019</v>
      </c>
      <c r="F4558" s="151" t="s">
        <v>400</v>
      </c>
      <c r="G4558" s="151" t="s">
        <v>3122</v>
      </c>
      <c r="H4558" s="150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76"/>
        <v>45952</v>
      </c>
      <c r="L4558" s="5">
        <f t="shared" si="1077"/>
        <v>10</v>
      </c>
      <c r="M4558" s="5">
        <f t="shared" si="1078"/>
        <v>2025</v>
      </c>
      <c r="N4558" s="156">
        <v>1687.5</v>
      </c>
      <c r="P4558" s="12"/>
      <c r="Q4558" s="7">
        <f t="shared" si="1079"/>
        <v>7609290.0500000082</v>
      </c>
      <c r="R4558" s="44" t="str">
        <f>VLOOKUP(F4558,'Set up'!$A$2:$E$70,5,FALSE)</f>
        <v>Trsf</v>
      </c>
    </row>
    <row r="4559" spans="1:18" ht="16.2" customHeight="1" x14ac:dyDescent="0.3">
      <c r="A4559" s="150" t="s">
        <v>4258</v>
      </c>
      <c r="B4559" s="5">
        <f t="shared" si="1074"/>
        <v>10</v>
      </c>
      <c r="C4559" s="5">
        <f t="shared" si="1075"/>
        <v>2025</v>
      </c>
      <c r="D4559" s="150" t="s">
        <v>4235</v>
      </c>
      <c r="E4559" s="5" t="str">
        <f>VLOOKUP(F4559,'Set up'!$A$2:$C$70,2,FALSE)</f>
        <v>C00000019</v>
      </c>
      <c r="F4559" s="151" t="s">
        <v>400</v>
      </c>
      <c r="G4559" s="151" t="s">
        <v>2138</v>
      </c>
      <c r="H4559" s="150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76"/>
        <v>45952</v>
      </c>
      <c r="L4559" s="5">
        <f t="shared" si="1077"/>
        <v>10</v>
      </c>
      <c r="M4559" s="5">
        <f t="shared" si="1078"/>
        <v>2025</v>
      </c>
      <c r="N4559" s="156">
        <v>575</v>
      </c>
      <c r="P4559" s="12"/>
      <c r="Q4559" s="7">
        <f t="shared" si="1079"/>
        <v>7609865.0500000082</v>
      </c>
      <c r="R4559" s="44" t="str">
        <f>VLOOKUP(F4559,'Set up'!$A$2:$E$70,5,FALSE)</f>
        <v>Trsf</v>
      </c>
    </row>
    <row r="4560" spans="1:18" ht="16.2" customHeight="1" x14ac:dyDescent="0.3">
      <c r="A4560" s="150" t="s">
        <v>4259</v>
      </c>
      <c r="B4560" s="5">
        <f t="shared" si="1074"/>
        <v>10</v>
      </c>
      <c r="C4560" s="5">
        <f t="shared" si="1075"/>
        <v>2025</v>
      </c>
      <c r="D4560" s="150" t="s">
        <v>4236</v>
      </c>
      <c r="E4560" s="5" t="e">
        <f>VLOOKUP(F4560,'Set up'!$A$2:$C$70,2,FALSE)</f>
        <v>#N/A</v>
      </c>
      <c r="F4560" s="151" t="s">
        <v>4130</v>
      </c>
      <c r="G4560" s="151" t="s">
        <v>3122</v>
      </c>
      <c r="H4560" s="150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76"/>
        <v>#N/A</v>
      </c>
      <c r="L4560" s="5" t="e">
        <f t="shared" si="1077"/>
        <v>#N/A</v>
      </c>
      <c r="M4560" s="5" t="e">
        <f t="shared" si="1078"/>
        <v>#N/A</v>
      </c>
      <c r="N4560" s="156">
        <v>1687.5</v>
      </c>
      <c r="P4560" s="12"/>
      <c r="Q4560" s="7">
        <f t="shared" si="1079"/>
        <v>7611552.5500000082</v>
      </c>
      <c r="R4560" s="44" t="e">
        <f>VLOOKUP(F4560,'Set up'!$A$2:$E$70,5,FALSE)</f>
        <v>#N/A</v>
      </c>
    </row>
    <row r="4561" spans="1:18" ht="16.2" customHeight="1" x14ac:dyDescent="0.3">
      <c r="A4561" s="150" t="s">
        <v>4259</v>
      </c>
      <c r="B4561" s="5">
        <f t="shared" si="1074"/>
        <v>10</v>
      </c>
      <c r="C4561" s="5">
        <f t="shared" si="1075"/>
        <v>2025</v>
      </c>
      <c r="D4561" s="150" t="s">
        <v>4236</v>
      </c>
      <c r="E4561" s="5" t="e">
        <f>VLOOKUP(F4561,'Set up'!$A$2:$C$70,2,FALSE)</f>
        <v>#N/A</v>
      </c>
      <c r="F4561" s="151" t="s">
        <v>4130</v>
      </c>
      <c r="G4561" s="151" t="s">
        <v>707</v>
      </c>
      <c r="H4561" s="150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76"/>
        <v>#N/A</v>
      </c>
      <c r="L4561" s="5" t="e">
        <f t="shared" si="1077"/>
        <v>#N/A</v>
      </c>
      <c r="M4561" s="5" t="e">
        <f t="shared" si="1078"/>
        <v>#N/A</v>
      </c>
      <c r="N4561" s="156">
        <v>394.2</v>
      </c>
      <c r="P4561" s="12"/>
      <c r="Q4561" s="7">
        <f t="shared" si="1079"/>
        <v>7611946.7500000084</v>
      </c>
      <c r="R4561" s="44" t="e">
        <f>VLOOKUP(F4561,'Set up'!$A$2:$E$70,5,FALSE)</f>
        <v>#N/A</v>
      </c>
    </row>
    <row r="4562" spans="1:18" ht="16.2" customHeight="1" x14ac:dyDescent="0.3">
      <c r="A4562" s="150" t="s">
        <v>4259</v>
      </c>
      <c r="B4562" s="5">
        <f t="shared" si="1074"/>
        <v>10</v>
      </c>
      <c r="C4562" s="5">
        <f t="shared" si="1075"/>
        <v>2025</v>
      </c>
      <c r="D4562" s="150" t="s">
        <v>4236</v>
      </c>
      <c r="E4562" s="5" t="e">
        <f>VLOOKUP(F4562,'Set up'!$A$2:$C$70,2,FALSE)</f>
        <v>#N/A</v>
      </c>
      <c r="F4562" s="151" t="s">
        <v>4130</v>
      </c>
      <c r="G4562" s="151" t="s">
        <v>2646</v>
      </c>
      <c r="H4562" s="150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76"/>
        <v>#N/A</v>
      </c>
      <c r="L4562" s="5" t="e">
        <f t="shared" si="1077"/>
        <v>#N/A</v>
      </c>
      <c r="M4562" s="5" t="e">
        <f t="shared" si="1078"/>
        <v>#N/A</v>
      </c>
      <c r="N4562" s="156">
        <v>125</v>
      </c>
      <c r="P4562" s="12"/>
      <c r="Q4562" s="7">
        <f t="shared" si="1079"/>
        <v>7612071.7500000084</v>
      </c>
      <c r="R4562" s="44" t="e">
        <f>VLOOKUP(F4562,'Set up'!$A$2:$E$70,5,FALSE)</f>
        <v>#N/A</v>
      </c>
    </row>
    <row r="4563" spans="1:18" ht="16.2" customHeight="1" x14ac:dyDescent="0.3">
      <c r="A4563" s="150" t="s">
        <v>4259</v>
      </c>
      <c r="B4563" s="5">
        <f t="shared" si="1074"/>
        <v>10</v>
      </c>
      <c r="C4563" s="5">
        <f t="shared" si="1075"/>
        <v>2025</v>
      </c>
      <c r="D4563" s="150" t="s">
        <v>4236</v>
      </c>
      <c r="E4563" s="5" t="e">
        <f>VLOOKUP(F4563,'Set up'!$A$2:$C$70,2,FALSE)</f>
        <v>#N/A</v>
      </c>
      <c r="F4563" s="151" t="s">
        <v>4130</v>
      </c>
      <c r="G4563" s="151" t="s">
        <v>945</v>
      </c>
      <c r="H4563" s="150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76"/>
        <v>#N/A</v>
      </c>
      <c r="L4563" s="5" t="e">
        <f t="shared" si="1077"/>
        <v>#N/A</v>
      </c>
      <c r="M4563" s="5" t="e">
        <f t="shared" si="1078"/>
        <v>#N/A</v>
      </c>
      <c r="N4563" s="156">
        <v>120</v>
      </c>
      <c r="P4563" s="12"/>
      <c r="Q4563" s="7">
        <f t="shared" si="1079"/>
        <v>7612191.7500000084</v>
      </c>
      <c r="R4563" s="44" t="e">
        <f>VLOOKUP(F4563,'Set up'!$A$2:$E$70,5,FALSE)</f>
        <v>#N/A</v>
      </c>
    </row>
    <row r="4564" spans="1:18" ht="16.2" customHeight="1" x14ac:dyDescent="0.3">
      <c r="A4564" s="150" t="s">
        <v>4260</v>
      </c>
      <c r="B4564" s="5">
        <f t="shared" si="1074"/>
        <v>10</v>
      </c>
      <c r="C4564" s="5">
        <f t="shared" si="1075"/>
        <v>2025</v>
      </c>
      <c r="D4564" s="150" t="s">
        <v>4237</v>
      </c>
      <c r="E4564" s="5" t="str">
        <f>VLOOKUP(F4564,'Set up'!$A$2:$C$70,2,FALSE)</f>
        <v>C00000063</v>
      </c>
      <c r="F4564" s="151" t="s">
        <v>4198</v>
      </c>
      <c r="G4564" s="151" t="s">
        <v>3507</v>
      </c>
      <c r="H4564" s="150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76"/>
        <v>45954</v>
      </c>
      <c r="L4564" s="5">
        <f t="shared" si="1077"/>
        <v>10</v>
      </c>
      <c r="M4564" s="5">
        <f t="shared" si="1078"/>
        <v>2025</v>
      </c>
      <c r="N4564" s="156">
        <v>8212.5</v>
      </c>
      <c r="P4564" s="12"/>
      <c r="Q4564" s="7">
        <f t="shared" si="1079"/>
        <v>7620404.2500000084</v>
      </c>
      <c r="R4564" s="44" t="str">
        <f>VLOOKUP(F4564,'Set up'!$A$2:$E$70,5,FALSE)</f>
        <v>Cash</v>
      </c>
    </row>
    <row r="4565" spans="1:18" ht="16.2" customHeight="1" x14ac:dyDescent="0.3">
      <c r="A4565" s="150" t="s">
        <v>4260</v>
      </c>
      <c r="B4565" s="5">
        <f t="shared" si="1074"/>
        <v>10</v>
      </c>
      <c r="C4565" s="5">
        <f t="shared" si="1075"/>
        <v>2025</v>
      </c>
      <c r="D4565" s="150" t="s">
        <v>4237</v>
      </c>
      <c r="E4565" s="5" t="str">
        <f>VLOOKUP(F4565,'Set up'!$A$2:$C$70,2,FALSE)</f>
        <v>C00000063</v>
      </c>
      <c r="F4565" s="151" t="s">
        <v>4198</v>
      </c>
      <c r="G4565" s="151" t="s">
        <v>4201</v>
      </c>
      <c r="H4565" s="150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76"/>
        <v>45954</v>
      </c>
      <c r="L4565" s="5">
        <f t="shared" si="1077"/>
        <v>10</v>
      </c>
      <c r="M4565" s="5">
        <f t="shared" si="1078"/>
        <v>2025</v>
      </c>
      <c r="N4565" s="156">
        <v>1642.5</v>
      </c>
      <c r="P4565" s="12"/>
      <c r="Q4565" s="7">
        <f t="shared" si="1079"/>
        <v>7622046.7500000084</v>
      </c>
      <c r="R4565" s="44" t="str">
        <f>VLOOKUP(F4565,'Set up'!$A$2:$E$70,5,FALSE)</f>
        <v>Cash</v>
      </c>
    </row>
    <row r="4566" spans="1:18" ht="16.2" customHeight="1" x14ac:dyDescent="0.3">
      <c r="A4566" s="150" t="s">
        <v>4260</v>
      </c>
      <c r="B4566" s="5">
        <f t="shared" si="1074"/>
        <v>10</v>
      </c>
      <c r="C4566" s="5">
        <f t="shared" si="1075"/>
        <v>2025</v>
      </c>
      <c r="D4566" s="150" t="s">
        <v>4237</v>
      </c>
      <c r="E4566" s="5" t="str">
        <f>VLOOKUP(F4566,'Set up'!$A$2:$C$70,2,FALSE)</f>
        <v>C00000063</v>
      </c>
      <c r="F4566" s="151" t="s">
        <v>4198</v>
      </c>
      <c r="G4566" s="151" t="s">
        <v>4278</v>
      </c>
      <c r="H4566" s="150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76"/>
        <v>45954</v>
      </c>
      <c r="L4566" s="5">
        <f t="shared" si="1077"/>
        <v>10</v>
      </c>
      <c r="M4566" s="5">
        <f t="shared" si="1078"/>
        <v>2025</v>
      </c>
      <c r="N4566" s="156">
        <v>1836</v>
      </c>
      <c r="P4566" s="12"/>
      <c r="Q4566" s="7">
        <f t="shared" si="1079"/>
        <v>7623882.7500000084</v>
      </c>
      <c r="R4566" s="44" t="str">
        <f>VLOOKUP(F4566,'Set up'!$A$2:$E$70,5,FALSE)</f>
        <v>Cash</v>
      </c>
    </row>
    <row r="4567" spans="1:18" ht="16.2" customHeight="1" x14ac:dyDescent="0.3">
      <c r="A4567" s="150" t="s">
        <v>4260</v>
      </c>
      <c r="B4567" s="5">
        <f t="shared" si="1074"/>
        <v>10</v>
      </c>
      <c r="C4567" s="5">
        <f t="shared" si="1075"/>
        <v>2025</v>
      </c>
      <c r="D4567" s="150" t="s">
        <v>4237</v>
      </c>
      <c r="E4567" s="5" t="str">
        <f>VLOOKUP(F4567,'Set up'!$A$2:$C$70,2,FALSE)</f>
        <v>C00000063</v>
      </c>
      <c r="F4567" s="151" t="s">
        <v>4198</v>
      </c>
      <c r="G4567" s="151" t="s">
        <v>4202</v>
      </c>
      <c r="H4567" s="150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76"/>
        <v>45954</v>
      </c>
      <c r="L4567" s="5">
        <f t="shared" si="1077"/>
        <v>10</v>
      </c>
      <c r="M4567" s="5">
        <f t="shared" si="1078"/>
        <v>2025</v>
      </c>
      <c r="N4567" s="156">
        <v>734.4</v>
      </c>
      <c r="P4567" s="12"/>
      <c r="Q4567" s="7">
        <f t="shared" si="1079"/>
        <v>7624617.1500000088</v>
      </c>
      <c r="R4567" s="44" t="str">
        <f>VLOOKUP(F4567,'Set up'!$A$2:$E$70,5,FALSE)</f>
        <v>Cash</v>
      </c>
    </row>
    <row r="4568" spans="1:18" ht="16.2" customHeight="1" x14ac:dyDescent="0.3">
      <c r="A4568" s="150" t="s">
        <v>4260</v>
      </c>
      <c r="B4568" s="5">
        <f t="shared" si="1074"/>
        <v>10</v>
      </c>
      <c r="C4568" s="5">
        <f t="shared" si="1075"/>
        <v>2025</v>
      </c>
      <c r="D4568" s="150" t="s">
        <v>4237</v>
      </c>
      <c r="E4568" s="5" t="str">
        <f>VLOOKUP(F4568,'Set up'!$A$2:$C$70,2,FALSE)</f>
        <v>C00000063</v>
      </c>
      <c r="F4568" s="151" t="s">
        <v>4198</v>
      </c>
      <c r="G4568" s="151" t="s">
        <v>3513</v>
      </c>
      <c r="H4568" s="150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76"/>
        <v>45954</v>
      </c>
      <c r="L4568" s="5">
        <f t="shared" si="1077"/>
        <v>10</v>
      </c>
      <c r="M4568" s="5">
        <f t="shared" si="1078"/>
        <v>2025</v>
      </c>
      <c r="N4568" s="156">
        <v>420</v>
      </c>
      <c r="P4568" s="12"/>
      <c r="Q4568" s="7">
        <f t="shared" si="1079"/>
        <v>7625037.1500000088</v>
      </c>
      <c r="R4568" s="44" t="str">
        <f>VLOOKUP(F4568,'Set up'!$A$2:$E$70,5,FALSE)</f>
        <v>Cash</v>
      </c>
    </row>
    <row r="4569" spans="1:18" ht="16.2" customHeight="1" x14ac:dyDescent="0.3">
      <c r="A4569" s="150" t="s">
        <v>4260</v>
      </c>
      <c r="B4569" s="5">
        <f t="shared" si="1074"/>
        <v>10</v>
      </c>
      <c r="C4569" s="5">
        <f t="shared" si="1075"/>
        <v>2025</v>
      </c>
      <c r="D4569" s="150" t="s">
        <v>4237</v>
      </c>
      <c r="E4569" s="5" t="str">
        <f>VLOOKUP(F4569,'Set up'!$A$2:$C$70,2,FALSE)</f>
        <v>C00000063</v>
      </c>
      <c r="F4569" s="151" t="s">
        <v>4198</v>
      </c>
      <c r="G4569" s="151" t="s">
        <v>3511</v>
      </c>
      <c r="H4569" s="150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76"/>
        <v>45954</v>
      </c>
      <c r="L4569" s="5">
        <f t="shared" si="1077"/>
        <v>10</v>
      </c>
      <c r="M4569" s="5">
        <f t="shared" si="1078"/>
        <v>2025</v>
      </c>
      <c r="N4569" s="156">
        <v>240</v>
      </c>
      <c r="P4569" s="12"/>
      <c r="Q4569" s="7">
        <f t="shared" si="1079"/>
        <v>7625277.1500000088</v>
      </c>
      <c r="R4569" s="44" t="str">
        <f>VLOOKUP(F4569,'Set up'!$A$2:$E$70,5,FALSE)</f>
        <v>Cash</v>
      </c>
    </row>
    <row r="4570" spans="1:18" ht="16.2" customHeight="1" x14ac:dyDescent="0.3">
      <c r="A4570" s="150" t="s">
        <v>4260</v>
      </c>
      <c r="B4570" s="5">
        <f t="shared" si="1074"/>
        <v>10</v>
      </c>
      <c r="C4570" s="5">
        <f t="shared" si="1075"/>
        <v>2025</v>
      </c>
      <c r="D4570" s="150" t="s">
        <v>4237</v>
      </c>
      <c r="E4570" s="5" t="str">
        <f>VLOOKUP(F4570,'Set up'!$A$2:$C$70,2,FALSE)</f>
        <v>C00000063</v>
      </c>
      <c r="F4570" s="151" t="s">
        <v>4198</v>
      </c>
      <c r="G4570" s="151" t="s">
        <v>1637</v>
      </c>
      <c r="H4570" s="150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76"/>
        <v>45954</v>
      </c>
      <c r="L4570" s="5">
        <f t="shared" si="1077"/>
        <v>10</v>
      </c>
      <c r="M4570" s="5">
        <f t="shared" si="1078"/>
        <v>2025</v>
      </c>
      <c r="N4570" s="156">
        <v>800</v>
      </c>
      <c r="P4570" s="12"/>
      <c r="Q4570" s="7">
        <f t="shared" si="1079"/>
        <v>7626077.1500000088</v>
      </c>
      <c r="R4570" s="44" t="str">
        <f>VLOOKUP(F4570,'Set up'!$A$2:$E$70,5,FALSE)</f>
        <v>Cash</v>
      </c>
    </row>
    <row r="4571" spans="1:18" ht="16.2" customHeight="1" x14ac:dyDescent="0.3">
      <c r="A4571" s="150" t="s">
        <v>4260</v>
      </c>
      <c r="B4571" s="5">
        <f t="shared" si="1074"/>
        <v>10</v>
      </c>
      <c r="C4571" s="5">
        <f t="shared" si="1075"/>
        <v>2025</v>
      </c>
      <c r="D4571" s="150" t="s">
        <v>4237</v>
      </c>
      <c r="E4571" s="5" t="str">
        <f>VLOOKUP(F4571,'Set up'!$A$2:$C$70,2,FALSE)</f>
        <v>C00000063</v>
      </c>
      <c r="F4571" s="151" t="s">
        <v>4198</v>
      </c>
      <c r="G4571" s="151" t="s">
        <v>1449</v>
      </c>
      <c r="H4571" s="150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76"/>
        <v>45954</v>
      </c>
      <c r="L4571" s="5">
        <f t="shared" si="1077"/>
        <v>10</v>
      </c>
      <c r="M4571" s="5">
        <f t="shared" si="1078"/>
        <v>2025</v>
      </c>
      <c r="N4571" s="156">
        <v>240</v>
      </c>
      <c r="P4571" s="12"/>
      <c r="Q4571" s="7">
        <f t="shared" si="1079"/>
        <v>7626317.1500000088</v>
      </c>
      <c r="R4571" s="44" t="str">
        <f>VLOOKUP(F4571,'Set up'!$A$2:$E$70,5,FALSE)</f>
        <v>Cash</v>
      </c>
    </row>
    <row r="4572" spans="1:18" ht="16.2" customHeight="1" x14ac:dyDescent="0.3">
      <c r="A4572" s="150" t="s">
        <v>4261</v>
      </c>
      <c r="B4572" s="5">
        <f t="shared" si="1074"/>
        <v>10</v>
      </c>
      <c r="C4572" s="5">
        <f t="shared" si="1075"/>
        <v>2025</v>
      </c>
      <c r="D4572" s="150" t="s">
        <v>4238</v>
      </c>
      <c r="E4572" s="5" t="e">
        <f>VLOOKUP(F4572,'Set up'!$A$2:$C$70,2,FALSE)</f>
        <v>#N/A</v>
      </c>
      <c r="F4572" s="151" t="s">
        <v>4266</v>
      </c>
      <c r="G4572" s="151" t="s">
        <v>4279</v>
      </c>
      <c r="H4572" s="150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76"/>
        <v>#N/A</v>
      </c>
      <c r="L4572" s="5" t="e">
        <f t="shared" si="1077"/>
        <v>#N/A</v>
      </c>
      <c r="M4572" s="5" t="e">
        <f t="shared" si="1078"/>
        <v>#N/A</v>
      </c>
      <c r="N4572" s="156">
        <v>270</v>
      </c>
      <c r="P4572" s="12"/>
      <c r="Q4572" s="7">
        <f t="shared" si="1079"/>
        <v>7626587.1500000088</v>
      </c>
      <c r="R4572" s="44" t="e">
        <f>VLOOKUP(F4572,'Set up'!$A$2:$E$70,5,FALSE)</f>
        <v>#N/A</v>
      </c>
    </row>
    <row r="4573" spans="1:18" ht="16.2" customHeight="1" x14ac:dyDescent="0.3">
      <c r="A4573" s="150" t="s">
        <v>4261</v>
      </c>
      <c r="B4573" s="5">
        <f t="shared" si="1074"/>
        <v>10</v>
      </c>
      <c r="C4573" s="5">
        <f t="shared" si="1075"/>
        <v>2025</v>
      </c>
      <c r="D4573" s="150" t="s">
        <v>4238</v>
      </c>
      <c r="E4573" s="5" t="e">
        <f>VLOOKUP(F4573,'Set up'!$A$2:$C$70,2,FALSE)</f>
        <v>#N/A</v>
      </c>
      <c r="F4573" s="151" t="s">
        <v>4266</v>
      </c>
      <c r="G4573" s="151" t="s">
        <v>1543</v>
      </c>
      <c r="H4573" s="150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76"/>
        <v>#N/A</v>
      </c>
      <c r="L4573" s="5" t="e">
        <f t="shared" si="1077"/>
        <v>#N/A</v>
      </c>
      <c r="M4573" s="5" t="e">
        <f t="shared" si="1078"/>
        <v>#N/A</v>
      </c>
      <c r="N4573" s="156">
        <v>219</v>
      </c>
      <c r="P4573" s="12"/>
      <c r="Q4573" s="7">
        <f t="shared" si="1079"/>
        <v>7626806.1500000088</v>
      </c>
      <c r="R4573" s="44" t="e">
        <f>VLOOKUP(F4573,'Set up'!$A$2:$E$70,5,FALSE)</f>
        <v>#N/A</v>
      </c>
    </row>
    <row r="4574" spans="1:18" ht="16.2" customHeight="1" x14ac:dyDescent="0.3">
      <c r="A4574" s="150" t="s">
        <v>4261</v>
      </c>
      <c r="B4574" s="5">
        <f t="shared" si="1074"/>
        <v>10</v>
      </c>
      <c r="C4574" s="5">
        <f t="shared" si="1075"/>
        <v>2025</v>
      </c>
      <c r="D4574" s="150" t="s">
        <v>4238</v>
      </c>
      <c r="E4574" s="5" t="e">
        <f>VLOOKUP(F4574,'Set up'!$A$2:$C$70,2,FALSE)</f>
        <v>#N/A</v>
      </c>
      <c r="F4574" s="151" t="s">
        <v>4266</v>
      </c>
      <c r="G4574" s="151" t="s">
        <v>17</v>
      </c>
      <c r="H4574" s="150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76"/>
        <v>#N/A</v>
      </c>
      <c r="L4574" s="5" t="e">
        <f t="shared" si="1077"/>
        <v>#N/A</v>
      </c>
      <c r="M4574" s="5" t="e">
        <f t="shared" si="1078"/>
        <v>#N/A</v>
      </c>
      <c r="N4574" s="156">
        <v>120</v>
      </c>
      <c r="P4574" s="12"/>
      <c r="Q4574" s="7">
        <f t="shared" si="1079"/>
        <v>7626926.1500000088</v>
      </c>
      <c r="R4574" s="44" t="e">
        <f>VLOOKUP(F4574,'Set up'!$A$2:$E$70,5,FALSE)</f>
        <v>#N/A</v>
      </c>
    </row>
    <row r="4575" spans="1:18" ht="16.2" customHeight="1" x14ac:dyDescent="0.3">
      <c r="A4575" s="150" t="s">
        <v>4262</v>
      </c>
      <c r="B4575" s="5">
        <f t="shared" si="1074"/>
        <v>10</v>
      </c>
      <c r="C4575" s="5">
        <f t="shared" si="1075"/>
        <v>2025</v>
      </c>
      <c r="D4575" s="150" t="s">
        <v>4239</v>
      </c>
      <c r="E4575" s="5" t="str">
        <f>VLOOKUP(F4575,'Set up'!$A$2:$C$70,2,FALSE)</f>
        <v>C00000044</v>
      </c>
      <c r="F4575" s="151" t="s">
        <v>2929</v>
      </c>
      <c r="G4575" s="151" t="s">
        <v>3122</v>
      </c>
      <c r="H4575" s="150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76"/>
        <v>45957</v>
      </c>
      <c r="L4575" s="5">
        <f t="shared" si="1077"/>
        <v>10</v>
      </c>
      <c r="M4575" s="5">
        <f t="shared" si="1078"/>
        <v>2025</v>
      </c>
      <c r="N4575" s="156">
        <v>1687.5</v>
      </c>
      <c r="P4575" s="12"/>
      <c r="Q4575" s="7">
        <f t="shared" si="1079"/>
        <v>7628613.6500000088</v>
      </c>
      <c r="R4575" s="44" t="str">
        <f>VLOOKUP(F4575,'Set up'!$A$2:$E$70,5,FALSE)</f>
        <v>Cash</v>
      </c>
    </row>
    <row r="4576" spans="1:18" ht="16.2" customHeight="1" x14ac:dyDescent="0.3">
      <c r="A4576" s="150" t="s">
        <v>4262</v>
      </c>
      <c r="B4576" s="5">
        <f t="shared" si="1074"/>
        <v>10</v>
      </c>
      <c r="C4576" s="5">
        <f t="shared" si="1075"/>
        <v>2025</v>
      </c>
      <c r="D4576" s="150" t="s">
        <v>4239</v>
      </c>
      <c r="E4576" s="5" t="str">
        <f>VLOOKUP(F4576,'Set up'!$A$2:$C$70,2,FALSE)</f>
        <v>C00000044</v>
      </c>
      <c r="F4576" s="151" t="s">
        <v>2929</v>
      </c>
      <c r="G4576" s="151" t="s">
        <v>2570</v>
      </c>
      <c r="H4576" s="150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76"/>
        <v>45957</v>
      </c>
      <c r="L4576" s="5">
        <f t="shared" si="1077"/>
        <v>10</v>
      </c>
      <c r="M4576" s="5">
        <f t="shared" si="1078"/>
        <v>2025</v>
      </c>
      <c r="N4576" s="156">
        <v>432</v>
      </c>
      <c r="P4576" s="12"/>
      <c r="Q4576" s="7">
        <f t="shared" si="1079"/>
        <v>7629045.6500000088</v>
      </c>
      <c r="R4576" s="44" t="str">
        <f>VLOOKUP(F4576,'Set up'!$A$2:$E$70,5,FALSE)</f>
        <v>Cash</v>
      </c>
    </row>
    <row r="4577" spans="1:18" ht="16.2" customHeight="1" x14ac:dyDescent="0.3">
      <c r="A4577" s="150" t="s">
        <v>4262</v>
      </c>
      <c r="B4577" s="5">
        <f t="shared" si="1074"/>
        <v>10</v>
      </c>
      <c r="C4577" s="5">
        <f t="shared" si="1075"/>
        <v>2025</v>
      </c>
      <c r="D4577" s="150" t="s">
        <v>4239</v>
      </c>
      <c r="E4577" s="5" t="str">
        <f>VLOOKUP(F4577,'Set up'!$A$2:$C$70,2,FALSE)</f>
        <v>C00000044</v>
      </c>
      <c r="F4577" s="151" t="s">
        <v>2929</v>
      </c>
      <c r="G4577" s="151" t="s">
        <v>3255</v>
      </c>
      <c r="H4577" s="150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76"/>
        <v>45957</v>
      </c>
      <c r="L4577" s="5">
        <f t="shared" si="1077"/>
        <v>10</v>
      </c>
      <c r="M4577" s="5">
        <f t="shared" si="1078"/>
        <v>2025</v>
      </c>
      <c r="N4577" s="156">
        <v>875</v>
      </c>
      <c r="P4577" s="12"/>
      <c r="Q4577" s="7">
        <f t="shared" si="1079"/>
        <v>7629920.6500000088</v>
      </c>
      <c r="R4577" s="44" t="str">
        <f>VLOOKUP(F4577,'Set up'!$A$2:$E$70,5,FALSE)</f>
        <v>Cash</v>
      </c>
    </row>
    <row r="4578" spans="1:18" ht="16.2" customHeight="1" x14ac:dyDescent="0.3">
      <c r="A4578" s="150" t="s">
        <v>4262</v>
      </c>
      <c r="B4578" s="5">
        <f t="shared" si="1074"/>
        <v>10</v>
      </c>
      <c r="C4578" s="5">
        <f t="shared" si="1075"/>
        <v>2025</v>
      </c>
      <c r="D4578" s="150" t="s">
        <v>4240</v>
      </c>
      <c r="E4578" s="5" t="str">
        <f>VLOOKUP(F4578,'Set up'!$A$2:$C$70,2,FALSE)</f>
        <v>C00000049</v>
      </c>
      <c r="F4578" s="151" t="s">
        <v>2728</v>
      </c>
      <c r="G4578" s="151" t="s">
        <v>4280</v>
      </c>
      <c r="H4578" s="150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76"/>
        <v>45957</v>
      </c>
      <c r="L4578" s="5">
        <f t="shared" si="1077"/>
        <v>10</v>
      </c>
      <c r="M4578" s="5">
        <f t="shared" si="1078"/>
        <v>2025</v>
      </c>
      <c r="N4578" s="156">
        <v>240</v>
      </c>
      <c r="P4578" s="12"/>
      <c r="Q4578" s="7">
        <f t="shared" si="1079"/>
        <v>7630160.6500000088</v>
      </c>
      <c r="R4578" s="44" t="str">
        <f>VLOOKUP(F4578,'Set up'!$A$2:$E$70,5,FALSE)</f>
        <v>Cash</v>
      </c>
    </row>
    <row r="4579" spans="1:18" ht="16.2" customHeight="1" x14ac:dyDescent="0.3">
      <c r="A4579" s="150" t="s">
        <v>4262</v>
      </c>
      <c r="B4579" s="5">
        <f t="shared" si="1074"/>
        <v>10</v>
      </c>
      <c r="C4579" s="5">
        <f t="shared" si="1075"/>
        <v>2025</v>
      </c>
      <c r="D4579" s="150" t="s">
        <v>4240</v>
      </c>
      <c r="E4579" s="5" t="str">
        <f>VLOOKUP(F4579,'Set up'!$A$2:$C$70,2,FALSE)</f>
        <v>C00000049</v>
      </c>
      <c r="F4579" s="151" t="s">
        <v>2728</v>
      </c>
      <c r="G4579" s="151" t="s">
        <v>4281</v>
      </c>
      <c r="H4579" s="150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76"/>
        <v>45957</v>
      </c>
      <c r="L4579" s="5">
        <f t="shared" si="1077"/>
        <v>10</v>
      </c>
      <c r="M4579" s="5">
        <f t="shared" si="1078"/>
        <v>2025</v>
      </c>
      <c r="N4579" s="156">
        <v>35</v>
      </c>
      <c r="P4579" s="12"/>
      <c r="Q4579" s="7">
        <f t="shared" si="1079"/>
        <v>7630195.6500000088</v>
      </c>
      <c r="R4579" s="44" t="str">
        <f>VLOOKUP(F4579,'Set up'!$A$2:$E$70,5,FALSE)</f>
        <v>Cash</v>
      </c>
    </row>
    <row r="4580" spans="1:18" ht="16.2" customHeight="1" x14ac:dyDescent="0.3">
      <c r="A4580" s="150" t="s">
        <v>4262</v>
      </c>
      <c r="B4580" s="5">
        <f t="shared" si="1074"/>
        <v>10</v>
      </c>
      <c r="C4580" s="5">
        <f t="shared" si="1075"/>
        <v>2025</v>
      </c>
      <c r="D4580" s="150" t="s">
        <v>4240</v>
      </c>
      <c r="E4580" s="5" t="str">
        <f>VLOOKUP(F4580,'Set up'!$A$2:$C$70,2,FALSE)</f>
        <v>C00000049</v>
      </c>
      <c r="F4580" s="151" t="s">
        <v>2728</v>
      </c>
      <c r="G4580" s="151" t="s">
        <v>4282</v>
      </c>
      <c r="H4580" s="150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76"/>
        <v>45957</v>
      </c>
      <c r="L4580" s="5">
        <f t="shared" si="1077"/>
        <v>10</v>
      </c>
      <c r="M4580" s="5">
        <f t="shared" si="1078"/>
        <v>2025</v>
      </c>
      <c r="N4580" s="156">
        <v>35</v>
      </c>
      <c r="P4580" s="12"/>
      <c r="Q4580" s="7">
        <f t="shared" si="1079"/>
        <v>7630230.6500000088</v>
      </c>
      <c r="R4580" s="44" t="str">
        <f>VLOOKUP(F4580,'Set up'!$A$2:$E$70,5,FALSE)</f>
        <v>Cash</v>
      </c>
    </row>
    <row r="4581" spans="1:18" ht="16.2" customHeight="1" x14ac:dyDescent="0.3">
      <c r="A4581" s="150" t="s">
        <v>4263</v>
      </c>
      <c r="B4581" s="5">
        <f t="shared" si="1074"/>
        <v>10</v>
      </c>
      <c r="C4581" s="5">
        <f t="shared" si="1075"/>
        <v>2025</v>
      </c>
      <c r="D4581" s="150" t="s">
        <v>4241</v>
      </c>
      <c r="E4581" s="5" t="str">
        <f>VLOOKUP(F4581,'Set up'!$A$2:$C$70,2,FALSE)</f>
        <v>C00000061</v>
      </c>
      <c r="F4581" s="151" t="s">
        <v>3532</v>
      </c>
      <c r="G4581" s="151" t="s">
        <v>3122</v>
      </c>
      <c r="H4581" s="150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76"/>
        <v>45959</v>
      </c>
      <c r="L4581" s="5">
        <f t="shared" si="1077"/>
        <v>10</v>
      </c>
      <c r="M4581" s="5">
        <f t="shared" si="1078"/>
        <v>2025</v>
      </c>
      <c r="N4581" s="156">
        <v>7875</v>
      </c>
      <c r="P4581" s="12"/>
      <c r="Q4581" s="7">
        <f t="shared" si="1079"/>
        <v>7638105.6500000088</v>
      </c>
      <c r="R4581" s="44" t="str">
        <f>VLOOKUP(F4581,'Set up'!$A$2:$E$70,5,FALSE)</f>
        <v>Cash</v>
      </c>
    </row>
    <row r="4582" spans="1:18" ht="16.2" customHeight="1" x14ac:dyDescent="0.3">
      <c r="A4582" s="150" t="s">
        <v>4263</v>
      </c>
      <c r="B4582" s="5">
        <f t="shared" si="1074"/>
        <v>10</v>
      </c>
      <c r="C4582" s="5">
        <f t="shared" si="1075"/>
        <v>2025</v>
      </c>
      <c r="D4582" s="150" t="s">
        <v>4241</v>
      </c>
      <c r="E4582" s="5" t="str">
        <f>VLOOKUP(F4582,'Set up'!$A$2:$C$70,2,FALSE)</f>
        <v>C00000061</v>
      </c>
      <c r="F4582" s="151" t="s">
        <v>3532</v>
      </c>
      <c r="G4582" s="151" t="s">
        <v>2141</v>
      </c>
      <c r="H4582" s="150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76"/>
        <v>45959</v>
      </c>
      <c r="L4582" s="5">
        <f t="shared" si="1077"/>
        <v>10</v>
      </c>
      <c r="M4582" s="5">
        <f t="shared" si="1078"/>
        <v>2025</v>
      </c>
      <c r="N4582" s="156">
        <v>329.4</v>
      </c>
      <c r="P4582" s="12"/>
      <c r="Q4582" s="7">
        <f t="shared" si="1079"/>
        <v>7638435.0500000091</v>
      </c>
      <c r="R4582" s="44" t="str">
        <f>VLOOKUP(F4582,'Set up'!$A$2:$E$70,5,FALSE)</f>
        <v>Cash</v>
      </c>
    </row>
    <row r="4583" spans="1:18" ht="16.2" customHeight="1" x14ac:dyDescent="0.3">
      <c r="A4583" s="150" t="s">
        <v>4263</v>
      </c>
      <c r="B4583" s="5">
        <f t="shared" si="1074"/>
        <v>10</v>
      </c>
      <c r="C4583" s="5">
        <f t="shared" si="1075"/>
        <v>2025</v>
      </c>
      <c r="D4583" s="150" t="s">
        <v>4241</v>
      </c>
      <c r="E4583" s="5" t="str">
        <f>VLOOKUP(F4583,'Set up'!$A$2:$C$70,2,FALSE)</f>
        <v>C00000061</v>
      </c>
      <c r="F4583" s="151" t="s">
        <v>3532</v>
      </c>
      <c r="G4583" s="151" t="s">
        <v>46</v>
      </c>
      <c r="H4583" s="150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76"/>
        <v>45959</v>
      </c>
      <c r="L4583" s="5">
        <f t="shared" si="1077"/>
        <v>10</v>
      </c>
      <c r="M4583" s="5">
        <f t="shared" si="1078"/>
        <v>2025</v>
      </c>
      <c r="N4583" s="156">
        <v>575</v>
      </c>
      <c r="P4583" s="12"/>
      <c r="Q4583" s="7">
        <f t="shared" si="1079"/>
        <v>7639010.0500000091</v>
      </c>
      <c r="R4583" s="44" t="str">
        <f>VLOOKUP(F4583,'Set up'!$A$2:$E$70,5,FALSE)</f>
        <v>Cash</v>
      </c>
    </row>
    <row r="4584" spans="1:18" ht="16.2" customHeight="1" x14ac:dyDescent="0.3">
      <c r="A4584" s="150" t="s">
        <v>4263</v>
      </c>
      <c r="B4584" s="5">
        <f t="shared" si="1074"/>
        <v>10</v>
      </c>
      <c r="C4584" s="5">
        <f t="shared" si="1075"/>
        <v>2025</v>
      </c>
      <c r="D4584" s="150" t="s">
        <v>4242</v>
      </c>
      <c r="E4584" s="5" t="str">
        <f>VLOOKUP(F4584,'Set up'!$A$2:$C$70,2,FALSE)</f>
        <v>C00000019</v>
      </c>
      <c r="F4584" s="151" t="s">
        <v>400</v>
      </c>
      <c r="G4584" s="151" t="s">
        <v>2635</v>
      </c>
      <c r="H4584" s="150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76"/>
        <v>45959</v>
      </c>
      <c r="L4584" s="5">
        <f t="shared" si="1077"/>
        <v>10</v>
      </c>
      <c r="M4584" s="5">
        <f t="shared" si="1078"/>
        <v>2025</v>
      </c>
      <c r="N4584" s="156">
        <v>187.5</v>
      </c>
      <c r="P4584" s="12"/>
      <c r="Q4584" s="7">
        <f t="shared" si="1079"/>
        <v>7639197.5500000091</v>
      </c>
      <c r="R4584" s="44" t="str">
        <f>VLOOKUP(F4584,'Set up'!$A$2:$E$70,5,FALSE)</f>
        <v>Trsf</v>
      </c>
    </row>
    <row r="4585" spans="1:18" ht="16.2" customHeight="1" x14ac:dyDescent="0.3">
      <c r="A4585" s="150" t="s">
        <v>4263</v>
      </c>
      <c r="B4585" s="5">
        <f t="shared" si="1074"/>
        <v>10</v>
      </c>
      <c r="C4585" s="5">
        <f t="shared" si="1075"/>
        <v>2025</v>
      </c>
      <c r="D4585" s="150" t="s">
        <v>4242</v>
      </c>
      <c r="E4585" s="5" t="str">
        <f>VLOOKUP(F4585,'Set up'!$A$2:$C$70,2,FALSE)</f>
        <v>C00000019</v>
      </c>
      <c r="F4585" s="151" t="s">
        <v>400</v>
      </c>
      <c r="G4585" s="151" t="s">
        <v>945</v>
      </c>
      <c r="H4585" s="150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76"/>
        <v>45959</v>
      </c>
      <c r="L4585" s="5">
        <f t="shared" si="1077"/>
        <v>10</v>
      </c>
      <c r="M4585" s="5">
        <f t="shared" si="1078"/>
        <v>2025</v>
      </c>
      <c r="N4585" s="156">
        <v>115</v>
      </c>
      <c r="P4585" s="12"/>
      <c r="Q4585" s="7">
        <f t="shared" si="1079"/>
        <v>7639312.5500000091</v>
      </c>
      <c r="R4585" s="44" t="str">
        <f>VLOOKUP(F4585,'Set up'!$A$2:$E$70,5,FALSE)</f>
        <v>Trsf</v>
      </c>
    </row>
    <row r="4586" spans="1:18" ht="16.2" customHeight="1" x14ac:dyDescent="0.3">
      <c r="A4586" s="150" t="s">
        <v>4263</v>
      </c>
      <c r="B4586" s="5">
        <f t="shared" si="1074"/>
        <v>10</v>
      </c>
      <c r="C4586" s="5">
        <f t="shared" si="1075"/>
        <v>2025</v>
      </c>
      <c r="D4586" s="150" t="s">
        <v>4242</v>
      </c>
      <c r="E4586" s="5" t="str">
        <f>VLOOKUP(F4586,'Set up'!$A$2:$C$70,2,FALSE)</f>
        <v>C00000019</v>
      </c>
      <c r="F4586" s="151" t="s">
        <v>400</v>
      </c>
      <c r="G4586" s="151" t="s">
        <v>1469</v>
      </c>
      <c r="H4586" s="150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76"/>
        <v>45959</v>
      </c>
      <c r="L4586" s="5">
        <f t="shared" si="1077"/>
        <v>10</v>
      </c>
      <c r="M4586" s="5">
        <f t="shared" si="1078"/>
        <v>2025</v>
      </c>
      <c r="N4586" s="156">
        <v>390</v>
      </c>
      <c r="P4586" s="12"/>
      <c r="Q4586" s="7">
        <f t="shared" si="1079"/>
        <v>7639702.5500000091</v>
      </c>
      <c r="R4586" s="44" t="str">
        <f>VLOOKUP(F4586,'Set up'!$A$2:$E$70,5,FALSE)</f>
        <v>Trsf</v>
      </c>
    </row>
    <row r="4587" spans="1:18" ht="16.2" customHeight="1" x14ac:dyDescent="0.3">
      <c r="A4587" s="150" t="s">
        <v>4264</v>
      </c>
      <c r="B4587" s="5">
        <f t="shared" si="1074"/>
        <v>10</v>
      </c>
      <c r="C4587" s="5">
        <f t="shared" si="1075"/>
        <v>2025</v>
      </c>
      <c r="D4587" s="150" t="s">
        <v>4243</v>
      </c>
      <c r="E4587" s="5" t="e">
        <f>VLOOKUP(F4587,'Set up'!$A$2:$C$70,2,FALSE)</f>
        <v>#N/A</v>
      </c>
      <c r="F4587" s="151" t="s">
        <v>4130</v>
      </c>
      <c r="G4587" s="151" t="s">
        <v>3122</v>
      </c>
      <c r="H4587" s="150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76"/>
        <v>#N/A</v>
      </c>
      <c r="L4587" s="5" t="e">
        <f t="shared" si="1077"/>
        <v>#N/A</v>
      </c>
      <c r="M4587" s="5" t="e">
        <f t="shared" si="1078"/>
        <v>#N/A</v>
      </c>
      <c r="N4587" s="156">
        <v>1687.5</v>
      </c>
      <c r="P4587" s="12"/>
      <c r="Q4587" s="7">
        <f t="shared" si="1079"/>
        <v>7641390.0500000091</v>
      </c>
      <c r="R4587" s="44" t="e">
        <f>VLOOKUP(F4587,'Set up'!$A$2:$E$70,5,FALSE)</f>
        <v>#N/A</v>
      </c>
    </row>
    <row r="4588" spans="1:18" ht="16.2" customHeight="1" x14ac:dyDescent="0.3">
      <c r="A4588" s="150" t="s">
        <v>4264</v>
      </c>
      <c r="B4588" s="5">
        <f t="shared" si="1074"/>
        <v>10</v>
      </c>
      <c r="C4588" s="5">
        <f t="shared" si="1075"/>
        <v>2025</v>
      </c>
      <c r="D4588" s="150" t="s">
        <v>4243</v>
      </c>
      <c r="E4588" s="5" t="e">
        <f>VLOOKUP(F4588,'Set up'!$A$2:$C$70,2,FALSE)</f>
        <v>#N/A</v>
      </c>
      <c r="F4588" s="151" t="s">
        <v>4130</v>
      </c>
      <c r="G4588" s="151" t="s">
        <v>707</v>
      </c>
      <c r="H4588" s="150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76"/>
        <v>#N/A</v>
      </c>
      <c r="L4588" s="5" t="e">
        <f t="shared" si="1077"/>
        <v>#N/A</v>
      </c>
      <c r="M4588" s="5" t="e">
        <f t="shared" si="1078"/>
        <v>#N/A</v>
      </c>
      <c r="N4588" s="156">
        <v>394.2</v>
      </c>
      <c r="P4588" s="12"/>
      <c r="Q4588" s="7">
        <f t="shared" si="1079"/>
        <v>7641784.2500000093</v>
      </c>
      <c r="R4588" s="44" t="e">
        <f>VLOOKUP(F4588,'Set up'!$A$2:$E$70,5,FALSE)</f>
        <v>#N/A</v>
      </c>
    </row>
    <row r="4589" spans="1:18" ht="16.2" customHeight="1" x14ac:dyDescent="0.3">
      <c r="A4589" s="150" t="s">
        <v>4264</v>
      </c>
      <c r="B4589" s="5">
        <f t="shared" si="1074"/>
        <v>10</v>
      </c>
      <c r="C4589" s="5">
        <f t="shared" si="1075"/>
        <v>2025</v>
      </c>
      <c r="D4589" s="150" t="s">
        <v>4243</v>
      </c>
      <c r="E4589" s="5" t="e">
        <f>VLOOKUP(F4589,'Set up'!$A$2:$C$70,2,FALSE)</f>
        <v>#N/A</v>
      </c>
      <c r="F4589" s="151" t="s">
        <v>4130</v>
      </c>
      <c r="G4589" s="151" t="s">
        <v>2556</v>
      </c>
      <c r="H4589" s="150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76"/>
        <v>#N/A</v>
      </c>
      <c r="L4589" s="5" t="e">
        <f t="shared" si="1077"/>
        <v>#N/A</v>
      </c>
      <c r="M4589" s="5" t="e">
        <f t="shared" si="1078"/>
        <v>#N/A</v>
      </c>
      <c r="N4589" s="156">
        <v>394.2</v>
      </c>
      <c r="P4589" s="12"/>
      <c r="Q4589" s="7">
        <f t="shared" si="1079"/>
        <v>7642178.4500000095</v>
      </c>
      <c r="R4589" s="44" t="e">
        <f>VLOOKUP(F4589,'Set up'!$A$2:$E$70,5,FALSE)</f>
        <v>#N/A</v>
      </c>
    </row>
    <row r="4590" spans="1:18" ht="16.2" customHeight="1" x14ac:dyDescent="0.3">
      <c r="A4590" s="150" t="s">
        <v>4264</v>
      </c>
      <c r="B4590" s="5">
        <f t="shared" si="1074"/>
        <v>10</v>
      </c>
      <c r="C4590" s="5">
        <f t="shared" si="1075"/>
        <v>2025</v>
      </c>
      <c r="D4590" s="150" t="s">
        <v>4243</v>
      </c>
      <c r="E4590" s="5" t="e">
        <f>VLOOKUP(F4590,'Set up'!$A$2:$C$70,2,FALSE)</f>
        <v>#N/A</v>
      </c>
      <c r="F4590" s="151" t="s">
        <v>4130</v>
      </c>
      <c r="G4590" s="151" t="s">
        <v>4204</v>
      </c>
      <c r="H4590" s="150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76"/>
        <v>#N/A</v>
      </c>
      <c r="L4590" s="5" t="e">
        <f t="shared" si="1077"/>
        <v>#N/A</v>
      </c>
      <c r="M4590" s="5" t="e">
        <f t="shared" si="1078"/>
        <v>#N/A</v>
      </c>
      <c r="N4590" s="156">
        <v>320</v>
      </c>
      <c r="P4590" s="12"/>
      <c r="Q4590" s="7">
        <f t="shared" si="1079"/>
        <v>7642498.4500000095</v>
      </c>
      <c r="R4590" s="44" t="e">
        <f>VLOOKUP(F4590,'Set up'!$A$2:$E$70,5,FALSE)</f>
        <v>#N/A</v>
      </c>
    </row>
    <row r="4591" spans="1:18" ht="16.2" customHeight="1" x14ac:dyDescent="0.3">
      <c r="A4591" s="150" t="s">
        <v>4264</v>
      </c>
      <c r="B4591" s="5">
        <f t="shared" ref="B4591:B4592" si="1080">MONTH(A4591)</f>
        <v>10</v>
      </c>
      <c r="C4591" s="5">
        <f t="shared" ref="C4591:C4592" si="1081">YEAR(A4591)</f>
        <v>2025</v>
      </c>
      <c r="D4591" s="150" t="s">
        <v>4243</v>
      </c>
      <c r="E4591" s="5" t="e">
        <f>VLOOKUP(F4591,'Set up'!$A$2:$C$70,2,FALSE)</f>
        <v>#N/A</v>
      </c>
      <c r="F4591" s="151" t="s">
        <v>4130</v>
      </c>
      <c r="G4591" s="151" t="s">
        <v>1405</v>
      </c>
      <c r="H4591" s="150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2" si="1082">A4591+J4591</f>
        <v>#N/A</v>
      </c>
      <c r="L4591" s="5" t="e">
        <f t="shared" si="1077"/>
        <v>#N/A</v>
      </c>
      <c r="M4591" s="5" t="e">
        <f t="shared" si="1078"/>
        <v>#N/A</v>
      </c>
      <c r="N4591" s="156">
        <v>96</v>
      </c>
      <c r="P4591" s="12"/>
      <c r="Q4591" s="7">
        <f t="shared" si="1079"/>
        <v>7642594.4500000095</v>
      </c>
      <c r="R4591" s="44" t="e">
        <f>VLOOKUP(F4591,'Set up'!$A$2:$E$70,5,FALSE)</f>
        <v>#N/A</v>
      </c>
    </row>
    <row r="4592" spans="1:18" s="10" customFormat="1" ht="16.2" customHeight="1" x14ac:dyDescent="0.3">
      <c r="A4592" s="152" t="s">
        <v>4264</v>
      </c>
      <c r="B4592" s="153">
        <f t="shared" si="1080"/>
        <v>10</v>
      </c>
      <c r="C4592" s="153">
        <f t="shared" si="1081"/>
        <v>2025</v>
      </c>
      <c r="D4592" s="152" t="s">
        <v>4243</v>
      </c>
      <c r="E4592" s="153" t="e">
        <f>VLOOKUP(F4592,'Set up'!$A$2:$C$70,2,FALSE)</f>
        <v>#N/A</v>
      </c>
      <c r="F4592" s="157" t="s">
        <v>4130</v>
      </c>
      <c r="G4592" s="157" t="s">
        <v>2144</v>
      </c>
      <c r="H4592" s="152">
        <v>1</v>
      </c>
      <c r="I4592" s="153" t="e">
        <f>VLOOKUP(F4592,'Set up'!$A$2:$C$70,3,FALSE)</f>
        <v>#N/A</v>
      </c>
      <c r="J4592" s="153" t="e">
        <f>VLOOKUP(F4592,'Set up'!$A$2:$D$70,4,FALSE)</f>
        <v>#N/A</v>
      </c>
      <c r="K4592" s="154" t="e">
        <f t="shared" si="1082"/>
        <v>#N/A</v>
      </c>
      <c r="L4592" s="5" t="e">
        <f t="shared" si="1077"/>
        <v>#N/A</v>
      </c>
      <c r="M4592" s="5" t="e">
        <f t="shared" si="1078"/>
        <v>#N/A</v>
      </c>
      <c r="N4592" s="158">
        <v>286</v>
      </c>
      <c r="O4592" s="34"/>
      <c r="P4592" s="34"/>
      <c r="Q4592" s="7">
        <f t="shared" si="1079"/>
        <v>7642880.4500000095</v>
      </c>
      <c r="R4592" s="155" t="e">
        <f>VLOOKUP(F4592,'Set up'!$A$2:$E$70,5,FALSE)</f>
        <v>#N/A</v>
      </c>
    </row>
    <row r="4593" spans="1:18" ht="16.2" customHeight="1" x14ac:dyDescent="0.3">
      <c r="A4593" s="150" t="s">
        <v>4324</v>
      </c>
      <c r="B4593" s="5">
        <f t="shared" ref="B4593:B4594" si="1083">MONTH(A4593)</f>
        <v>11</v>
      </c>
      <c r="C4593" s="5">
        <f t="shared" ref="C4593:C4594" si="1084">YEAR(A4593)</f>
        <v>2025</v>
      </c>
      <c r="D4593" s="150" t="s">
        <v>4283</v>
      </c>
      <c r="E4593" s="5" t="str">
        <f>VLOOKUP(F4593,'Set up'!$A$2:$C$70,2,FALSE)</f>
        <v>C00000045</v>
      </c>
      <c r="F4593" s="151" t="s">
        <v>2271</v>
      </c>
      <c r="G4593" s="151" t="s">
        <v>3645</v>
      </c>
      <c r="H4593" s="150">
        <v>2</v>
      </c>
      <c r="I4593" s="5" t="str">
        <f>VLOOKUP(F4593,'Set up'!$A$2:$C$70,3,FALSE)</f>
        <v>Cash</v>
      </c>
      <c r="J4593" s="5">
        <f>VLOOKUP(F4593,'Set up'!$A$2:$D$70,4,FALSE)</f>
        <v>0</v>
      </c>
      <c r="K4593" s="4">
        <f t="shared" ref="K4593" si="1085">A4593+J4593</f>
        <v>45962</v>
      </c>
      <c r="L4593" s="5">
        <f t="shared" si="1077"/>
        <v>11</v>
      </c>
      <c r="M4593" s="5">
        <f t="shared" si="1078"/>
        <v>2025</v>
      </c>
      <c r="N4593" s="156">
        <v>3105</v>
      </c>
      <c r="P4593" s="12"/>
      <c r="Q4593" s="7">
        <f t="shared" si="1079"/>
        <v>7645985.4500000095</v>
      </c>
      <c r="R4593" s="44" t="str">
        <f>VLOOKUP(F4593,'Set up'!$A$2:$E$70,5,FALSE)</f>
        <v>Trsf</v>
      </c>
    </row>
    <row r="4594" spans="1:18" ht="16.2" customHeight="1" x14ac:dyDescent="0.3">
      <c r="A4594" s="150" t="s">
        <v>4324</v>
      </c>
      <c r="B4594" s="5">
        <f t="shared" si="1083"/>
        <v>11</v>
      </c>
      <c r="C4594" s="5">
        <f t="shared" si="1084"/>
        <v>2025</v>
      </c>
      <c r="D4594" s="150" t="s">
        <v>4283</v>
      </c>
      <c r="E4594" s="5" t="str">
        <f>VLOOKUP(F4594,'Set up'!$A$2:$C$70,2,FALSE)</f>
        <v>C00000045</v>
      </c>
      <c r="F4594" s="151" t="s">
        <v>2271</v>
      </c>
      <c r="G4594" s="151" t="s">
        <v>1543</v>
      </c>
      <c r="H4594" s="150">
        <v>6</v>
      </c>
      <c r="I4594" s="5" t="str">
        <f>VLOOKUP(F4594,'Set up'!$A$2:$C$70,3,FALSE)</f>
        <v>Cash</v>
      </c>
      <c r="J4594" s="5">
        <f>VLOOKUP(F4594,'Set up'!$A$2:$D$70,4,FALSE)</f>
        <v>0</v>
      </c>
      <c r="K4594" s="4">
        <f t="shared" ref="K4594:K4657" si="1086">A4594+J4594</f>
        <v>45962</v>
      </c>
      <c r="L4594" s="5">
        <f t="shared" si="1077"/>
        <v>11</v>
      </c>
      <c r="M4594" s="5">
        <f t="shared" si="1078"/>
        <v>2025</v>
      </c>
      <c r="N4594" s="156">
        <v>1062</v>
      </c>
      <c r="P4594" s="12"/>
      <c r="Q4594" s="7">
        <f t="shared" si="1079"/>
        <v>7647047.4500000095</v>
      </c>
      <c r="R4594" s="44" t="str">
        <f>VLOOKUP(F4594,'Set up'!$A$2:$E$70,5,FALSE)</f>
        <v>Trsf</v>
      </c>
    </row>
    <row r="4595" spans="1:18" ht="16.2" customHeight="1" x14ac:dyDescent="0.3">
      <c r="A4595" s="150" t="s">
        <v>4325</v>
      </c>
      <c r="B4595" s="5">
        <f t="shared" ref="B4595:B4658" si="1087">MONTH(A4595)</f>
        <v>11</v>
      </c>
      <c r="C4595" s="5">
        <f t="shared" ref="C4595:C4658" si="1088">YEAR(A4595)</f>
        <v>2025</v>
      </c>
      <c r="D4595" s="150" t="s">
        <v>4284</v>
      </c>
      <c r="E4595" s="5" t="e">
        <f>VLOOKUP(F4595,'Set up'!$A$2:$C$70,2,FALSE)</f>
        <v>#N/A</v>
      </c>
      <c r="F4595" s="151" t="s">
        <v>4346</v>
      </c>
      <c r="G4595" s="151" t="s">
        <v>3533</v>
      </c>
      <c r="H4595" s="150">
        <v>1</v>
      </c>
      <c r="I4595" s="5" t="e">
        <f>VLOOKUP(F4595,'Set up'!$A$2:$C$70,3,FALSE)</f>
        <v>#N/A</v>
      </c>
      <c r="J4595" s="5" t="e">
        <f>VLOOKUP(F4595,'Set up'!$A$2:$D$70,4,FALSE)</f>
        <v>#N/A</v>
      </c>
      <c r="K4595" s="4" t="e">
        <f t="shared" si="1086"/>
        <v>#N/A</v>
      </c>
      <c r="L4595" s="5" t="e">
        <f t="shared" si="1077"/>
        <v>#N/A</v>
      </c>
      <c r="M4595" s="5" t="e">
        <f t="shared" si="1078"/>
        <v>#N/A</v>
      </c>
      <c r="N4595" s="156">
        <v>1687.5</v>
      </c>
      <c r="P4595" s="12"/>
      <c r="Q4595" s="7">
        <f t="shared" si="1079"/>
        <v>7648734.9500000095</v>
      </c>
      <c r="R4595" s="44" t="e">
        <f>VLOOKUP(F4595,'Set up'!$A$2:$E$70,5,FALSE)</f>
        <v>#N/A</v>
      </c>
    </row>
    <row r="4596" spans="1:18" ht="16.2" customHeight="1" x14ac:dyDescent="0.3">
      <c r="A4596" s="150" t="s">
        <v>4325</v>
      </c>
      <c r="B4596" s="5">
        <f t="shared" si="1087"/>
        <v>11</v>
      </c>
      <c r="C4596" s="5">
        <f t="shared" si="1088"/>
        <v>2025</v>
      </c>
      <c r="D4596" s="150" t="s">
        <v>4284</v>
      </c>
      <c r="E4596" s="5" t="e">
        <f>VLOOKUP(F4596,'Set up'!$A$2:$C$70,2,FALSE)</f>
        <v>#N/A</v>
      </c>
      <c r="F4596" s="151" t="s">
        <v>4346</v>
      </c>
      <c r="G4596" s="151" t="s">
        <v>2523</v>
      </c>
      <c r="H4596" s="150">
        <v>2</v>
      </c>
      <c r="I4596" s="5" t="e">
        <f>VLOOKUP(F4596,'Set up'!$A$2:$C$70,3,FALSE)</f>
        <v>#N/A</v>
      </c>
      <c r="J4596" s="5" t="e">
        <f>VLOOKUP(F4596,'Set up'!$A$2:$D$70,4,FALSE)</f>
        <v>#N/A</v>
      </c>
      <c r="K4596" s="4" t="e">
        <f t="shared" si="1086"/>
        <v>#N/A</v>
      </c>
      <c r="L4596" s="5" t="e">
        <f t="shared" si="1077"/>
        <v>#N/A</v>
      </c>
      <c r="M4596" s="5" t="e">
        <f t="shared" si="1078"/>
        <v>#N/A</v>
      </c>
      <c r="N4596" s="156">
        <v>432</v>
      </c>
      <c r="P4596" s="12"/>
      <c r="Q4596" s="7">
        <f t="shared" si="1079"/>
        <v>7649166.9500000095</v>
      </c>
      <c r="R4596" s="44" t="e">
        <f>VLOOKUP(F4596,'Set up'!$A$2:$E$70,5,FALSE)</f>
        <v>#N/A</v>
      </c>
    </row>
    <row r="4597" spans="1:18" ht="16.2" customHeight="1" x14ac:dyDescent="0.3">
      <c r="A4597" s="150" t="s">
        <v>4325</v>
      </c>
      <c r="B4597" s="5">
        <f t="shared" si="1087"/>
        <v>11</v>
      </c>
      <c r="C4597" s="5">
        <f t="shared" si="1088"/>
        <v>2025</v>
      </c>
      <c r="D4597" s="150" t="s">
        <v>4284</v>
      </c>
      <c r="E4597" s="5" t="e">
        <f>VLOOKUP(F4597,'Set up'!$A$2:$C$70,2,FALSE)</f>
        <v>#N/A</v>
      </c>
      <c r="F4597" s="151" t="s">
        <v>4346</v>
      </c>
      <c r="G4597" s="151" t="s">
        <v>4348</v>
      </c>
      <c r="H4597" s="150">
        <v>1</v>
      </c>
      <c r="I4597" s="5" t="e">
        <f>VLOOKUP(F4597,'Set up'!$A$2:$C$70,3,FALSE)</f>
        <v>#N/A</v>
      </c>
      <c r="J4597" s="5" t="e">
        <f>VLOOKUP(F4597,'Set up'!$A$2:$D$70,4,FALSE)</f>
        <v>#N/A</v>
      </c>
      <c r="K4597" s="4" t="e">
        <f t="shared" si="1086"/>
        <v>#N/A</v>
      </c>
      <c r="L4597" s="5" t="e">
        <f t="shared" si="1077"/>
        <v>#N/A</v>
      </c>
      <c r="M4597" s="5" t="e">
        <f t="shared" si="1078"/>
        <v>#N/A</v>
      </c>
      <c r="N4597" s="156">
        <v>60</v>
      </c>
      <c r="P4597" s="12"/>
      <c r="Q4597" s="7">
        <f t="shared" si="1079"/>
        <v>7649226.9500000095</v>
      </c>
      <c r="R4597" s="44" t="e">
        <f>VLOOKUP(F4597,'Set up'!$A$2:$E$70,5,FALSE)</f>
        <v>#N/A</v>
      </c>
    </row>
    <row r="4598" spans="1:18" ht="16.2" customHeight="1" x14ac:dyDescent="0.3">
      <c r="A4598" s="150" t="s">
        <v>4325</v>
      </c>
      <c r="B4598" s="5">
        <f t="shared" si="1087"/>
        <v>11</v>
      </c>
      <c r="C4598" s="5">
        <f t="shared" si="1088"/>
        <v>2025</v>
      </c>
      <c r="D4598" s="150" t="s">
        <v>4284</v>
      </c>
      <c r="E4598" s="5" t="e">
        <f>VLOOKUP(F4598,'Set up'!$A$2:$C$70,2,FALSE)</f>
        <v>#N/A</v>
      </c>
      <c r="F4598" s="151" t="s">
        <v>4346</v>
      </c>
      <c r="G4598" s="151" t="s">
        <v>17</v>
      </c>
      <c r="H4598" s="150">
        <v>1</v>
      </c>
      <c r="I4598" s="5" t="e">
        <f>VLOOKUP(F4598,'Set up'!$A$2:$C$70,3,FALSE)</f>
        <v>#N/A</v>
      </c>
      <c r="J4598" s="5" t="e">
        <f>VLOOKUP(F4598,'Set up'!$A$2:$D$70,4,FALSE)</f>
        <v>#N/A</v>
      </c>
      <c r="K4598" s="4" t="e">
        <f t="shared" si="1086"/>
        <v>#N/A</v>
      </c>
      <c r="L4598" s="5" t="e">
        <f t="shared" si="1077"/>
        <v>#N/A</v>
      </c>
      <c r="M4598" s="5" t="e">
        <f t="shared" si="1078"/>
        <v>#N/A</v>
      </c>
      <c r="N4598" s="156">
        <v>120</v>
      </c>
      <c r="P4598" s="12"/>
      <c r="Q4598" s="7">
        <f t="shared" si="1079"/>
        <v>7649346.9500000095</v>
      </c>
      <c r="R4598" s="44" t="e">
        <f>VLOOKUP(F4598,'Set up'!$A$2:$E$70,5,FALSE)</f>
        <v>#N/A</v>
      </c>
    </row>
    <row r="4599" spans="1:18" ht="16.2" customHeight="1" x14ac:dyDescent="0.3">
      <c r="A4599" s="150" t="s">
        <v>4325</v>
      </c>
      <c r="B4599" s="5">
        <f t="shared" si="1087"/>
        <v>11</v>
      </c>
      <c r="C4599" s="5">
        <f t="shared" si="1088"/>
        <v>2025</v>
      </c>
      <c r="D4599" s="150" t="s">
        <v>4284</v>
      </c>
      <c r="E4599" s="5" t="e">
        <f>VLOOKUP(F4599,'Set up'!$A$2:$C$70,2,FALSE)</f>
        <v>#N/A</v>
      </c>
      <c r="F4599" s="151" t="s">
        <v>4346</v>
      </c>
      <c r="G4599" s="151" t="s">
        <v>2144</v>
      </c>
      <c r="H4599" s="150">
        <v>1</v>
      </c>
      <c r="I4599" s="5" t="e">
        <f>VLOOKUP(F4599,'Set up'!$A$2:$C$70,3,FALSE)</f>
        <v>#N/A</v>
      </c>
      <c r="J4599" s="5" t="e">
        <f>VLOOKUP(F4599,'Set up'!$A$2:$D$70,4,FALSE)</f>
        <v>#N/A</v>
      </c>
      <c r="K4599" s="4" t="e">
        <f t="shared" si="1086"/>
        <v>#N/A</v>
      </c>
      <c r="L4599" s="5" t="e">
        <f t="shared" si="1077"/>
        <v>#N/A</v>
      </c>
      <c r="M4599" s="5" t="e">
        <f t="shared" si="1078"/>
        <v>#N/A</v>
      </c>
      <c r="N4599" s="156">
        <v>283.8</v>
      </c>
      <c r="P4599" s="12"/>
      <c r="Q4599" s="7">
        <f t="shared" si="1079"/>
        <v>7649630.7500000093</v>
      </c>
      <c r="R4599" s="44" t="e">
        <f>VLOOKUP(F4599,'Set up'!$A$2:$E$70,5,FALSE)</f>
        <v>#N/A</v>
      </c>
    </row>
    <row r="4600" spans="1:18" ht="16.2" customHeight="1" x14ac:dyDescent="0.3">
      <c r="A4600" s="150" t="s">
        <v>4325</v>
      </c>
      <c r="B4600" s="5">
        <f t="shared" si="1087"/>
        <v>11</v>
      </c>
      <c r="C4600" s="5">
        <f t="shared" si="1088"/>
        <v>2025</v>
      </c>
      <c r="D4600" s="150" t="s">
        <v>4284</v>
      </c>
      <c r="E4600" s="5" t="e">
        <f>VLOOKUP(F4600,'Set up'!$A$2:$C$70,2,FALSE)</f>
        <v>#N/A</v>
      </c>
      <c r="F4600" s="151" t="s">
        <v>4346</v>
      </c>
      <c r="G4600" s="151" t="s">
        <v>4349</v>
      </c>
      <c r="H4600" s="150">
        <v>1</v>
      </c>
      <c r="I4600" s="5" t="e">
        <f>VLOOKUP(F4600,'Set up'!$A$2:$C$70,3,FALSE)</f>
        <v>#N/A</v>
      </c>
      <c r="J4600" s="5" t="e">
        <f>VLOOKUP(F4600,'Set up'!$A$2:$D$70,4,FALSE)</f>
        <v>#N/A</v>
      </c>
      <c r="K4600" s="4" t="e">
        <f t="shared" si="1086"/>
        <v>#N/A</v>
      </c>
      <c r="L4600" s="5" t="e">
        <f t="shared" si="1077"/>
        <v>#N/A</v>
      </c>
      <c r="M4600" s="5" t="e">
        <f t="shared" si="1078"/>
        <v>#N/A</v>
      </c>
      <c r="N4600" s="156">
        <v>195</v>
      </c>
      <c r="P4600" s="12"/>
      <c r="Q4600" s="7">
        <f t="shared" si="1079"/>
        <v>7649825.7500000093</v>
      </c>
      <c r="R4600" s="44" t="e">
        <f>VLOOKUP(F4600,'Set up'!$A$2:$E$70,5,FALSE)</f>
        <v>#N/A</v>
      </c>
    </row>
    <row r="4601" spans="1:18" ht="16.2" customHeight="1" x14ac:dyDescent="0.3">
      <c r="A4601" s="150" t="s">
        <v>4325</v>
      </c>
      <c r="B4601" s="5">
        <f t="shared" si="1087"/>
        <v>11</v>
      </c>
      <c r="C4601" s="5">
        <f t="shared" si="1088"/>
        <v>2025</v>
      </c>
      <c r="D4601" s="150" t="s">
        <v>4285</v>
      </c>
      <c r="E4601" s="5" t="str">
        <f>VLOOKUP(F4601,'Set up'!$A$2:$C$70,2,FALSE)</f>
        <v>C00000019</v>
      </c>
      <c r="F4601" s="151" t="s">
        <v>400</v>
      </c>
      <c r="G4601" s="151" t="s">
        <v>3122</v>
      </c>
      <c r="H4601" s="150">
        <v>1</v>
      </c>
      <c r="I4601" s="5" t="str">
        <f>VLOOKUP(F4601,'Set up'!$A$2:$C$70,3,FALSE)</f>
        <v>Cash</v>
      </c>
      <c r="J4601" s="5">
        <f>VLOOKUP(F4601,'Set up'!$A$2:$D$70,4,FALSE)</f>
        <v>0</v>
      </c>
      <c r="K4601" s="4">
        <f t="shared" si="1086"/>
        <v>45966</v>
      </c>
      <c r="L4601" s="5">
        <f t="shared" si="1077"/>
        <v>11</v>
      </c>
      <c r="M4601" s="5">
        <f t="shared" si="1078"/>
        <v>2025</v>
      </c>
      <c r="N4601" s="156">
        <v>1687.5</v>
      </c>
      <c r="P4601" s="12"/>
      <c r="Q4601" s="7">
        <f t="shared" si="1079"/>
        <v>7651513.2500000093</v>
      </c>
      <c r="R4601" s="44" t="str">
        <f>VLOOKUP(F4601,'Set up'!$A$2:$E$70,5,FALSE)</f>
        <v>Trsf</v>
      </c>
    </row>
    <row r="4602" spans="1:18" ht="16.2" customHeight="1" x14ac:dyDescent="0.3">
      <c r="A4602" s="150" t="s">
        <v>4325</v>
      </c>
      <c r="B4602" s="5">
        <f t="shared" si="1087"/>
        <v>11</v>
      </c>
      <c r="C4602" s="5">
        <f t="shared" si="1088"/>
        <v>2025</v>
      </c>
      <c r="D4602" s="150" t="s">
        <v>4285</v>
      </c>
      <c r="E4602" s="5" t="str">
        <f>VLOOKUP(F4602,'Set up'!$A$2:$C$70,2,FALSE)</f>
        <v>C00000019</v>
      </c>
      <c r="F4602" s="151" t="s">
        <v>400</v>
      </c>
      <c r="G4602" s="151" t="s">
        <v>1411</v>
      </c>
      <c r="H4602" s="150">
        <v>1</v>
      </c>
      <c r="I4602" s="5" t="str">
        <f>VLOOKUP(F4602,'Set up'!$A$2:$C$70,3,FALSE)</f>
        <v>Cash</v>
      </c>
      <c r="J4602" s="5">
        <f>VLOOKUP(F4602,'Set up'!$A$2:$D$70,4,FALSE)</f>
        <v>0</v>
      </c>
      <c r="K4602" s="4">
        <f t="shared" si="1086"/>
        <v>45966</v>
      </c>
      <c r="L4602" s="5">
        <f t="shared" si="1077"/>
        <v>11</v>
      </c>
      <c r="M4602" s="5">
        <f t="shared" si="1078"/>
        <v>2025</v>
      </c>
      <c r="N4602" s="156">
        <v>388.8</v>
      </c>
      <c r="P4602" s="12"/>
      <c r="Q4602" s="7">
        <f t="shared" si="1079"/>
        <v>7651902.0500000091</v>
      </c>
      <c r="R4602" s="44" t="str">
        <f>VLOOKUP(F4602,'Set up'!$A$2:$E$70,5,FALSE)</f>
        <v>Trsf</v>
      </c>
    </row>
    <row r="4603" spans="1:18" ht="16.2" customHeight="1" x14ac:dyDescent="0.3">
      <c r="A4603" s="150" t="s">
        <v>4325</v>
      </c>
      <c r="B4603" s="5">
        <f t="shared" si="1087"/>
        <v>11</v>
      </c>
      <c r="C4603" s="5">
        <f t="shared" si="1088"/>
        <v>2025</v>
      </c>
      <c r="D4603" s="150" t="s">
        <v>4285</v>
      </c>
      <c r="E4603" s="5" t="str">
        <f>VLOOKUP(F4603,'Set up'!$A$2:$C$70,2,FALSE)</f>
        <v>C00000019</v>
      </c>
      <c r="F4603" s="151" t="s">
        <v>400</v>
      </c>
      <c r="G4603" s="151" t="s">
        <v>945</v>
      </c>
      <c r="H4603" s="150">
        <v>1</v>
      </c>
      <c r="I4603" s="5" t="str">
        <f>VLOOKUP(F4603,'Set up'!$A$2:$C$70,3,FALSE)</f>
        <v>Cash</v>
      </c>
      <c r="J4603" s="5">
        <f>VLOOKUP(F4603,'Set up'!$A$2:$D$70,4,FALSE)</f>
        <v>0</v>
      </c>
      <c r="K4603" s="4">
        <f t="shared" si="1086"/>
        <v>45966</v>
      </c>
      <c r="L4603" s="5">
        <f t="shared" si="1077"/>
        <v>11</v>
      </c>
      <c r="M4603" s="5">
        <f t="shared" si="1078"/>
        <v>2025</v>
      </c>
      <c r="N4603" s="156">
        <v>115</v>
      </c>
      <c r="P4603" s="12"/>
      <c r="Q4603" s="7">
        <f t="shared" si="1079"/>
        <v>7652017.0500000091</v>
      </c>
      <c r="R4603" s="44" t="str">
        <f>VLOOKUP(F4603,'Set up'!$A$2:$E$70,5,FALSE)</f>
        <v>Trsf</v>
      </c>
    </row>
    <row r="4604" spans="1:18" ht="16.2" customHeight="1" x14ac:dyDescent="0.3">
      <c r="A4604" s="150" t="s">
        <v>4325</v>
      </c>
      <c r="B4604" s="5">
        <f t="shared" si="1087"/>
        <v>11</v>
      </c>
      <c r="C4604" s="5">
        <f t="shared" si="1088"/>
        <v>2025</v>
      </c>
      <c r="D4604" s="150" t="s">
        <v>4285</v>
      </c>
      <c r="E4604" s="5" t="str">
        <f>VLOOKUP(F4604,'Set up'!$A$2:$C$70,2,FALSE)</f>
        <v>C00000019</v>
      </c>
      <c r="F4604" s="151" t="s">
        <v>400</v>
      </c>
      <c r="G4604" s="151" t="s">
        <v>949</v>
      </c>
      <c r="H4604" s="150">
        <v>2</v>
      </c>
      <c r="I4604" s="5" t="str">
        <f>VLOOKUP(F4604,'Set up'!$A$2:$C$70,3,FALSE)</f>
        <v>Cash</v>
      </c>
      <c r="J4604" s="5">
        <f>VLOOKUP(F4604,'Set up'!$A$2:$D$70,4,FALSE)</f>
        <v>0</v>
      </c>
      <c r="K4604" s="4">
        <f t="shared" si="1086"/>
        <v>45966</v>
      </c>
      <c r="L4604" s="5">
        <f t="shared" si="1077"/>
        <v>11</v>
      </c>
      <c r="M4604" s="5">
        <f t="shared" si="1078"/>
        <v>2025</v>
      </c>
      <c r="N4604" s="156">
        <v>120</v>
      </c>
      <c r="P4604" s="12"/>
      <c r="Q4604" s="7">
        <f t="shared" si="1079"/>
        <v>7652137.0500000091</v>
      </c>
      <c r="R4604" s="44" t="str">
        <f>VLOOKUP(F4604,'Set up'!$A$2:$E$70,5,FALSE)</f>
        <v>Trsf</v>
      </c>
    </row>
    <row r="4605" spans="1:18" ht="16.2" customHeight="1" x14ac:dyDescent="0.3">
      <c r="A4605" s="150" t="s">
        <v>4326</v>
      </c>
      <c r="B4605" s="5">
        <f t="shared" si="1087"/>
        <v>11</v>
      </c>
      <c r="C4605" s="5">
        <f t="shared" si="1088"/>
        <v>2025</v>
      </c>
      <c r="D4605" s="150" t="s">
        <v>4286</v>
      </c>
      <c r="E4605" s="5" t="str">
        <f>VLOOKUP(F4605,'Set up'!$A$2:$C$70,2,FALSE)</f>
        <v>C00000049</v>
      </c>
      <c r="F4605" s="151" t="s">
        <v>2728</v>
      </c>
      <c r="G4605" s="151" t="s">
        <v>3122</v>
      </c>
      <c r="H4605" s="150">
        <v>1</v>
      </c>
      <c r="I4605" s="5" t="str">
        <f>VLOOKUP(F4605,'Set up'!$A$2:$C$70,3,FALSE)</f>
        <v>Cash</v>
      </c>
      <c r="J4605" s="5">
        <f>VLOOKUP(F4605,'Set up'!$A$2:$D$70,4,FALSE)</f>
        <v>0</v>
      </c>
      <c r="K4605" s="4">
        <f t="shared" si="1086"/>
        <v>45967</v>
      </c>
      <c r="L4605" s="5">
        <f t="shared" si="1077"/>
        <v>11</v>
      </c>
      <c r="M4605" s="5">
        <f t="shared" si="1078"/>
        <v>2025</v>
      </c>
      <c r="N4605" s="156">
        <v>1687.5</v>
      </c>
      <c r="P4605" s="12"/>
      <c r="Q4605" s="7">
        <f t="shared" si="1079"/>
        <v>7653824.5500000091</v>
      </c>
      <c r="R4605" s="44" t="str">
        <f>VLOOKUP(F4605,'Set up'!$A$2:$E$70,5,FALSE)</f>
        <v>Cash</v>
      </c>
    </row>
    <row r="4606" spans="1:18" ht="16.2" customHeight="1" x14ac:dyDescent="0.3">
      <c r="A4606" s="150" t="s">
        <v>4326</v>
      </c>
      <c r="B4606" s="5">
        <f t="shared" si="1087"/>
        <v>11</v>
      </c>
      <c r="C4606" s="5">
        <f t="shared" si="1088"/>
        <v>2025</v>
      </c>
      <c r="D4606" s="150" t="s">
        <v>4286</v>
      </c>
      <c r="E4606" s="5" t="str">
        <f>VLOOKUP(F4606,'Set up'!$A$2:$C$70,2,FALSE)</f>
        <v>C00000049</v>
      </c>
      <c r="F4606" s="151" t="s">
        <v>2728</v>
      </c>
      <c r="G4606" s="151" t="s">
        <v>2570</v>
      </c>
      <c r="H4606" s="150">
        <v>4</v>
      </c>
      <c r="I4606" s="5" t="str">
        <f>VLOOKUP(F4606,'Set up'!$A$2:$C$70,3,FALSE)</f>
        <v>Cash</v>
      </c>
      <c r="J4606" s="5">
        <f>VLOOKUP(F4606,'Set up'!$A$2:$D$70,4,FALSE)</f>
        <v>0</v>
      </c>
      <c r="K4606" s="4">
        <f t="shared" si="1086"/>
        <v>45967</v>
      </c>
      <c r="L4606" s="5">
        <f t="shared" si="1077"/>
        <v>11</v>
      </c>
      <c r="M4606" s="5">
        <f t="shared" si="1078"/>
        <v>2025</v>
      </c>
      <c r="N4606" s="156">
        <v>864</v>
      </c>
      <c r="P4606" s="12"/>
      <c r="Q4606" s="7">
        <f t="shared" si="1079"/>
        <v>7654688.5500000091</v>
      </c>
      <c r="R4606" s="44" t="str">
        <f>VLOOKUP(F4606,'Set up'!$A$2:$E$70,5,FALSE)</f>
        <v>Cash</v>
      </c>
    </row>
    <row r="4607" spans="1:18" ht="16.2" customHeight="1" x14ac:dyDescent="0.3">
      <c r="A4607" s="150" t="s">
        <v>4326</v>
      </c>
      <c r="B4607" s="5">
        <f t="shared" si="1087"/>
        <v>11</v>
      </c>
      <c r="C4607" s="5">
        <f t="shared" si="1088"/>
        <v>2025</v>
      </c>
      <c r="D4607" s="150" t="s">
        <v>4286</v>
      </c>
      <c r="E4607" s="5" t="str">
        <f>VLOOKUP(F4607,'Set up'!$A$2:$C$70,2,FALSE)</f>
        <v>C00000049</v>
      </c>
      <c r="F4607" s="151" t="s">
        <v>2728</v>
      </c>
      <c r="G4607" s="151" t="s">
        <v>17</v>
      </c>
      <c r="H4607" s="150">
        <v>1</v>
      </c>
      <c r="I4607" s="5" t="str">
        <f>VLOOKUP(F4607,'Set up'!$A$2:$C$70,3,FALSE)</f>
        <v>Cash</v>
      </c>
      <c r="J4607" s="5">
        <f>VLOOKUP(F4607,'Set up'!$A$2:$D$70,4,FALSE)</f>
        <v>0</v>
      </c>
      <c r="K4607" s="4">
        <f t="shared" si="1086"/>
        <v>45967</v>
      </c>
      <c r="L4607" s="5">
        <f t="shared" si="1077"/>
        <v>11</v>
      </c>
      <c r="M4607" s="5">
        <f t="shared" si="1078"/>
        <v>2025</v>
      </c>
      <c r="N4607" s="156">
        <v>120</v>
      </c>
      <c r="P4607" s="12"/>
      <c r="Q4607" s="7">
        <f t="shared" si="1079"/>
        <v>7654808.5500000091</v>
      </c>
      <c r="R4607" s="44" t="str">
        <f>VLOOKUP(F4607,'Set up'!$A$2:$E$70,5,FALSE)</f>
        <v>Cash</v>
      </c>
    </row>
    <row r="4608" spans="1:18" ht="16.2" customHeight="1" x14ac:dyDescent="0.3">
      <c r="A4608" s="150" t="s">
        <v>4327</v>
      </c>
      <c r="B4608" s="5">
        <f t="shared" si="1087"/>
        <v>11</v>
      </c>
      <c r="C4608" s="5">
        <f t="shared" si="1088"/>
        <v>2025</v>
      </c>
      <c r="D4608" s="150" t="s">
        <v>4287</v>
      </c>
      <c r="E4608" s="5" t="str">
        <f>VLOOKUP(F4608,'Set up'!$A$2:$C$70,2,FALSE)</f>
        <v>C00000042</v>
      </c>
      <c r="F4608" s="151" t="s">
        <v>2012</v>
      </c>
      <c r="G4608" s="151" t="s">
        <v>2646</v>
      </c>
      <c r="H4608" s="150">
        <v>3</v>
      </c>
      <c r="I4608" s="5" t="str">
        <f>VLOOKUP(F4608,'Set up'!$A$2:$C$70,3,FALSE)</f>
        <v>Cash</v>
      </c>
      <c r="J4608" s="5">
        <f>VLOOKUP(F4608,'Set up'!$A$2:$D$70,4,FALSE)</f>
        <v>0</v>
      </c>
      <c r="K4608" s="4">
        <f t="shared" si="1086"/>
        <v>45968</v>
      </c>
      <c r="L4608" s="5">
        <f t="shared" si="1077"/>
        <v>11</v>
      </c>
      <c r="M4608" s="5">
        <f t="shared" si="1078"/>
        <v>2025</v>
      </c>
      <c r="N4608" s="156">
        <v>187.5</v>
      </c>
      <c r="P4608" s="12"/>
      <c r="Q4608" s="7">
        <f t="shared" si="1079"/>
        <v>7654996.0500000091</v>
      </c>
      <c r="R4608" s="44" t="str">
        <f>VLOOKUP(F4608,'Set up'!$A$2:$E$70,5,FALSE)</f>
        <v>Trsf</v>
      </c>
    </row>
    <row r="4609" spans="1:18" ht="16.2" customHeight="1" x14ac:dyDescent="0.3">
      <c r="A4609" s="150" t="s">
        <v>4327</v>
      </c>
      <c r="B4609" s="5">
        <f t="shared" si="1087"/>
        <v>11</v>
      </c>
      <c r="C4609" s="5">
        <f t="shared" si="1088"/>
        <v>2025</v>
      </c>
      <c r="D4609" s="150" t="s">
        <v>4288</v>
      </c>
      <c r="E4609" s="5" t="str">
        <f>VLOOKUP(F4609,'Set up'!$A$2:$C$70,2,FALSE)</f>
        <v>C00000042</v>
      </c>
      <c r="F4609" s="151" t="s">
        <v>2012</v>
      </c>
      <c r="G4609" s="151" t="s">
        <v>3645</v>
      </c>
      <c r="H4609" s="150">
        <v>3</v>
      </c>
      <c r="I4609" s="5" t="str">
        <f>VLOOKUP(F4609,'Set up'!$A$2:$C$70,3,FALSE)</f>
        <v>Cash</v>
      </c>
      <c r="J4609" s="5">
        <f>VLOOKUP(F4609,'Set up'!$A$2:$D$70,4,FALSE)</f>
        <v>0</v>
      </c>
      <c r="K4609" s="4">
        <f t="shared" si="1086"/>
        <v>45968</v>
      </c>
      <c r="L4609" s="5">
        <f t="shared" si="1077"/>
        <v>11</v>
      </c>
      <c r="M4609" s="5">
        <f t="shared" si="1078"/>
        <v>2025</v>
      </c>
      <c r="N4609" s="156">
        <v>4657.5</v>
      </c>
      <c r="P4609" s="12"/>
      <c r="Q4609" s="7">
        <f t="shared" si="1079"/>
        <v>7659653.5500000091</v>
      </c>
      <c r="R4609" s="44" t="str">
        <f>VLOOKUP(F4609,'Set up'!$A$2:$E$70,5,FALSE)</f>
        <v>Trsf</v>
      </c>
    </row>
    <row r="4610" spans="1:18" ht="16.2" customHeight="1" x14ac:dyDescent="0.3">
      <c r="A4610" s="150" t="s">
        <v>4327</v>
      </c>
      <c r="B4610" s="5">
        <f t="shared" si="1087"/>
        <v>11</v>
      </c>
      <c r="C4610" s="5">
        <f t="shared" si="1088"/>
        <v>2025</v>
      </c>
      <c r="D4610" s="150" t="s">
        <v>4288</v>
      </c>
      <c r="E4610" s="5" t="str">
        <f>VLOOKUP(F4610,'Set up'!$A$2:$C$70,2,FALSE)</f>
        <v>C00000042</v>
      </c>
      <c r="F4610" s="151" t="s">
        <v>2012</v>
      </c>
      <c r="G4610" s="151" t="s">
        <v>3122</v>
      </c>
      <c r="H4610" s="150">
        <v>3</v>
      </c>
      <c r="I4610" s="5" t="str">
        <f>VLOOKUP(F4610,'Set up'!$A$2:$C$70,3,FALSE)</f>
        <v>Cash</v>
      </c>
      <c r="J4610" s="5">
        <f>VLOOKUP(F4610,'Set up'!$A$2:$D$70,4,FALSE)</f>
        <v>0</v>
      </c>
      <c r="K4610" s="4">
        <f t="shared" si="1086"/>
        <v>45968</v>
      </c>
      <c r="L4610" s="5">
        <f t="shared" si="1077"/>
        <v>11</v>
      </c>
      <c r="M4610" s="5">
        <f t="shared" si="1078"/>
        <v>2025</v>
      </c>
      <c r="N4610" s="156">
        <v>4657.5</v>
      </c>
      <c r="P4610" s="12"/>
      <c r="Q4610" s="7">
        <f t="shared" si="1079"/>
        <v>7664311.0500000091</v>
      </c>
      <c r="R4610" s="44" t="str">
        <f>VLOOKUP(F4610,'Set up'!$A$2:$E$70,5,FALSE)</f>
        <v>Trsf</v>
      </c>
    </row>
    <row r="4611" spans="1:18" ht="16.2" customHeight="1" x14ac:dyDescent="0.3">
      <c r="A4611" s="150" t="s">
        <v>4327</v>
      </c>
      <c r="B4611" s="5">
        <f t="shared" si="1087"/>
        <v>11</v>
      </c>
      <c r="C4611" s="5">
        <f t="shared" si="1088"/>
        <v>2025</v>
      </c>
      <c r="D4611" s="150" t="s">
        <v>4288</v>
      </c>
      <c r="E4611" s="5" t="str">
        <f>VLOOKUP(F4611,'Set up'!$A$2:$C$70,2,FALSE)</f>
        <v>C00000042</v>
      </c>
      <c r="F4611" s="151" t="s">
        <v>2012</v>
      </c>
      <c r="G4611" s="151" t="s">
        <v>1392</v>
      </c>
      <c r="H4611" s="150">
        <v>18</v>
      </c>
      <c r="I4611" s="5" t="str">
        <f>VLOOKUP(F4611,'Set up'!$A$2:$C$70,3,FALSE)</f>
        <v>Cash</v>
      </c>
      <c r="J4611" s="5">
        <f>VLOOKUP(F4611,'Set up'!$A$2:$D$70,4,FALSE)</f>
        <v>0</v>
      </c>
      <c r="K4611" s="4">
        <f t="shared" si="1086"/>
        <v>45968</v>
      </c>
      <c r="L4611" s="5">
        <f t="shared" ref="L4611:L4674" si="1089">MONTH(K4611)</f>
        <v>11</v>
      </c>
      <c r="M4611" s="5">
        <f t="shared" ref="M4611:M4674" si="1090">YEAR(K4611)</f>
        <v>2025</v>
      </c>
      <c r="N4611" s="156">
        <v>3186</v>
      </c>
      <c r="P4611" s="12"/>
      <c r="Q4611" s="7">
        <f t="shared" ref="Q4611:Q4674" si="1091">SUM(Q4610+N4611)</f>
        <v>7667497.0500000091</v>
      </c>
      <c r="R4611" s="44" t="str">
        <f>VLOOKUP(F4611,'Set up'!$A$2:$E$70,5,FALSE)</f>
        <v>Trsf</v>
      </c>
    </row>
    <row r="4612" spans="1:18" ht="16.2" customHeight="1" x14ac:dyDescent="0.3">
      <c r="A4612" s="150" t="s">
        <v>4327</v>
      </c>
      <c r="B4612" s="5">
        <f t="shared" si="1087"/>
        <v>11</v>
      </c>
      <c r="C4612" s="5">
        <f t="shared" si="1088"/>
        <v>2025</v>
      </c>
      <c r="D4612" s="150" t="s">
        <v>4288</v>
      </c>
      <c r="E4612" s="5" t="str">
        <f>VLOOKUP(F4612,'Set up'!$A$2:$C$70,2,FALSE)</f>
        <v>C00000042</v>
      </c>
      <c r="F4612" s="151" t="s">
        <v>2012</v>
      </c>
      <c r="G4612" s="151" t="s">
        <v>1922</v>
      </c>
      <c r="H4612" s="150">
        <v>9</v>
      </c>
      <c r="I4612" s="5" t="str">
        <f>VLOOKUP(F4612,'Set up'!$A$2:$C$70,3,FALSE)</f>
        <v>Cash</v>
      </c>
      <c r="J4612" s="5">
        <f>VLOOKUP(F4612,'Set up'!$A$2:$D$70,4,FALSE)</f>
        <v>0</v>
      </c>
      <c r="K4612" s="4">
        <f t="shared" si="1086"/>
        <v>45968</v>
      </c>
      <c r="L4612" s="5">
        <f t="shared" si="1089"/>
        <v>11</v>
      </c>
      <c r="M4612" s="5">
        <f t="shared" si="1090"/>
        <v>2025</v>
      </c>
      <c r="N4612" s="156">
        <v>2065.5</v>
      </c>
      <c r="P4612" s="12"/>
      <c r="Q4612" s="7">
        <f t="shared" si="1091"/>
        <v>7669562.5500000091</v>
      </c>
      <c r="R4612" s="44" t="str">
        <f>VLOOKUP(F4612,'Set up'!$A$2:$E$70,5,FALSE)</f>
        <v>Trsf</v>
      </c>
    </row>
    <row r="4613" spans="1:18" ht="16.2" customHeight="1" x14ac:dyDescent="0.3">
      <c r="A4613" s="150" t="s">
        <v>4327</v>
      </c>
      <c r="B4613" s="5">
        <f t="shared" si="1087"/>
        <v>11</v>
      </c>
      <c r="C4613" s="5">
        <f t="shared" si="1088"/>
        <v>2025</v>
      </c>
      <c r="D4613" s="150" t="s">
        <v>4288</v>
      </c>
      <c r="E4613" s="5" t="str">
        <f>VLOOKUP(F4613,'Set up'!$A$2:$C$70,2,FALSE)</f>
        <v>C00000042</v>
      </c>
      <c r="F4613" s="151" t="s">
        <v>2012</v>
      </c>
      <c r="G4613" s="151" t="s">
        <v>46</v>
      </c>
      <c r="H4613" s="150">
        <v>11</v>
      </c>
      <c r="I4613" s="5" t="str">
        <f>VLOOKUP(F4613,'Set up'!$A$2:$C$70,3,FALSE)</f>
        <v>Cash</v>
      </c>
      <c r="J4613" s="5">
        <f>VLOOKUP(F4613,'Set up'!$A$2:$D$70,4,FALSE)</f>
        <v>0</v>
      </c>
      <c r="K4613" s="4">
        <f t="shared" si="1086"/>
        <v>45968</v>
      </c>
      <c r="L4613" s="5">
        <f t="shared" si="1089"/>
        <v>11</v>
      </c>
      <c r="M4613" s="5">
        <f t="shared" si="1090"/>
        <v>2025</v>
      </c>
      <c r="N4613" s="156">
        <v>1265</v>
      </c>
      <c r="P4613" s="12"/>
      <c r="Q4613" s="7">
        <f t="shared" si="1091"/>
        <v>7670827.5500000091</v>
      </c>
      <c r="R4613" s="44" t="str">
        <f>VLOOKUP(F4613,'Set up'!$A$2:$E$70,5,FALSE)</f>
        <v>Trsf</v>
      </c>
    </row>
    <row r="4614" spans="1:18" ht="16.2" customHeight="1" x14ac:dyDescent="0.3">
      <c r="A4614" s="150" t="s">
        <v>4327</v>
      </c>
      <c r="B4614" s="5">
        <f t="shared" si="1087"/>
        <v>11</v>
      </c>
      <c r="C4614" s="5">
        <f t="shared" si="1088"/>
        <v>2025</v>
      </c>
      <c r="D4614" s="150" t="s">
        <v>4288</v>
      </c>
      <c r="E4614" s="5" t="str">
        <f>VLOOKUP(F4614,'Set up'!$A$2:$C$70,2,FALSE)</f>
        <v>C00000042</v>
      </c>
      <c r="F4614" s="151" t="s">
        <v>2012</v>
      </c>
      <c r="G4614" s="151" t="s">
        <v>1073</v>
      </c>
      <c r="H4614" s="150">
        <v>1</v>
      </c>
      <c r="I4614" s="5" t="str">
        <f>VLOOKUP(F4614,'Set up'!$A$2:$C$70,3,FALSE)</f>
        <v>Cash</v>
      </c>
      <c r="J4614" s="5">
        <f>VLOOKUP(F4614,'Set up'!$A$2:$D$70,4,FALSE)</f>
        <v>0</v>
      </c>
      <c r="K4614" s="4">
        <f t="shared" si="1086"/>
        <v>45968</v>
      </c>
      <c r="L4614" s="5">
        <f t="shared" si="1089"/>
        <v>11</v>
      </c>
      <c r="M4614" s="5">
        <f t="shared" si="1090"/>
        <v>2025</v>
      </c>
      <c r="N4614" s="156">
        <v>1050</v>
      </c>
      <c r="P4614" s="12"/>
      <c r="Q4614" s="7">
        <f t="shared" si="1091"/>
        <v>7671877.5500000091</v>
      </c>
      <c r="R4614" s="44" t="str">
        <f>VLOOKUP(F4614,'Set up'!$A$2:$E$70,5,FALSE)</f>
        <v>Trsf</v>
      </c>
    </row>
    <row r="4615" spans="1:18" ht="16.2" customHeight="1" x14ac:dyDescent="0.3">
      <c r="A4615" s="150" t="s">
        <v>4327</v>
      </c>
      <c r="B4615" s="5">
        <f t="shared" si="1087"/>
        <v>11</v>
      </c>
      <c r="C4615" s="5">
        <f t="shared" si="1088"/>
        <v>2025</v>
      </c>
      <c r="D4615" s="150" t="s">
        <v>4288</v>
      </c>
      <c r="E4615" s="5" t="str">
        <f>VLOOKUP(F4615,'Set up'!$A$2:$C$70,2,FALSE)</f>
        <v>C00000042</v>
      </c>
      <c r="F4615" s="151" t="s">
        <v>2012</v>
      </c>
      <c r="G4615" s="151" t="s">
        <v>2744</v>
      </c>
      <c r="H4615" s="150">
        <v>1</v>
      </c>
      <c r="I4615" s="5" t="str">
        <f>VLOOKUP(F4615,'Set up'!$A$2:$C$70,3,FALSE)</f>
        <v>Cash</v>
      </c>
      <c r="J4615" s="5">
        <f>VLOOKUP(F4615,'Set up'!$A$2:$D$70,4,FALSE)</f>
        <v>0</v>
      </c>
      <c r="K4615" s="4">
        <f t="shared" si="1086"/>
        <v>45968</v>
      </c>
      <c r="L4615" s="5">
        <f t="shared" si="1089"/>
        <v>11</v>
      </c>
      <c r="M4615" s="5">
        <f t="shared" si="1090"/>
        <v>2025</v>
      </c>
      <c r="N4615" s="156">
        <v>1000</v>
      </c>
      <c r="P4615" s="12"/>
      <c r="Q4615" s="7">
        <f t="shared" si="1091"/>
        <v>7672877.5500000091</v>
      </c>
      <c r="R4615" s="44" t="str">
        <f>VLOOKUP(F4615,'Set up'!$A$2:$E$70,5,FALSE)</f>
        <v>Trsf</v>
      </c>
    </row>
    <row r="4616" spans="1:18" ht="16.2" customHeight="1" x14ac:dyDescent="0.3">
      <c r="A4616" s="150" t="s">
        <v>4327</v>
      </c>
      <c r="B4616" s="5">
        <f t="shared" si="1087"/>
        <v>11</v>
      </c>
      <c r="C4616" s="5">
        <f t="shared" si="1088"/>
        <v>2025</v>
      </c>
      <c r="D4616" s="150" t="s">
        <v>4289</v>
      </c>
      <c r="E4616" s="5" t="e">
        <f>VLOOKUP(F4616,'Set up'!$A$2:$C$70,2,FALSE)</f>
        <v>#N/A</v>
      </c>
      <c r="F4616" s="151" t="s">
        <v>4346</v>
      </c>
      <c r="G4616" s="151" t="s">
        <v>4350</v>
      </c>
      <c r="H4616" s="150">
        <v>1</v>
      </c>
      <c r="I4616" s="5" t="e">
        <f>VLOOKUP(F4616,'Set up'!$A$2:$C$70,3,FALSE)</f>
        <v>#N/A</v>
      </c>
      <c r="J4616" s="5" t="e">
        <f>VLOOKUP(F4616,'Set up'!$A$2:$D$70,4,FALSE)</f>
        <v>#N/A</v>
      </c>
      <c r="K4616" s="4" t="e">
        <f t="shared" si="1086"/>
        <v>#N/A</v>
      </c>
      <c r="L4616" s="5" t="e">
        <f t="shared" si="1089"/>
        <v>#N/A</v>
      </c>
      <c r="M4616" s="5" t="e">
        <f t="shared" si="1090"/>
        <v>#N/A</v>
      </c>
      <c r="N4616" s="156">
        <v>296</v>
      </c>
      <c r="P4616" s="12"/>
      <c r="Q4616" s="7">
        <f t="shared" si="1091"/>
        <v>7673173.5500000091</v>
      </c>
      <c r="R4616" s="44" t="e">
        <f>VLOOKUP(F4616,'Set up'!$A$2:$E$70,5,FALSE)</f>
        <v>#N/A</v>
      </c>
    </row>
    <row r="4617" spans="1:18" ht="16.2" customHeight="1" x14ac:dyDescent="0.3">
      <c r="A4617" s="150" t="s">
        <v>4328</v>
      </c>
      <c r="B4617" s="5">
        <f t="shared" si="1087"/>
        <v>11</v>
      </c>
      <c r="C4617" s="5">
        <f t="shared" si="1088"/>
        <v>2025</v>
      </c>
      <c r="D4617" s="150" t="s">
        <v>4290</v>
      </c>
      <c r="E4617" s="5" t="e">
        <f>VLOOKUP(F4617,'Set up'!$A$2:$C$70,2,FALSE)</f>
        <v>#N/A</v>
      </c>
      <c r="F4617" s="151" t="s">
        <v>4347</v>
      </c>
      <c r="G4617" s="151" t="s">
        <v>4351</v>
      </c>
      <c r="H4617" s="150">
        <v>1</v>
      </c>
      <c r="I4617" s="5" t="e">
        <f>VLOOKUP(F4617,'Set up'!$A$2:$C$70,3,FALSE)</f>
        <v>#N/A</v>
      </c>
      <c r="J4617" s="5" t="e">
        <f>VLOOKUP(F4617,'Set up'!$A$2:$D$70,4,FALSE)</f>
        <v>#N/A</v>
      </c>
      <c r="K4617" s="4" t="e">
        <f t="shared" si="1086"/>
        <v>#N/A</v>
      </c>
      <c r="L4617" s="5" t="e">
        <f t="shared" si="1089"/>
        <v>#N/A</v>
      </c>
      <c r="M4617" s="5" t="e">
        <f t="shared" si="1090"/>
        <v>#N/A</v>
      </c>
      <c r="N4617" s="156">
        <v>2580</v>
      </c>
      <c r="P4617" s="12"/>
      <c r="Q4617" s="7">
        <f t="shared" si="1091"/>
        <v>7675753.5500000091</v>
      </c>
      <c r="R4617" s="44" t="e">
        <f>VLOOKUP(F4617,'Set up'!$A$2:$E$70,5,FALSE)</f>
        <v>#N/A</v>
      </c>
    </row>
    <row r="4618" spans="1:18" ht="16.2" customHeight="1" x14ac:dyDescent="0.3">
      <c r="A4618" s="150" t="s">
        <v>4329</v>
      </c>
      <c r="B4618" s="5">
        <f t="shared" si="1087"/>
        <v>11</v>
      </c>
      <c r="C4618" s="5">
        <f t="shared" si="1088"/>
        <v>2025</v>
      </c>
      <c r="D4618" s="150" t="s">
        <v>4291</v>
      </c>
      <c r="E4618" s="5" t="e">
        <f>VLOOKUP(F4618,'Set up'!$A$2:$C$70,2,FALSE)</f>
        <v>#N/A</v>
      </c>
      <c r="F4618" s="151" t="s">
        <v>4346</v>
      </c>
      <c r="G4618" s="151" t="s">
        <v>2523</v>
      </c>
      <c r="H4618" s="150">
        <v>1</v>
      </c>
      <c r="I4618" s="5" t="e">
        <f>VLOOKUP(F4618,'Set up'!$A$2:$C$70,3,FALSE)</f>
        <v>#N/A</v>
      </c>
      <c r="J4618" s="5" t="e">
        <f>VLOOKUP(F4618,'Set up'!$A$2:$D$70,4,FALSE)</f>
        <v>#N/A</v>
      </c>
      <c r="K4618" s="4" t="e">
        <f t="shared" si="1086"/>
        <v>#N/A</v>
      </c>
      <c r="L4618" s="5" t="e">
        <f t="shared" si="1089"/>
        <v>#N/A</v>
      </c>
      <c r="M4618" s="5" t="e">
        <f t="shared" si="1090"/>
        <v>#N/A</v>
      </c>
      <c r="N4618" s="156">
        <v>216</v>
      </c>
      <c r="P4618" s="12"/>
      <c r="Q4618" s="7">
        <f t="shared" si="1091"/>
        <v>7675969.5500000091</v>
      </c>
      <c r="R4618" s="44" t="e">
        <f>VLOOKUP(F4618,'Set up'!$A$2:$E$70,5,FALSE)</f>
        <v>#N/A</v>
      </c>
    </row>
    <row r="4619" spans="1:18" ht="16.2" customHeight="1" x14ac:dyDescent="0.3">
      <c r="A4619" s="150" t="s">
        <v>4329</v>
      </c>
      <c r="B4619" s="5">
        <f t="shared" si="1087"/>
        <v>11</v>
      </c>
      <c r="C4619" s="5">
        <f t="shared" si="1088"/>
        <v>2025</v>
      </c>
      <c r="D4619" s="150" t="s">
        <v>4291</v>
      </c>
      <c r="E4619" s="5" t="e">
        <f>VLOOKUP(F4619,'Set up'!$A$2:$C$70,2,FALSE)</f>
        <v>#N/A</v>
      </c>
      <c r="F4619" s="151" t="s">
        <v>4346</v>
      </c>
      <c r="G4619" s="151" t="s">
        <v>2144</v>
      </c>
      <c r="H4619" s="150">
        <v>1</v>
      </c>
      <c r="I4619" s="5" t="e">
        <f>VLOOKUP(F4619,'Set up'!$A$2:$C$70,3,FALSE)</f>
        <v>#N/A</v>
      </c>
      <c r="J4619" s="5" t="e">
        <f>VLOOKUP(F4619,'Set up'!$A$2:$D$70,4,FALSE)</f>
        <v>#N/A</v>
      </c>
      <c r="K4619" s="4" t="e">
        <f t="shared" si="1086"/>
        <v>#N/A</v>
      </c>
      <c r="L4619" s="5" t="e">
        <f t="shared" si="1089"/>
        <v>#N/A</v>
      </c>
      <c r="M4619" s="5" t="e">
        <f t="shared" si="1090"/>
        <v>#N/A</v>
      </c>
      <c r="N4619" s="156">
        <v>283.8</v>
      </c>
      <c r="P4619" s="12"/>
      <c r="Q4619" s="7">
        <f t="shared" si="1091"/>
        <v>7676253.3500000089</v>
      </c>
      <c r="R4619" s="44" t="e">
        <f>VLOOKUP(F4619,'Set up'!$A$2:$E$70,5,FALSE)</f>
        <v>#N/A</v>
      </c>
    </row>
    <row r="4620" spans="1:18" ht="16.2" customHeight="1" x14ac:dyDescent="0.3">
      <c r="A4620" s="150" t="s">
        <v>4329</v>
      </c>
      <c r="B4620" s="5">
        <f t="shared" si="1087"/>
        <v>11</v>
      </c>
      <c r="C4620" s="5">
        <f t="shared" si="1088"/>
        <v>2025</v>
      </c>
      <c r="D4620" s="150" t="s">
        <v>4291</v>
      </c>
      <c r="E4620" s="5" t="e">
        <f>VLOOKUP(F4620,'Set up'!$A$2:$C$70,2,FALSE)</f>
        <v>#N/A</v>
      </c>
      <c r="F4620" s="151" t="s">
        <v>4346</v>
      </c>
      <c r="G4620" s="151" t="s">
        <v>4352</v>
      </c>
      <c r="H4620" s="150">
        <v>4</v>
      </c>
      <c r="I4620" s="5" t="e">
        <f>VLOOKUP(F4620,'Set up'!$A$2:$C$70,3,FALSE)</f>
        <v>#N/A</v>
      </c>
      <c r="J4620" s="5" t="e">
        <f>VLOOKUP(F4620,'Set up'!$A$2:$D$70,4,FALSE)</f>
        <v>#N/A</v>
      </c>
      <c r="K4620" s="4" t="e">
        <f t="shared" si="1086"/>
        <v>#N/A</v>
      </c>
      <c r="L4620" s="5" t="e">
        <f t="shared" si="1089"/>
        <v>#N/A</v>
      </c>
      <c r="M4620" s="5" t="e">
        <f t="shared" si="1090"/>
        <v>#N/A</v>
      </c>
      <c r="N4620" s="156">
        <v>780</v>
      </c>
      <c r="P4620" s="12"/>
      <c r="Q4620" s="7">
        <f t="shared" si="1091"/>
        <v>7677033.3500000089</v>
      </c>
      <c r="R4620" s="44" t="e">
        <f>VLOOKUP(F4620,'Set up'!$A$2:$E$70,5,FALSE)</f>
        <v>#N/A</v>
      </c>
    </row>
    <row r="4621" spans="1:18" ht="16.2" customHeight="1" x14ac:dyDescent="0.3">
      <c r="A4621" s="150" t="s">
        <v>4330</v>
      </c>
      <c r="B4621" s="5">
        <f t="shared" si="1087"/>
        <v>11</v>
      </c>
      <c r="C4621" s="5">
        <f t="shared" si="1088"/>
        <v>2025</v>
      </c>
      <c r="D4621" s="150" t="s">
        <v>4292</v>
      </c>
      <c r="E4621" s="5" t="str">
        <f>VLOOKUP(F4621,'Set up'!$A$2:$C$70,2,FALSE)</f>
        <v>C00000042</v>
      </c>
      <c r="F4621" s="151" t="s">
        <v>2012</v>
      </c>
      <c r="G4621" s="151" t="s">
        <v>2646</v>
      </c>
      <c r="H4621" s="150">
        <v>5</v>
      </c>
      <c r="I4621" s="5" t="str">
        <f>VLOOKUP(F4621,'Set up'!$A$2:$C$70,3,FALSE)</f>
        <v>Cash</v>
      </c>
      <c r="J4621" s="5">
        <f>VLOOKUP(F4621,'Set up'!$A$2:$D$70,4,FALSE)</f>
        <v>0</v>
      </c>
      <c r="K4621" s="4">
        <f t="shared" si="1086"/>
        <v>45972</v>
      </c>
      <c r="L4621" s="5">
        <f t="shared" si="1089"/>
        <v>11</v>
      </c>
      <c r="M4621" s="5">
        <f t="shared" si="1090"/>
        <v>2025</v>
      </c>
      <c r="N4621" s="156">
        <v>312.5</v>
      </c>
      <c r="P4621" s="12"/>
      <c r="Q4621" s="7">
        <f t="shared" si="1091"/>
        <v>7677345.8500000089</v>
      </c>
      <c r="R4621" s="44" t="str">
        <f>VLOOKUP(F4621,'Set up'!$A$2:$E$70,5,FALSE)</f>
        <v>Trsf</v>
      </c>
    </row>
    <row r="4622" spans="1:18" ht="16.2" customHeight="1" x14ac:dyDescent="0.3">
      <c r="A4622" s="150" t="s">
        <v>4330</v>
      </c>
      <c r="B4622" s="5">
        <f t="shared" si="1087"/>
        <v>11</v>
      </c>
      <c r="C4622" s="5">
        <f t="shared" si="1088"/>
        <v>2025</v>
      </c>
      <c r="D4622" s="150" t="s">
        <v>4293</v>
      </c>
      <c r="E4622" s="5" t="str">
        <f>VLOOKUP(F4622,'Set up'!$A$2:$C$70,2,FALSE)</f>
        <v>C00000042</v>
      </c>
      <c r="F4622" s="151" t="s">
        <v>2012</v>
      </c>
      <c r="G4622" s="151" t="s">
        <v>3645</v>
      </c>
      <c r="H4622" s="150">
        <v>10</v>
      </c>
      <c r="I4622" s="5" t="str">
        <f>VLOOKUP(F4622,'Set up'!$A$2:$C$70,3,FALSE)</f>
        <v>Cash</v>
      </c>
      <c r="J4622" s="5">
        <f>VLOOKUP(F4622,'Set up'!$A$2:$D$70,4,FALSE)</f>
        <v>0</v>
      </c>
      <c r="K4622" s="4">
        <f t="shared" si="1086"/>
        <v>45972</v>
      </c>
      <c r="L4622" s="5">
        <f t="shared" si="1089"/>
        <v>11</v>
      </c>
      <c r="M4622" s="5">
        <f t="shared" si="1090"/>
        <v>2025</v>
      </c>
      <c r="N4622" s="156">
        <v>15525</v>
      </c>
      <c r="P4622" s="12"/>
      <c r="Q4622" s="7">
        <f t="shared" si="1091"/>
        <v>7692870.8500000089</v>
      </c>
      <c r="R4622" s="44" t="str">
        <f>VLOOKUP(F4622,'Set up'!$A$2:$E$70,5,FALSE)</f>
        <v>Trsf</v>
      </c>
    </row>
    <row r="4623" spans="1:18" ht="16.2" customHeight="1" x14ac:dyDescent="0.3">
      <c r="A4623" s="150" t="s">
        <v>4330</v>
      </c>
      <c r="B4623" s="5">
        <f t="shared" si="1087"/>
        <v>11</v>
      </c>
      <c r="C4623" s="5">
        <f t="shared" si="1088"/>
        <v>2025</v>
      </c>
      <c r="D4623" s="150" t="s">
        <v>4293</v>
      </c>
      <c r="E4623" s="5" t="str">
        <f>VLOOKUP(F4623,'Set up'!$A$2:$C$70,2,FALSE)</f>
        <v>C00000042</v>
      </c>
      <c r="F4623" s="151" t="s">
        <v>2012</v>
      </c>
      <c r="G4623" s="151" t="s">
        <v>1392</v>
      </c>
      <c r="H4623" s="150">
        <v>30</v>
      </c>
      <c r="I4623" s="5" t="str">
        <f>VLOOKUP(F4623,'Set up'!$A$2:$C$70,3,FALSE)</f>
        <v>Cash</v>
      </c>
      <c r="J4623" s="5">
        <f>VLOOKUP(F4623,'Set up'!$A$2:$D$70,4,FALSE)</f>
        <v>0</v>
      </c>
      <c r="K4623" s="4">
        <f t="shared" si="1086"/>
        <v>45972</v>
      </c>
      <c r="L4623" s="5">
        <f t="shared" si="1089"/>
        <v>11</v>
      </c>
      <c r="M4623" s="5">
        <f t="shared" si="1090"/>
        <v>2025</v>
      </c>
      <c r="N4623" s="156">
        <v>5310</v>
      </c>
      <c r="P4623" s="12"/>
      <c r="Q4623" s="7">
        <f t="shared" si="1091"/>
        <v>7698180.8500000089</v>
      </c>
      <c r="R4623" s="44" t="str">
        <f>VLOOKUP(F4623,'Set up'!$A$2:$E$70,5,FALSE)</f>
        <v>Trsf</v>
      </c>
    </row>
    <row r="4624" spans="1:18" ht="16.2" customHeight="1" x14ac:dyDescent="0.3">
      <c r="A4624" s="150" t="s">
        <v>4330</v>
      </c>
      <c r="B4624" s="5">
        <f t="shared" si="1087"/>
        <v>11</v>
      </c>
      <c r="C4624" s="5">
        <f t="shared" si="1088"/>
        <v>2025</v>
      </c>
      <c r="D4624" s="150" t="s">
        <v>4293</v>
      </c>
      <c r="E4624" s="5" t="str">
        <f>VLOOKUP(F4624,'Set up'!$A$2:$C$70,2,FALSE)</f>
        <v>C00000042</v>
      </c>
      <c r="F4624" s="151" t="s">
        <v>2012</v>
      </c>
      <c r="G4624" s="151" t="s">
        <v>1922</v>
      </c>
      <c r="H4624" s="150">
        <v>15</v>
      </c>
      <c r="I4624" s="5" t="str">
        <f>VLOOKUP(F4624,'Set up'!$A$2:$C$70,3,FALSE)</f>
        <v>Cash</v>
      </c>
      <c r="J4624" s="5">
        <f>VLOOKUP(F4624,'Set up'!$A$2:$D$70,4,FALSE)</f>
        <v>0</v>
      </c>
      <c r="K4624" s="4">
        <f t="shared" si="1086"/>
        <v>45972</v>
      </c>
      <c r="L4624" s="5">
        <f t="shared" si="1089"/>
        <v>11</v>
      </c>
      <c r="M4624" s="5">
        <f t="shared" si="1090"/>
        <v>2025</v>
      </c>
      <c r="N4624" s="156">
        <v>3442.5</v>
      </c>
      <c r="P4624" s="12"/>
      <c r="Q4624" s="7">
        <f t="shared" si="1091"/>
        <v>7701623.3500000089</v>
      </c>
      <c r="R4624" s="44" t="str">
        <f>VLOOKUP(F4624,'Set up'!$A$2:$E$70,5,FALSE)</f>
        <v>Trsf</v>
      </c>
    </row>
    <row r="4625" spans="1:18" ht="16.2" customHeight="1" x14ac:dyDescent="0.3">
      <c r="A4625" s="150" t="s">
        <v>4330</v>
      </c>
      <c r="B4625" s="5">
        <f t="shared" si="1087"/>
        <v>11</v>
      </c>
      <c r="C4625" s="5">
        <f t="shared" si="1088"/>
        <v>2025</v>
      </c>
      <c r="D4625" s="150" t="s">
        <v>4293</v>
      </c>
      <c r="E4625" s="5" t="str">
        <f>VLOOKUP(F4625,'Set up'!$A$2:$C$70,2,FALSE)</f>
        <v>C00000042</v>
      </c>
      <c r="F4625" s="151" t="s">
        <v>2012</v>
      </c>
      <c r="G4625" s="151" t="s">
        <v>46</v>
      </c>
      <c r="H4625" s="150">
        <v>4</v>
      </c>
      <c r="I4625" s="5" t="str">
        <f>VLOOKUP(F4625,'Set up'!$A$2:$C$70,3,FALSE)</f>
        <v>Cash</v>
      </c>
      <c r="J4625" s="5">
        <f>VLOOKUP(F4625,'Set up'!$A$2:$D$70,4,FALSE)</f>
        <v>0</v>
      </c>
      <c r="K4625" s="4">
        <f t="shared" si="1086"/>
        <v>45972</v>
      </c>
      <c r="L4625" s="5">
        <f t="shared" si="1089"/>
        <v>11</v>
      </c>
      <c r="M4625" s="5">
        <f t="shared" si="1090"/>
        <v>2025</v>
      </c>
      <c r="N4625" s="156">
        <v>460</v>
      </c>
      <c r="P4625" s="12"/>
      <c r="Q4625" s="7">
        <f t="shared" si="1091"/>
        <v>7702083.3500000089</v>
      </c>
      <c r="R4625" s="44" t="str">
        <f>VLOOKUP(F4625,'Set up'!$A$2:$E$70,5,FALSE)</f>
        <v>Trsf</v>
      </c>
    </row>
    <row r="4626" spans="1:18" ht="16.2" customHeight="1" x14ac:dyDescent="0.3">
      <c r="A4626" s="150" t="s">
        <v>4330</v>
      </c>
      <c r="B4626" s="5">
        <f t="shared" si="1087"/>
        <v>11</v>
      </c>
      <c r="C4626" s="5">
        <f t="shared" si="1088"/>
        <v>2025</v>
      </c>
      <c r="D4626" s="150" t="s">
        <v>4293</v>
      </c>
      <c r="E4626" s="5" t="str">
        <f>VLOOKUP(F4626,'Set up'!$A$2:$C$70,2,FALSE)</f>
        <v>C00000042</v>
      </c>
      <c r="F4626" s="151" t="s">
        <v>2012</v>
      </c>
      <c r="G4626" s="151" t="s">
        <v>1073</v>
      </c>
      <c r="H4626" s="150">
        <v>2</v>
      </c>
      <c r="I4626" s="5" t="str">
        <f>VLOOKUP(F4626,'Set up'!$A$2:$C$70,3,FALSE)</f>
        <v>Cash</v>
      </c>
      <c r="J4626" s="5">
        <f>VLOOKUP(F4626,'Set up'!$A$2:$D$70,4,FALSE)</f>
        <v>0</v>
      </c>
      <c r="K4626" s="4">
        <f t="shared" si="1086"/>
        <v>45972</v>
      </c>
      <c r="L4626" s="5">
        <f t="shared" si="1089"/>
        <v>11</v>
      </c>
      <c r="M4626" s="5">
        <f t="shared" si="1090"/>
        <v>2025</v>
      </c>
      <c r="N4626" s="156">
        <v>2100</v>
      </c>
      <c r="P4626" s="12"/>
      <c r="Q4626" s="7">
        <f t="shared" si="1091"/>
        <v>7704183.3500000089</v>
      </c>
      <c r="R4626" s="44" t="str">
        <f>VLOOKUP(F4626,'Set up'!$A$2:$E$70,5,FALSE)</f>
        <v>Trsf</v>
      </c>
    </row>
    <row r="4627" spans="1:18" ht="16.2" customHeight="1" x14ac:dyDescent="0.3">
      <c r="A4627" s="150" t="s">
        <v>4330</v>
      </c>
      <c r="B4627" s="5">
        <f t="shared" si="1087"/>
        <v>11</v>
      </c>
      <c r="C4627" s="5">
        <f t="shared" si="1088"/>
        <v>2025</v>
      </c>
      <c r="D4627" s="150" t="s">
        <v>4293</v>
      </c>
      <c r="E4627" s="5" t="str">
        <f>VLOOKUP(F4627,'Set up'!$A$2:$C$70,2,FALSE)</f>
        <v>C00000042</v>
      </c>
      <c r="F4627" s="151" t="s">
        <v>2012</v>
      </c>
      <c r="G4627" s="151" t="s">
        <v>614</v>
      </c>
      <c r="H4627" s="150">
        <v>1</v>
      </c>
      <c r="I4627" s="5" t="str">
        <f>VLOOKUP(F4627,'Set up'!$A$2:$C$70,3,FALSE)</f>
        <v>Cash</v>
      </c>
      <c r="J4627" s="5">
        <f>VLOOKUP(F4627,'Set up'!$A$2:$D$70,4,FALSE)</f>
        <v>0</v>
      </c>
      <c r="K4627" s="4">
        <f t="shared" si="1086"/>
        <v>45972</v>
      </c>
      <c r="L4627" s="5">
        <f t="shared" si="1089"/>
        <v>11</v>
      </c>
      <c r="M4627" s="5">
        <f t="shared" si="1090"/>
        <v>2025</v>
      </c>
      <c r="N4627" s="156">
        <v>420</v>
      </c>
      <c r="P4627" s="12"/>
      <c r="Q4627" s="7">
        <f t="shared" si="1091"/>
        <v>7704603.3500000089</v>
      </c>
      <c r="R4627" s="44" t="str">
        <f>VLOOKUP(F4627,'Set up'!$A$2:$E$70,5,FALSE)</f>
        <v>Trsf</v>
      </c>
    </row>
    <row r="4628" spans="1:18" ht="16.2" customHeight="1" x14ac:dyDescent="0.3">
      <c r="A4628" s="150" t="s">
        <v>4330</v>
      </c>
      <c r="B4628" s="5">
        <f t="shared" si="1087"/>
        <v>11</v>
      </c>
      <c r="C4628" s="5">
        <f t="shared" si="1088"/>
        <v>2025</v>
      </c>
      <c r="D4628" s="150" t="s">
        <v>4293</v>
      </c>
      <c r="E4628" s="5" t="str">
        <f>VLOOKUP(F4628,'Set up'!$A$2:$C$70,2,FALSE)</f>
        <v>C00000042</v>
      </c>
      <c r="F4628" s="151" t="s">
        <v>2012</v>
      </c>
      <c r="G4628" s="151" t="s">
        <v>1469</v>
      </c>
      <c r="H4628" s="150">
        <v>1</v>
      </c>
      <c r="I4628" s="5" t="str">
        <f>VLOOKUP(F4628,'Set up'!$A$2:$C$70,3,FALSE)</f>
        <v>Cash</v>
      </c>
      <c r="J4628" s="5">
        <f>VLOOKUP(F4628,'Set up'!$A$2:$D$70,4,FALSE)</f>
        <v>0</v>
      </c>
      <c r="K4628" s="4">
        <f t="shared" si="1086"/>
        <v>45972</v>
      </c>
      <c r="L4628" s="5">
        <f t="shared" si="1089"/>
        <v>11</v>
      </c>
      <c r="M4628" s="5">
        <f t="shared" si="1090"/>
        <v>2025</v>
      </c>
      <c r="N4628" s="156">
        <v>410</v>
      </c>
      <c r="P4628" s="12"/>
      <c r="Q4628" s="7">
        <f t="shared" si="1091"/>
        <v>7705013.3500000089</v>
      </c>
      <c r="R4628" s="44" t="str">
        <f>VLOOKUP(F4628,'Set up'!$A$2:$E$70,5,FALSE)</f>
        <v>Trsf</v>
      </c>
    </row>
    <row r="4629" spans="1:18" ht="16.2" customHeight="1" x14ac:dyDescent="0.3">
      <c r="A4629" s="150" t="s">
        <v>4330</v>
      </c>
      <c r="B4629" s="5">
        <f t="shared" si="1087"/>
        <v>11</v>
      </c>
      <c r="C4629" s="5">
        <f t="shared" si="1088"/>
        <v>2025</v>
      </c>
      <c r="D4629" s="150" t="s">
        <v>4293</v>
      </c>
      <c r="E4629" s="5" t="str">
        <f>VLOOKUP(F4629,'Set up'!$A$2:$C$70,2,FALSE)</f>
        <v>C00000042</v>
      </c>
      <c r="F4629" s="151" t="s">
        <v>2012</v>
      </c>
      <c r="G4629" s="151" t="s">
        <v>949</v>
      </c>
      <c r="H4629" s="150">
        <v>1</v>
      </c>
      <c r="I4629" s="5" t="str">
        <f>VLOOKUP(F4629,'Set up'!$A$2:$C$70,3,FALSE)</f>
        <v>Cash</v>
      </c>
      <c r="J4629" s="5">
        <f>VLOOKUP(F4629,'Set up'!$A$2:$D$70,4,FALSE)</f>
        <v>0</v>
      </c>
      <c r="K4629" s="4">
        <f t="shared" si="1086"/>
        <v>45972</v>
      </c>
      <c r="L4629" s="5">
        <f t="shared" si="1089"/>
        <v>11</v>
      </c>
      <c r="M4629" s="5">
        <f t="shared" si="1090"/>
        <v>2025</v>
      </c>
      <c r="N4629" s="156">
        <v>60</v>
      </c>
      <c r="P4629" s="12"/>
      <c r="Q4629" s="7">
        <f t="shared" si="1091"/>
        <v>7705073.3500000089</v>
      </c>
      <c r="R4629" s="44" t="str">
        <f>VLOOKUP(F4629,'Set up'!$A$2:$E$70,5,FALSE)</f>
        <v>Trsf</v>
      </c>
    </row>
    <row r="4630" spans="1:18" ht="16.2" customHeight="1" x14ac:dyDescent="0.3">
      <c r="A4630" s="150" t="s">
        <v>4330</v>
      </c>
      <c r="B4630" s="5">
        <f t="shared" si="1087"/>
        <v>11</v>
      </c>
      <c r="C4630" s="5">
        <f t="shared" si="1088"/>
        <v>2025</v>
      </c>
      <c r="D4630" s="150" t="s">
        <v>4294</v>
      </c>
      <c r="E4630" s="5" t="str">
        <f>VLOOKUP(F4630,'Set up'!$A$2:$C$70,2,FALSE)</f>
        <v>C00000049</v>
      </c>
      <c r="F4630" s="151" t="s">
        <v>2728</v>
      </c>
      <c r="G4630" s="151" t="s">
        <v>4353</v>
      </c>
      <c r="H4630" s="150">
        <v>1</v>
      </c>
      <c r="I4630" s="5" t="str">
        <f>VLOOKUP(F4630,'Set up'!$A$2:$C$70,3,FALSE)</f>
        <v>Cash</v>
      </c>
      <c r="J4630" s="5">
        <f>VLOOKUP(F4630,'Set up'!$A$2:$D$70,4,FALSE)</f>
        <v>0</v>
      </c>
      <c r="K4630" s="4">
        <f t="shared" si="1086"/>
        <v>45972</v>
      </c>
      <c r="L4630" s="5">
        <f t="shared" si="1089"/>
        <v>11</v>
      </c>
      <c r="M4630" s="5">
        <f t="shared" si="1090"/>
        <v>2025</v>
      </c>
      <c r="N4630" s="156">
        <v>165</v>
      </c>
      <c r="P4630" s="12"/>
      <c r="Q4630" s="7">
        <f t="shared" si="1091"/>
        <v>7705238.3500000089</v>
      </c>
      <c r="R4630" s="44" t="str">
        <f>VLOOKUP(F4630,'Set up'!$A$2:$E$70,5,FALSE)</f>
        <v>Cash</v>
      </c>
    </row>
    <row r="4631" spans="1:18" ht="16.2" customHeight="1" x14ac:dyDescent="0.3">
      <c r="A4631" s="150" t="s">
        <v>4331</v>
      </c>
      <c r="B4631" s="5">
        <f t="shared" si="1087"/>
        <v>11</v>
      </c>
      <c r="C4631" s="5">
        <f t="shared" si="1088"/>
        <v>2025</v>
      </c>
      <c r="D4631" s="150" t="s">
        <v>4295</v>
      </c>
      <c r="E4631" s="5" t="e">
        <f>VLOOKUP(F4631,'Set up'!$A$2:$C$70,2,FALSE)</f>
        <v>#N/A</v>
      </c>
      <c r="F4631" s="151" t="s">
        <v>4346</v>
      </c>
      <c r="G4631" s="151" t="s">
        <v>3533</v>
      </c>
      <c r="H4631" s="150">
        <v>1</v>
      </c>
      <c r="I4631" s="5" t="e">
        <f>VLOOKUP(F4631,'Set up'!$A$2:$C$70,3,FALSE)</f>
        <v>#N/A</v>
      </c>
      <c r="J4631" s="5" t="e">
        <f>VLOOKUP(F4631,'Set up'!$A$2:$D$70,4,FALSE)</f>
        <v>#N/A</v>
      </c>
      <c r="K4631" s="4" t="e">
        <f t="shared" si="1086"/>
        <v>#N/A</v>
      </c>
      <c r="L4631" s="5" t="e">
        <f t="shared" si="1089"/>
        <v>#N/A</v>
      </c>
      <c r="M4631" s="5" t="e">
        <f t="shared" si="1090"/>
        <v>#N/A</v>
      </c>
      <c r="N4631" s="156">
        <v>1687.5</v>
      </c>
      <c r="P4631" s="12"/>
      <c r="Q4631" s="7">
        <f t="shared" si="1091"/>
        <v>7706925.8500000089</v>
      </c>
      <c r="R4631" s="44" t="e">
        <f>VLOOKUP(F4631,'Set up'!$A$2:$E$70,5,FALSE)</f>
        <v>#N/A</v>
      </c>
    </row>
    <row r="4632" spans="1:18" ht="16.2" customHeight="1" x14ac:dyDescent="0.3">
      <c r="A4632" s="150" t="s">
        <v>4331</v>
      </c>
      <c r="B4632" s="5">
        <f t="shared" si="1087"/>
        <v>11</v>
      </c>
      <c r="C4632" s="5">
        <f t="shared" si="1088"/>
        <v>2025</v>
      </c>
      <c r="D4632" s="150" t="s">
        <v>4295</v>
      </c>
      <c r="E4632" s="5" t="e">
        <f>VLOOKUP(F4632,'Set up'!$A$2:$C$70,2,FALSE)</f>
        <v>#N/A</v>
      </c>
      <c r="F4632" s="151" t="s">
        <v>4346</v>
      </c>
      <c r="G4632" s="151" t="s">
        <v>2523</v>
      </c>
      <c r="H4632" s="150">
        <v>2</v>
      </c>
      <c r="I4632" s="5" t="e">
        <f>VLOOKUP(F4632,'Set up'!$A$2:$C$70,3,FALSE)</f>
        <v>#N/A</v>
      </c>
      <c r="J4632" s="5" t="e">
        <f>VLOOKUP(F4632,'Set up'!$A$2:$D$70,4,FALSE)</f>
        <v>#N/A</v>
      </c>
      <c r="K4632" s="4" t="e">
        <f t="shared" si="1086"/>
        <v>#N/A</v>
      </c>
      <c r="L4632" s="5" t="e">
        <f t="shared" si="1089"/>
        <v>#N/A</v>
      </c>
      <c r="M4632" s="5" t="e">
        <f t="shared" si="1090"/>
        <v>#N/A</v>
      </c>
      <c r="N4632" s="156">
        <v>432</v>
      </c>
      <c r="P4632" s="12"/>
      <c r="Q4632" s="7">
        <f t="shared" si="1091"/>
        <v>7707357.8500000089</v>
      </c>
      <c r="R4632" s="44" t="e">
        <f>VLOOKUP(F4632,'Set up'!$A$2:$E$70,5,FALSE)</f>
        <v>#N/A</v>
      </c>
    </row>
    <row r="4633" spans="1:18" ht="16.2" customHeight="1" x14ac:dyDescent="0.3">
      <c r="A4633" s="150" t="s">
        <v>4331</v>
      </c>
      <c r="B4633" s="5">
        <f t="shared" si="1087"/>
        <v>11</v>
      </c>
      <c r="C4633" s="5">
        <f t="shared" si="1088"/>
        <v>2025</v>
      </c>
      <c r="D4633" s="150" t="s">
        <v>4295</v>
      </c>
      <c r="E4633" s="5" t="e">
        <f>VLOOKUP(F4633,'Set up'!$A$2:$C$70,2,FALSE)</f>
        <v>#N/A</v>
      </c>
      <c r="F4633" s="151" t="s">
        <v>4346</v>
      </c>
      <c r="G4633" s="151" t="s">
        <v>2144</v>
      </c>
      <c r="H4633" s="150">
        <v>1</v>
      </c>
      <c r="I4633" s="5" t="e">
        <f>VLOOKUP(F4633,'Set up'!$A$2:$C$70,3,FALSE)</f>
        <v>#N/A</v>
      </c>
      <c r="J4633" s="5" t="e">
        <f>VLOOKUP(F4633,'Set up'!$A$2:$D$70,4,FALSE)</f>
        <v>#N/A</v>
      </c>
      <c r="K4633" s="4" t="e">
        <f t="shared" si="1086"/>
        <v>#N/A</v>
      </c>
      <c r="L4633" s="5" t="e">
        <f t="shared" si="1089"/>
        <v>#N/A</v>
      </c>
      <c r="M4633" s="5" t="e">
        <f t="shared" si="1090"/>
        <v>#N/A</v>
      </c>
      <c r="N4633" s="156">
        <v>283.8</v>
      </c>
      <c r="P4633" s="12"/>
      <c r="Q4633" s="7">
        <f t="shared" si="1091"/>
        <v>7707641.6500000088</v>
      </c>
      <c r="R4633" s="44" t="e">
        <f>VLOOKUP(F4633,'Set up'!$A$2:$E$70,5,FALSE)</f>
        <v>#N/A</v>
      </c>
    </row>
    <row r="4634" spans="1:18" ht="16.2" customHeight="1" x14ac:dyDescent="0.3">
      <c r="A4634" s="150" t="s">
        <v>4331</v>
      </c>
      <c r="B4634" s="5">
        <f t="shared" si="1087"/>
        <v>11</v>
      </c>
      <c r="C4634" s="5">
        <f t="shared" si="1088"/>
        <v>2025</v>
      </c>
      <c r="D4634" s="150" t="s">
        <v>4295</v>
      </c>
      <c r="E4634" s="5" t="e">
        <f>VLOOKUP(F4634,'Set up'!$A$2:$C$70,2,FALSE)</f>
        <v>#N/A</v>
      </c>
      <c r="F4634" s="151" t="s">
        <v>4346</v>
      </c>
      <c r="G4634" s="151" t="s">
        <v>17</v>
      </c>
      <c r="H4634" s="150">
        <v>1</v>
      </c>
      <c r="I4634" s="5" t="e">
        <f>VLOOKUP(F4634,'Set up'!$A$2:$C$70,3,FALSE)</f>
        <v>#N/A</v>
      </c>
      <c r="J4634" s="5" t="e">
        <f>VLOOKUP(F4634,'Set up'!$A$2:$D$70,4,FALSE)</f>
        <v>#N/A</v>
      </c>
      <c r="K4634" s="4" t="e">
        <f t="shared" si="1086"/>
        <v>#N/A</v>
      </c>
      <c r="L4634" s="5" t="e">
        <f t="shared" si="1089"/>
        <v>#N/A</v>
      </c>
      <c r="M4634" s="5" t="e">
        <f t="shared" si="1090"/>
        <v>#N/A</v>
      </c>
      <c r="N4634" s="156">
        <v>120</v>
      </c>
      <c r="P4634" s="12"/>
      <c r="Q4634" s="7">
        <f t="shared" si="1091"/>
        <v>7707761.6500000088</v>
      </c>
      <c r="R4634" s="44" t="e">
        <f>VLOOKUP(F4634,'Set up'!$A$2:$E$70,5,FALSE)</f>
        <v>#N/A</v>
      </c>
    </row>
    <row r="4635" spans="1:18" ht="16.2" customHeight="1" x14ac:dyDescent="0.3">
      <c r="A4635" s="150" t="s">
        <v>4331</v>
      </c>
      <c r="B4635" s="5">
        <f t="shared" si="1087"/>
        <v>11</v>
      </c>
      <c r="C4635" s="5">
        <f t="shared" si="1088"/>
        <v>2025</v>
      </c>
      <c r="D4635" s="150" t="s">
        <v>4295</v>
      </c>
      <c r="E4635" s="5" t="e">
        <f>VLOOKUP(F4635,'Set up'!$A$2:$C$70,2,FALSE)</f>
        <v>#N/A</v>
      </c>
      <c r="F4635" s="151" t="s">
        <v>4346</v>
      </c>
      <c r="G4635" s="151" t="s">
        <v>4348</v>
      </c>
      <c r="H4635" s="150">
        <v>1</v>
      </c>
      <c r="I4635" s="5" t="e">
        <f>VLOOKUP(F4635,'Set up'!$A$2:$C$70,3,FALSE)</f>
        <v>#N/A</v>
      </c>
      <c r="J4635" s="5" t="e">
        <f>VLOOKUP(F4635,'Set up'!$A$2:$D$70,4,FALSE)</f>
        <v>#N/A</v>
      </c>
      <c r="K4635" s="4" t="e">
        <f t="shared" si="1086"/>
        <v>#N/A</v>
      </c>
      <c r="L4635" s="5" t="e">
        <f t="shared" si="1089"/>
        <v>#N/A</v>
      </c>
      <c r="M4635" s="5" t="e">
        <f t="shared" si="1090"/>
        <v>#N/A</v>
      </c>
      <c r="N4635" s="156">
        <v>60</v>
      </c>
      <c r="P4635" s="12"/>
      <c r="Q4635" s="7">
        <f t="shared" si="1091"/>
        <v>7707821.6500000088</v>
      </c>
      <c r="R4635" s="44" t="e">
        <f>VLOOKUP(F4635,'Set up'!$A$2:$E$70,5,FALSE)</f>
        <v>#N/A</v>
      </c>
    </row>
    <row r="4636" spans="1:18" ht="16.2" customHeight="1" x14ac:dyDescent="0.3">
      <c r="A4636" s="150" t="s">
        <v>4332</v>
      </c>
      <c r="B4636" s="5">
        <f t="shared" si="1087"/>
        <v>11</v>
      </c>
      <c r="C4636" s="5">
        <f t="shared" si="1088"/>
        <v>2025</v>
      </c>
      <c r="D4636" s="150" t="s">
        <v>4296</v>
      </c>
      <c r="E4636" s="5" t="str">
        <f>VLOOKUP(F4636,'Set up'!$A$2:$C$70,2,FALSE)</f>
        <v>C00000050</v>
      </c>
      <c r="F4636" s="151" t="s">
        <v>2656</v>
      </c>
      <c r="G4636" s="151" t="s">
        <v>3615</v>
      </c>
      <c r="H4636" s="150">
        <v>1</v>
      </c>
      <c r="I4636" s="5" t="str">
        <f>VLOOKUP(F4636,'Set up'!$A$2:$C$70,3,FALSE)</f>
        <v>Cash</v>
      </c>
      <c r="J4636" s="5">
        <f>VLOOKUP(F4636,'Set up'!$A$2:$D$70,4,FALSE)</f>
        <v>0</v>
      </c>
      <c r="K4636" s="4">
        <f t="shared" si="1086"/>
        <v>45974</v>
      </c>
      <c r="L4636" s="5">
        <f t="shared" si="1089"/>
        <v>11</v>
      </c>
      <c r="M4636" s="5">
        <f t="shared" si="1090"/>
        <v>2025</v>
      </c>
      <c r="N4636" s="156">
        <v>1687.5</v>
      </c>
      <c r="P4636" s="12"/>
      <c r="Q4636" s="7">
        <f t="shared" si="1091"/>
        <v>7709509.1500000088</v>
      </c>
      <c r="R4636" s="44" t="str">
        <f>VLOOKUP(F4636,'Set up'!$A$2:$E$70,5,FALSE)</f>
        <v>Cash</v>
      </c>
    </row>
    <row r="4637" spans="1:18" ht="16.2" customHeight="1" x14ac:dyDescent="0.3">
      <c r="A4637" s="150" t="s">
        <v>4332</v>
      </c>
      <c r="B4637" s="5">
        <f t="shared" si="1087"/>
        <v>11</v>
      </c>
      <c r="C4637" s="5">
        <f t="shared" si="1088"/>
        <v>2025</v>
      </c>
      <c r="D4637" s="150" t="s">
        <v>4296</v>
      </c>
      <c r="E4637" s="5" t="str">
        <f>VLOOKUP(F4637,'Set up'!$A$2:$C$70,2,FALSE)</f>
        <v>C00000050</v>
      </c>
      <c r="F4637" s="151" t="s">
        <v>2656</v>
      </c>
      <c r="G4637" s="151" t="s">
        <v>2129</v>
      </c>
      <c r="H4637" s="150">
        <v>2</v>
      </c>
      <c r="I4637" s="5" t="str">
        <f>VLOOKUP(F4637,'Set up'!$A$2:$C$70,3,FALSE)</f>
        <v>Cash</v>
      </c>
      <c r="J4637" s="5">
        <f>VLOOKUP(F4637,'Set up'!$A$2:$D$70,4,FALSE)</f>
        <v>0</v>
      </c>
      <c r="K4637" s="4">
        <f t="shared" si="1086"/>
        <v>45974</v>
      </c>
      <c r="L4637" s="5">
        <f t="shared" si="1089"/>
        <v>11</v>
      </c>
      <c r="M4637" s="5">
        <f t="shared" si="1090"/>
        <v>2025</v>
      </c>
      <c r="N4637" s="156">
        <v>532.79999999999995</v>
      </c>
      <c r="P4637" s="12"/>
      <c r="Q4637" s="7">
        <f t="shared" si="1091"/>
        <v>7710041.9500000086</v>
      </c>
      <c r="R4637" s="44" t="str">
        <f>VLOOKUP(F4637,'Set up'!$A$2:$E$70,5,FALSE)</f>
        <v>Cash</v>
      </c>
    </row>
    <row r="4638" spans="1:18" ht="16.2" customHeight="1" x14ac:dyDescent="0.3">
      <c r="A4638" s="150" t="s">
        <v>4332</v>
      </c>
      <c r="B4638" s="5">
        <f t="shared" si="1087"/>
        <v>11</v>
      </c>
      <c r="C4638" s="5">
        <f t="shared" si="1088"/>
        <v>2025</v>
      </c>
      <c r="D4638" s="150" t="s">
        <v>4296</v>
      </c>
      <c r="E4638" s="5" t="str">
        <f>VLOOKUP(F4638,'Set up'!$A$2:$C$70,2,FALSE)</f>
        <v>C00000050</v>
      </c>
      <c r="F4638" s="151" t="s">
        <v>2656</v>
      </c>
      <c r="G4638" s="151" t="s">
        <v>945</v>
      </c>
      <c r="H4638" s="150">
        <v>1</v>
      </c>
      <c r="I4638" s="5" t="str">
        <f>VLOOKUP(F4638,'Set up'!$A$2:$C$70,3,FALSE)</f>
        <v>Cash</v>
      </c>
      <c r="J4638" s="5">
        <f>VLOOKUP(F4638,'Set up'!$A$2:$D$70,4,FALSE)</f>
        <v>0</v>
      </c>
      <c r="K4638" s="4">
        <f t="shared" si="1086"/>
        <v>45974</v>
      </c>
      <c r="L4638" s="5">
        <f t="shared" si="1089"/>
        <v>11</v>
      </c>
      <c r="M4638" s="5">
        <f t="shared" si="1090"/>
        <v>2025</v>
      </c>
      <c r="N4638" s="156">
        <v>115</v>
      </c>
      <c r="P4638" s="12"/>
      <c r="Q4638" s="7">
        <f t="shared" si="1091"/>
        <v>7710156.9500000086</v>
      </c>
      <c r="R4638" s="44" t="str">
        <f>VLOOKUP(F4638,'Set up'!$A$2:$E$70,5,FALSE)</f>
        <v>Cash</v>
      </c>
    </row>
    <row r="4639" spans="1:18" ht="16.2" customHeight="1" x14ac:dyDescent="0.3">
      <c r="A4639" s="150" t="s">
        <v>4332</v>
      </c>
      <c r="B4639" s="5">
        <f t="shared" si="1087"/>
        <v>11</v>
      </c>
      <c r="C4639" s="5">
        <f t="shared" si="1088"/>
        <v>2025</v>
      </c>
      <c r="D4639" s="150" t="s">
        <v>4296</v>
      </c>
      <c r="E4639" s="5" t="str">
        <f>VLOOKUP(F4639,'Set up'!$A$2:$C$70,2,FALSE)</f>
        <v>C00000050</v>
      </c>
      <c r="F4639" s="151" t="s">
        <v>2656</v>
      </c>
      <c r="G4639" s="151" t="s">
        <v>2646</v>
      </c>
      <c r="H4639" s="150">
        <v>10</v>
      </c>
      <c r="I4639" s="5" t="str">
        <f>VLOOKUP(F4639,'Set up'!$A$2:$C$70,3,FALSE)</f>
        <v>Cash</v>
      </c>
      <c r="J4639" s="5">
        <f>VLOOKUP(F4639,'Set up'!$A$2:$D$70,4,FALSE)</f>
        <v>0</v>
      </c>
      <c r="K4639" s="4">
        <f t="shared" si="1086"/>
        <v>45974</v>
      </c>
      <c r="L4639" s="5">
        <f t="shared" si="1089"/>
        <v>11</v>
      </c>
      <c r="M4639" s="5">
        <f t="shared" si="1090"/>
        <v>2025</v>
      </c>
      <c r="N4639" s="156">
        <v>625</v>
      </c>
      <c r="P4639" s="12"/>
      <c r="Q4639" s="7">
        <f t="shared" si="1091"/>
        <v>7710781.9500000086</v>
      </c>
      <c r="R4639" s="44" t="str">
        <f>VLOOKUP(F4639,'Set up'!$A$2:$E$70,5,FALSE)</f>
        <v>Cash</v>
      </c>
    </row>
    <row r="4640" spans="1:18" ht="16.2" customHeight="1" x14ac:dyDescent="0.3">
      <c r="A4640" s="150" t="s">
        <v>4332</v>
      </c>
      <c r="B4640" s="5">
        <f t="shared" si="1087"/>
        <v>11</v>
      </c>
      <c r="C4640" s="5">
        <f t="shared" si="1088"/>
        <v>2025</v>
      </c>
      <c r="D4640" s="150" t="s">
        <v>4297</v>
      </c>
      <c r="E4640" s="5" t="str">
        <f>VLOOKUP(F4640,'Set up'!$A$2:$C$70,2,FALSE)</f>
        <v>C00000063</v>
      </c>
      <c r="F4640" s="151" t="s">
        <v>4198</v>
      </c>
      <c r="G4640" s="151" t="s">
        <v>3507</v>
      </c>
      <c r="H4640" s="150">
        <v>3</v>
      </c>
      <c r="I4640" s="5" t="str">
        <f>VLOOKUP(F4640,'Set up'!$A$2:$C$70,3,FALSE)</f>
        <v>Cash</v>
      </c>
      <c r="J4640" s="5">
        <f>VLOOKUP(F4640,'Set up'!$A$2:$D$70,4,FALSE)</f>
        <v>0</v>
      </c>
      <c r="K4640" s="4">
        <f t="shared" si="1086"/>
        <v>45974</v>
      </c>
      <c r="L4640" s="5">
        <f t="shared" si="1089"/>
        <v>11</v>
      </c>
      <c r="M4640" s="5">
        <f t="shared" si="1090"/>
        <v>2025</v>
      </c>
      <c r="N4640" s="156">
        <v>4860</v>
      </c>
      <c r="P4640" s="12"/>
      <c r="Q4640" s="7">
        <f t="shared" si="1091"/>
        <v>7715641.9500000086</v>
      </c>
      <c r="R4640" s="44" t="str">
        <f>VLOOKUP(F4640,'Set up'!$A$2:$E$70,5,FALSE)</f>
        <v>Cash</v>
      </c>
    </row>
    <row r="4641" spans="1:18" ht="16.2" customHeight="1" x14ac:dyDescent="0.3">
      <c r="A4641" s="150" t="s">
        <v>4332</v>
      </c>
      <c r="B4641" s="5">
        <f t="shared" si="1087"/>
        <v>11</v>
      </c>
      <c r="C4641" s="5">
        <f t="shared" si="1088"/>
        <v>2025</v>
      </c>
      <c r="D4641" s="150" t="s">
        <v>4297</v>
      </c>
      <c r="E4641" s="5" t="str">
        <f>VLOOKUP(F4641,'Set up'!$A$2:$C$70,2,FALSE)</f>
        <v>C00000063</v>
      </c>
      <c r="F4641" s="151" t="s">
        <v>4198</v>
      </c>
      <c r="G4641" s="151" t="s">
        <v>4278</v>
      </c>
      <c r="H4641" s="150">
        <v>4</v>
      </c>
      <c r="I4641" s="5" t="str">
        <f>VLOOKUP(F4641,'Set up'!$A$2:$C$70,3,FALSE)</f>
        <v>Cash</v>
      </c>
      <c r="J4641" s="5">
        <f>VLOOKUP(F4641,'Set up'!$A$2:$D$70,4,FALSE)</f>
        <v>0</v>
      </c>
      <c r="K4641" s="4">
        <f t="shared" si="1086"/>
        <v>45974</v>
      </c>
      <c r="L4641" s="5">
        <f t="shared" si="1089"/>
        <v>11</v>
      </c>
      <c r="M4641" s="5">
        <f t="shared" si="1090"/>
        <v>2025</v>
      </c>
      <c r="N4641" s="156">
        <v>1468.8</v>
      </c>
      <c r="P4641" s="12"/>
      <c r="Q4641" s="7">
        <f t="shared" si="1091"/>
        <v>7717110.7500000084</v>
      </c>
      <c r="R4641" s="44" t="str">
        <f>VLOOKUP(F4641,'Set up'!$A$2:$E$70,5,FALSE)</f>
        <v>Cash</v>
      </c>
    </row>
    <row r="4642" spans="1:18" ht="16.2" customHeight="1" x14ac:dyDescent="0.3">
      <c r="A4642" s="150" t="s">
        <v>4332</v>
      </c>
      <c r="B4642" s="5">
        <f t="shared" si="1087"/>
        <v>11</v>
      </c>
      <c r="C4642" s="5">
        <f t="shared" si="1088"/>
        <v>2025</v>
      </c>
      <c r="D4642" s="150" t="s">
        <v>4297</v>
      </c>
      <c r="E4642" s="5" t="str">
        <f>VLOOKUP(F4642,'Set up'!$A$2:$C$70,2,FALSE)</f>
        <v>C00000063</v>
      </c>
      <c r="F4642" s="151" t="s">
        <v>4198</v>
      </c>
      <c r="G4642" s="151" t="s">
        <v>4202</v>
      </c>
      <c r="H4642" s="150">
        <v>2</v>
      </c>
      <c r="I4642" s="5" t="str">
        <f>VLOOKUP(F4642,'Set up'!$A$2:$C$70,3,FALSE)</f>
        <v>Cash</v>
      </c>
      <c r="J4642" s="5">
        <f>VLOOKUP(F4642,'Set up'!$A$2:$D$70,4,FALSE)</f>
        <v>0</v>
      </c>
      <c r="K4642" s="4">
        <f t="shared" si="1086"/>
        <v>45974</v>
      </c>
      <c r="L4642" s="5">
        <f t="shared" si="1089"/>
        <v>11</v>
      </c>
      <c r="M4642" s="5">
        <f t="shared" si="1090"/>
        <v>2025</v>
      </c>
      <c r="N4642" s="156">
        <v>734.4</v>
      </c>
      <c r="P4642" s="12"/>
      <c r="Q4642" s="7">
        <f t="shared" si="1091"/>
        <v>7717845.1500000088</v>
      </c>
      <c r="R4642" s="44" t="str">
        <f>VLOOKUP(F4642,'Set up'!$A$2:$E$70,5,FALSE)</f>
        <v>Cash</v>
      </c>
    </row>
    <row r="4643" spans="1:18" ht="16.2" customHeight="1" x14ac:dyDescent="0.3">
      <c r="A4643" s="150" t="s">
        <v>4332</v>
      </c>
      <c r="B4643" s="5">
        <f t="shared" si="1087"/>
        <v>11</v>
      </c>
      <c r="C4643" s="5">
        <f t="shared" si="1088"/>
        <v>2025</v>
      </c>
      <c r="D4643" s="150" t="s">
        <v>4297</v>
      </c>
      <c r="E4643" s="5" t="str">
        <f>VLOOKUP(F4643,'Set up'!$A$2:$C$70,2,FALSE)</f>
        <v>C00000063</v>
      </c>
      <c r="F4643" s="151" t="s">
        <v>4198</v>
      </c>
      <c r="G4643" s="151" t="s">
        <v>1449</v>
      </c>
      <c r="H4643" s="150">
        <v>2</v>
      </c>
      <c r="I4643" s="5" t="str">
        <f>VLOOKUP(F4643,'Set up'!$A$2:$C$70,3,FALSE)</f>
        <v>Cash</v>
      </c>
      <c r="J4643" s="5">
        <f>VLOOKUP(F4643,'Set up'!$A$2:$D$70,4,FALSE)</f>
        <v>0</v>
      </c>
      <c r="K4643" s="4">
        <f t="shared" si="1086"/>
        <v>45974</v>
      </c>
      <c r="L4643" s="5">
        <f t="shared" si="1089"/>
        <v>11</v>
      </c>
      <c r="M4643" s="5">
        <f t="shared" si="1090"/>
        <v>2025</v>
      </c>
      <c r="N4643" s="156">
        <v>240</v>
      </c>
      <c r="P4643" s="12"/>
      <c r="Q4643" s="7">
        <f t="shared" si="1091"/>
        <v>7718085.1500000088</v>
      </c>
      <c r="R4643" s="44" t="str">
        <f>VLOOKUP(F4643,'Set up'!$A$2:$E$70,5,FALSE)</f>
        <v>Cash</v>
      </c>
    </row>
    <row r="4644" spans="1:18" ht="16.2" customHeight="1" x14ac:dyDescent="0.3">
      <c r="A4644" s="150" t="s">
        <v>4332</v>
      </c>
      <c r="B4644" s="5">
        <f t="shared" si="1087"/>
        <v>11</v>
      </c>
      <c r="C4644" s="5">
        <f t="shared" si="1088"/>
        <v>2025</v>
      </c>
      <c r="D4644" s="150" t="s">
        <v>4297</v>
      </c>
      <c r="E4644" s="5" t="str">
        <f>VLOOKUP(F4644,'Set up'!$A$2:$C$70,2,FALSE)</f>
        <v>C00000063</v>
      </c>
      <c r="F4644" s="151" t="s">
        <v>4198</v>
      </c>
      <c r="G4644" s="151" t="s">
        <v>4354</v>
      </c>
      <c r="H4644" s="150">
        <v>2</v>
      </c>
      <c r="I4644" s="5" t="str">
        <f>VLOOKUP(F4644,'Set up'!$A$2:$C$70,3,FALSE)</f>
        <v>Cash</v>
      </c>
      <c r="J4644" s="5">
        <f>VLOOKUP(F4644,'Set up'!$A$2:$D$70,4,FALSE)</f>
        <v>0</v>
      </c>
      <c r="K4644" s="4">
        <f t="shared" si="1086"/>
        <v>45974</v>
      </c>
      <c r="L4644" s="5">
        <f t="shared" si="1089"/>
        <v>11</v>
      </c>
      <c r="M4644" s="5">
        <f t="shared" si="1090"/>
        <v>2025</v>
      </c>
      <c r="N4644" s="156">
        <v>840</v>
      </c>
      <c r="P4644" s="12"/>
      <c r="Q4644" s="7">
        <f t="shared" si="1091"/>
        <v>7718925.1500000088</v>
      </c>
      <c r="R4644" s="44" t="str">
        <f>VLOOKUP(F4644,'Set up'!$A$2:$E$70,5,FALSE)</f>
        <v>Cash</v>
      </c>
    </row>
    <row r="4645" spans="1:18" ht="16.2" customHeight="1" x14ac:dyDescent="0.3">
      <c r="A4645" s="150" t="s">
        <v>4332</v>
      </c>
      <c r="B4645" s="5">
        <f t="shared" si="1087"/>
        <v>11</v>
      </c>
      <c r="C4645" s="5">
        <f t="shared" si="1088"/>
        <v>2025</v>
      </c>
      <c r="D4645" s="150" t="s">
        <v>4297</v>
      </c>
      <c r="E4645" s="5" t="str">
        <f>VLOOKUP(F4645,'Set up'!$A$2:$C$70,2,FALSE)</f>
        <v>C00000063</v>
      </c>
      <c r="F4645" s="151" t="s">
        <v>4198</v>
      </c>
      <c r="G4645" s="151" t="s">
        <v>714</v>
      </c>
      <c r="H4645" s="150">
        <v>2</v>
      </c>
      <c r="I4645" s="5" t="str">
        <f>VLOOKUP(F4645,'Set up'!$A$2:$C$70,3,FALSE)</f>
        <v>Cash</v>
      </c>
      <c r="J4645" s="5">
        <f>VLOOKUP(F4645,'Set up'!$A$2:$D$70,4,FALSE)</f>
        <v>0</v>
      </c>
      <c r="K4645" s="4">
        <f t="shared" si="1086"/>
        <v>45974</v>
      </c>
      <c r="L4645" s="5">
        <f t="shared" si="1089"/>
        <v>11</v>
      </c>
      <c r="M4645" s="5">
        <f t="shared" si="1090"/>
        <v>2025</v>
      </c>
      <c r="N4645" s="156">
        <v>125</v>
      </c>
      <c r="P4645" s="12"/>
      <c r="Q4645" s="7">
        <f t="shared" si="1091"/>
        <v>7719050.1500000088</v>
      </c>
      <c r="R4645" s="44" t="str">
        <f>VLOOKUP(F4645,'Set up'!$A$2:$E$70,5,FALSE)</f>
        <v>Cash</v>
      </c>
    </row>
    <row r="4646" spans="1:18" ht="16.2" customHeight="1" x14ac:dyDescent="0.3">
      <c r="A4646" s="150" t="s">
        <v>4332</v>
      </c>
      <c r="B4646" s="5">
        <f t="shared" si="1087"/>
        <v>11</v>
      </c>
      <c r="C4646" s="5">
        <f t="shared" si="1088"/>
        <v>2025</v>
      </c>
      <c r="D4646" s="150" t="s">
        <v>4297</v>
      </c>
      <c r="E4646" s="5" t="str">
        <f>VLOOKUP(F4646,'Set up'!$A$2:$C$70,2,FALSE)</f>
        <v>C00000063</v>
      </c>
      <c r="F4646" s="151" t="s">
        <v>4198</v>
      </c>
      <c r="G4646" s="151" t="s">
        <v>3511</v>
      </c>
      <c r="H4646" s="150">
        <v>2</v>
      </c>
      <c r="I4646" s="5" t="str">
        <f>VLOOKUP(F4646,'Set up'!$A$2:$C$70,3,FALSE)</f>
        <v>Cash</v>
      </c>
      <c r="J4646" s="5">
        <f>VLOOKUP(F4646,'Set up'!$A$2:$D$70,4,FALSE)</f>
        <v>0</v>
      </c>
      <c r="K4646" s="4">
        <f t="shared" si="1086"/>
        <v>45974</v>
      </c>
      <c r="L4646" s="5">
        <f t="shared" si="1089"/>
        <v>11</v>
      </c>
      <c r="M4646" s="5">
        <f t="shared" si="1090"/>
        <v>2025</v>
      </c>
      <c r="N4646" s="156">
        <v>120</v>
      </c>
      <c r="P4646" s="12"/>
      <c r="Q4646" s="7">
        <f t="shared" si="1091"/>
        <v>7719170.1500000088</v>
      </c>
      <c r="R4646" s="44" t="str">
        <f>VLOOKUP(F4646,'Set up'!$A$2:$E$70,5,FALSE)</f>
        <v>Cash</v>
      </c>
    </row>
    <row r="4647" spans="1:18" ht="16.2" customHeight="1" x14ac:dyDescent="0.3">
      <c r="A4647" s="150" t="s">
        <v>4332</v>
      </c>
      <c r="B4647" s="5">
        <f t="shared" si="1087"/>
        <v>11</v>
      </c>
      <c r="C4647" s="5">
        <f t="shared" si="1088"/>
        <v>2025</v>
      </c>
      <c r="D4647" s="150" t="s">
        <v>4297</v>
      </c>
      <c r="E4647" s="5" t="str">
        <f>VLOOKUP(F4647,'Set up'!$A$2:$C$70,2,FALSE)</f>
        <v>C00000063</v>
      </c>
      <c r="F4647" s="151" t="s">
        <v>4198</v>
      </c>
      <c r="G4647" s="151" t="s">
        <v>1637</v>
      </c>
      <c r="H4647" s="150">
        <v>2</v>
      </c>
      <c r="I4647" s="5" t="str">
        <f>VLOOKUP(F4647,'Set up'!$A$2:$C$70,3,FALSE)</f>
        <v>Cash</v>
      </c>
      <c r="J4647" s="5">
        <f>VLOOKUP(F4647,'Set up'!$A$2:$D$70,4,FALSE)</f>
        <v>0</v>
      </c>
      <c r="K4647" s="4">
        <f t="shared" si="1086"/>
        <v>45974</v>
      </c>
      <c r="L4647" s="5">
        <f t="shared" si="1089"/>
        <v>11</v>
      </c>
      <c r="M4647" s="5">
        <f t="shared" si="1090"/>
        <v>2025</v>
      </c>
      <c r="N4647" s="156">
        <v>800</v>
      </c>
      <c r="P4647" s="12"/>
      <c r="Q4647" s="7">
        <f t="shared" si="1091"/>
        <v>7719970.1500000088</v>
      </c>
      <c r="R4647" s="44" t="str">
        <f>VLOOKUP(F4647,'Set up'!$A$2:$E$70,5,FALSE)</f>
        <v>Cash</v>
      </c>
    </row>
    <row r="4648" spans="1:18" ht="16.2" customHeight="1" x14ac:dyDescent="0.3">
      <c r="A4648" s="150" t="s">
        <v>4332</v>
      </c>
      <c r="B4648" s="5">
        <f t="shared" si="1087"/>
        <v>11</v>
      </c>
      <c r="C4648" s="5">
        <f t="shared" si="1088"/>
        <v>2025</v>
      </c>
      <c r="D4648" s="150" t="s">
        <v>4297</v>
      </c>
      <c r="E4648" s="5" t="str">
        <f>VLOOKUP(F4648,'Set up'!$A$2:$C$70,2,FALSE)</f>
        <v>C00000063</v>
      </c>
      <c r="F4648" s="151" t="s">
        <v>4198</v>
      </c>
      <c r="G4648" s="151" t="s">
        <v>4267</v>
      </c>
      <c r="H4648" s="150">
        <v>1</v>
      </c>
      <c r="I4648" s="5" t="str">
        <f>VLOOKUP(F4648,'Set up'!$A$2:$C$70,3,FALSE)</f>
        <v>Cash</v>
      </c>
      <c r="J4648" s="5">
        <f>VLOOKUP(F4648,'Set up'!$A$2:$D$70,4,FALSE)</f>
        <v>0</v>
      </c>
      <c r="K4648" s="4">
        <f t="shared" si="1086"/>
        <v>45974</v>
      </c>
      <c r="L4648" s="5">
        <f t="shared" si="1089"/>
        <v>11</v>
      </c>
      <c r="M4648" s="5">
        <f t="shared" si="1090"/>
        <v>2025</v>
      </c>
      <c r="N4648" s="156">
        <v>57.6</v>
      </c>
      <c r="P4648" s="12"/>
      <c r="Q4648" s="7">
        <f t="shared" si="1091"/>
        <v>7720027.7500000084</v>
      </c>
      <c r="R4648" s="44" t="str">
        <f>VLOOKUP(F4648,'Set up'!$A$2:$E$70,5,FALSE)</f>
        <v>Cash</v>
      </c>
    </row>
    <row r="4649" spans="1:18" ht="16.2" customHeight="1" x14ac:dyDescent="0.3">
      <c r="A4649" s="150" t="s">
        <v>4331</v>
      </c>
      <c r="B4649" s="5">
        <f t="shared" si="1087"/>
        <v>11</v>
      </c>
      <c r="C4649" s="5">
        <f t="shared" si="1088"/>
        <v>2025</v>
      </c>
      <c r="D4649" s="150" t="s">
        <v>4298</v>
      </c>
      <c r="E4649" s="5" t="e">
        <f>VLOOKUP(F4649,'Set up'!$A$2:$C$70,2,FALSE)</f>
        <v>#N/A</v>
      </c>
      <c r="F4649" s="151" t="s">
        <v>4130</v>
      </c>
      <c r="G4649" s="151" t="s">
        <v>3122</v>
      </c>
      <c r="H4649" s="150">
        <v>1</v>
      </c>
      <c r="I4649" s="5" t="e">
        <f>VLOOKUP(F4649,'Set up'!$A$2:$C$70,3,FALSE)</f>
        <v>#N/A</v>
      </c>
      <c r="J4649" s="5" t="e">
        <f>VLOOKUP(F4649,'Set up'!$A$2:$D$70,4,FALSE)</f>
        <v>#N/A</v>
      </c>
      <c r="K4649" s="4" t="e">
        <f t="shared" si="1086"/>
        <v>#N/A</v>
      </c>
      <c r="L4649" s="5" t="e">
        <f t="shared" si="1089"/>
        <v>#N/A</v>
      </c>
      <c r="M4649" s="5" t="e">
        <f t="shared" si="1090"/>
        <v>#N/A</v>
      </c>
      <c r="N4649" s="156">
        <v>1687.5</v>
      </c>
      <c r="P4649" s="12"/>
      <c r="Q4649" s="7">
        <f t="shared" si="1091"/>
        <v>7721715.2500000084</v>
      </c>
      <c r="R4649" s="44" t="e">
        <f>VLOOKUP(F4649,'Set up'!$A$2:$E$70,5,FALSE)</f>
        <v>#N/A</v>
      </c>
    </row>
    <row r="4650" spans="1:18" ht="16.2" customHeight="1" x14ac:dyDescent="0.3">
      <c r="A4650" s="150" t="s">
        <v>4331</v>
      </c>
      <c r="B4650" s="5">
        <f t="shared" si="1087"/>
        <v>11</v>
      </c>
      <c r="C4650" s="5">
        <f t="shared" si="1088"/>
        <v>2025</v>
      </c>
      <c r="D4650" s="150" t="s">
        <v>4298</v>
      </c>
      <c r="E4650" s="5" t="e">
        <f>VLOOKUP(F4650,'Set up'!$A$2:$C$70,2,FALSE)</f>
        <v>#N/A</v>
      </c>
      <c r="F4650" s="151" t="s">
        <v>4130</v>
      </c>
      <c r="G4650" s="151" t="s">
        <v>707</v>
      </c>
      <c r="H4650" s="150">
        <v>1</v>
      </c>
      <c r="I4650" s="5" t="e">
        <f>VLOOKUP(F4650,'Set up'!$A$2:$C$70,3,FALSE)</f>
        <v>#N/A</v>
      </c>
      <c r="J4650" s="5" t="e">
        <f>VLOOKUP(F4650,'Set up'!$A$2:$D$70,4,FALSE)</f>
        <v>#N/A</v>
      </c>
      <c r="K4650" s="4" t="e">
        <f t="shared" si="1086"/>
        <v>#N/A</v>
      </c>
      <c r="L4650" s="5" t="e">
        <f t="shared" si="1089"/>
        <v>#N/A</v>
      </c>
      <c r="M4650" s="5" t="e">
        <f t="shared" si="1090"/>
        <v>#N/A</v>
      </c>
      <c r="N4650" s="156">
        <v>394.2</v>
      </c>
      <c r="P4650" s="12"/>
      <c r="Q4650" s="7">
        <f t="shared" si="1091"/>
        <v>7722109.4500000086</v>
      </c>
      <c r="R4650" s="44" t="e">
        <f>VLOOKUP(F4650,'Set up'!$A$2:$E$70,5,FALSE)</f>
        <v>#N/A</v>
      </c>
    </row>
    <row r="4651" spans="1:18" ht="16.2" customHeight="1" x14ac:dyDescent="0.3">
      <c r="A4651" s="150" t="s">
        <v>4331</v>
      </c>
      <c r="B4651" s="5">
        <f t="shared" si="1087"/>
        <v>11</v>
      </c>
      <c r="C4651" s="5">
        <f t="shared" si="1088"/>
        <v>2025</v>
      </c>
      <c r="D4651" s="150" t="s">
        <v>4298</v>
      </c>
      <c r="E4651" s="5" t="e">
        <f>VLOOKUP(F4651,'Set up'!$A$2:$C$70,2,FALSE)</f>
        <v>#N/A</v>
      </c>
      <c r="F4651" s="151" t="s">
        <v>4130</v>
      </c>
      <c r="G4651" s="151" t="s">
        <v>2556</v>
      </c>
      <c r="H4651" s="150">
        <v>1</v>
      </c>
      <c r="I4651" s="5" t="e">
        <f>VLOOKUP(F4651,'Set up'!$A$2:$C$70,3,FALSE)</f>
        <v>#N/A</v>
      </c>
      <c r="J4651" s="5" t="e">
        <f>VLOOKUP(F4651,'Set up'!$A$2:$D$70,4,FALSE)</f>
        <v>#N/A</v>
      </c>
      <c r="K4651" s="4" t="e">
        <f t="shared" si="1086"/>
        <v>#N/A</v>
      </c>
      <c r="L4651" s="5" t="e">
        <f t="shared" si="1089"/>
        <v>#N/A</v>
      </c>
      <c r="M4651" s="5" t="e">
        <f t="shared" si="1090"/>
        <v>#N/A</v>
      </c>
      <c r="N4651" s="156">
        <v>394.2</v>
      </c>
      <c r="P4651" s="12"/>
      <c r="Q4651" s="7">
        <f t="shared" si="1091"/>
        <v>7722503.6500000088</v>
      </c>
      <c r="R4651" s="44" t="e">
        <f>VLOOKUP(F4651,'Set up'!$A$2:$E$70,5,FALSE)</f>
        <v>#N/A</v>
      </c>
    </row>
    <row r="4652" spans="1:18" ht="16.2" customHeight="1" x14ac:dyDescent="0.3">
      <c r="A4652" s="150" t="s">
        <v>4331</v>
      </c>
      <c r="B4652" s="5">
        <f t="shared" si="1087"/>
        <v>11</v>
      </c>
      <c r="C4652" s="5">
        <f t="shared" si="1088"/>
        <v>2025</v>
      </c>
      <c r="D4652" s="150" t="s">
        <v>4298</v>
      </c>
      <c r="E4652" s="5" t="e">
        <f>VLOOKUP(F4652,'Set up'!$A$2:$C$70,2,FALSE)</f>
        <v>#N/A</v>
      </c>
      <c r="F4652" s="151" t="s">
        <v>4130</v>
      </c>
      <c r="G4652" s="151" t="s">
        <v>4204</v>
      </c>
      <c r="H4652" s="150">
        <v>1</v>
      </c>
      <c r="I4652" s="5" t="e">
        <f>VLOOKUP(F4652,'Set up'!$A$2:$C$70,3,FALSE)</f>
        <v>#N/A</v>
      </c>
      <c r="J4652" s="5" t="e">
        <f>VLOOKUP(F4652,'Set up'!$A$2:$D$70,4,FALSE)</f>
        <v>#N/A</v>
      </c>
      <c r="K4652" s="4" t="e">
        <f t="shared" si="1086"/>
        <v>#N/A</v>
      </c>
      <c r="L4652" s="5" t="e">
        <f t="shared" si="1089"/>
        <v>#N/A</v>
      </c>
      <c r="M4652" s="5" t="e">
        <f t="shared" si="1090"/>
        <v>#N/A</v>
      </c>
      <c r="N4652" s="156">
        <v>160</v>
      </c>
      <c r="P4652" s="12"/>
      <c r="Q4652" s="7">
        <f t="shared" si="1091"/>
        <v>7722663.6500000088</v>
      </c>
      <c r="R4652" s="44" t="e">
        <f>VLOOKUP(F4652,'Set up'!$A$2:$E$70,5,FALSE)</f>
        <v>#N/A</v>
      </c>
    </row>
    <row r="4653" spans="1:18" ht="16.2" customHeight="1" x14ac:dyDescent="0.3">
      <c r="A4653" s="150" t="s">
        <v>4331</v>
      </c>
      <c r="B4653" s="5">
        <f t="shared" si="1087"/>
        <v>11</v>
      </c>
      <c r="C4653" s="5">
        <f t="shared" si="1088"/>
        <v>2025</v>
      </c>
      <c r="D4653" s="150" t="s">
        <v>4298</v>
      </c>
      <c r="E4653" s="5" t="e">
        <f>VLOOKUP(F4653,'Set up'!$A$2:$C$70,2,FALSE)</f>
        <v>#N/A</v>
      </c>
      <c r="F4653" s="151" t="s">
        <v>4130</v>
      </c>
      <c r="G4653" s="151" t="s">
        <v>1405</v>
      </c>
      <c r="H4653" s="150">
        <v>1</v>
      </c>
      <c r="I4653" s="5" t="e">
        <f>VLOOKUP(F4653,'Set up'!$A$2:$C$70,3,FALSE)</f>
        <v>#N/A</v>
      </c>
      <c r="J4653" s="5" t="e">
        <f>VLOOKUP(F4653,'Set up'!$A$2:$D$70,4,FALSE)</f>
        <v>#N/A</v>
      </c>
      <c r="K4653" s="4" t="e">
        <f t="shared" si="1086"/>
        <v>#N/A</v>
      </c>
      <c r="L4653" s="5" t="e">
        <f t="shared" si="1089"/>
        <v>#N/A</v>
      </c>
      <c r="M4653" s="5" t="e">
        <f t="shared" si="1090"/>
        <v>#N/A</v>
      </c>
      <c r="N4653" s="156">
        <v>48</v>
      </c>
      <c r="P4653" s="12"/>
      <c r="Q4653" s="7">
        <f t="shared" si="1091"/>
        <v>7722711.6500000088</v>
      </c>
      <c r="R4653" s="44" t="e">
        <f>VLOOKUP(F4653,'Set up'!$A$2:$E$70,5,FALSE)</f>
        <v>#N/A</v>
      </c>
    </row>
    <row r="4654" spans="1:18" ht="16.2" customHeight="1" x14ac:dyDescent="0.3">
      <c r="A4654" s="150" t="s">
        <v>4331</v>
      </c>
      <c r="B4654" s="5">
        <f t="shared" si="1087"/>
        <v>11</v>
      </c>
      <c r="C4654" s="5">
        <f t="shared" si="1088"/>
        <v>2025</v>
      </c>
      <c r="D4654" s="150" t="s">
        <v>4298</v>
      </c>
      <c r="E4654" s="5" t="e">
        <f>VLOOKUP(F4654,'Set up'!$A$2:$C$70,2,FALSE)</f>
        <v>#N/A</v>
      </c>
      <c r="F4654" s="151" t="s">
        <v>4130</v>
      </c>
      <c r="G4654" s="151" t="s">
        <v>2144</v>
      </c>
      <c r="H4654" s="150">
        <v>1</v>
      </c>
      <c r="I4654" s="5" t="e">
        <f>VLOOKUP(F4654,'Set up'!$A$2:$C$70,3,FALSE)</f>
        <v>#N/A</v>
      </c>
      <c r="J4654" s="5" t="e">
        <f>VLOOKUP(F4654,'Set up'!$A$2:$D$70,4,FALSE)</f>
        <v>#N/A</v>
      </c>
      <c r="K4654" s="4" t="e">
        <f t="shared" si="1086"/>
        <v>#N/A</v>
      </c>
      <c r="L4654" s="5" t="e">
        <f t="shared" si="1089"/>
        <v>#N/A</v>
      </c>
      <c r="M4654" s="5" t="e">
        <f t="shared" si="1090"/>
        <v>#N/A</v>
      </c>
      <c r="N4654" s="156">
        <v>286</v>
      </c>
      <c r="P4654" s="12"/>
      <c r="Q4654" s="7">
        <f t="shared" si="1091"/>
        <v>7722997.6500000088</v>
      </c>
      <c r="R4654" s="44" t="e">
        <f>VLOOKUP(F4654,'Set up'!$A$2:$E$70,5,FALSE)</f>
        <v>#N/A</v>
      </c>
    </row>
    <row r="4655" spans="1:18" ht="16.2" customHeight="1" x14ac:dyDescent="0.3">
      <c r="A4655" s="150" t="s">
        <v>4331</v>
      </c>
      <c r="B4655" s="5">
        <f t="shared" si="1087"/>
        <v>11</v>
      </c>
      <c r="C4655" s="5">
        <f t="shared" si="1088"/>
        <v>2025</v>
      </c>
      <c r="D4655" s="150" t="s">
        <v>4298</v>
      </c>
      <c r="E4655" s="5" t="e">
        <f>VLOOKUP(F4655,'Set up'!$A$2:$C$70,2,FALSE)</f>
        <v>#N/A</v>
      </c>
      <c r="F4655" s="151" t="s">
        <v>4130</v>
      </c>
      <c r="G4655" s="151" t="s">
        <v>945</v>
      </c>
      <c r="H4655" s="150">
        <v>1</v>
      </c>
      <c r="I4655" s="5" t="e">
        <f>VLOOKUP(F4655,'Set up'!$A$2:$C$70,3,FALSE)</f>
        <v>#N/A</v>
      </c>
      <c r="J4655" s="5" t="e">
        <f>VLOOKUP(F4655,'Set up'!$A$2:$D$70,4,FALSE)</f>
        <v>#N/A</v>
      </c>
      <c r="K4655" s="4" t="e">
        <f t="shared" si="1086"/>
        <v>#N/A</v>
      </c>
      <c r="L4655" s="5" t="e">
        <f t="shared" si="1089"/>
        <v>#N/A</v>
      </c>
      <c r="M4655" s="5" t="e">
        <f t="shared" si="1090"/>
        <v>#N/A</v>
      </c>
      <c r="N4655" s="156">
        <v>120</v>
      </c>
      <c r="P4655" s="12"/>
      <c r="Q4655" s="7">
        <f t="shared" si="1091"/>
        <v>7723117.6500000088</v>
      </c>
      <c r="R4655" s="44" t="e">
        <f>VLOOKUP(F4655,'Set up'!$A$2:$E$70,5,FALSE)</f>
        <v>#N/A</v>
      </c>
    </row>
    <row r="4656" spans="1:18" ht="16.2" customHeight="1" x14ac:dyDescent="0.3">
      <c r="A4656" s="150" t="s">
        <v>4331</v>
      </c>
      <c r="B4656" s="5">
        <f t="shared" si="1087"/>
        <v>11</v>
      </c>
      <c r="C4656" s="5">
        <f t="shared" si="1088"/>
        <v>2025</v>
      </c>
      <c r="D4656" s="150" t="s">
        <v>4298</v>
      </c>
      <c r="E4656" s="5" t="e">
        <f>VLOOKUP(F4656,'Set up'!$A$2:$C$70,2,FALSE)</f>
        <v>#N/A</v>
      </c>
      <c r="F4656" s="151" t="s">
        <v>4130</v>
      </c>
      <c r="G4656" s="151" t="s">
        <v>2646</v>
      </c>
      <c r="H4656" s="150">
        <v>2</v>
      </c>
      <c r="I4656" s="5" t="e">
        <f>VLOOKUP(F4656,'Set up'!$A$2:$C$70,3,FALSE)</f>
        <v>#N/A</v>
      </c>
      <c r="J4656" s="5" t="e">
        <f>VLOOKUP(F4656,'Set up'!$A$2:$D$70,4,FALSE)</f>
        <v>#N/A</v>
      </c>
      <c r="K4656" s="4" t="e">
        <f t="shared" si="1086"/>
        <v>#N/A</v>
      </c>
      <c r="L4656" s="5" t="e">
        <f t="shared" si="1089"/>
        <v>#N/A</v>
      </c>
      <c r="M4656" s="5" t="e">
        <f t="shared" si="1090"/>
        <v>#N/A</v>
      </c>
      <c r="N4656" s="156">
        <v>125</v>
      </c>
      <c r="P4656" s="12"/>
      <c r="Q4656" s="7">
        <f t="shared" si="1091"/>
        <v>7723242.6500000088</v>
      </c>
      <c r="R4656" s="44" t="e">
        <f>VLOOKUP(F4656,'Set up'!$A$2:$E$70,5,FALSE)</f>
        <v>#N/A</v>
      </c>
    </row>
    <row r="4657" spans="1:18" ht="16.2" customHeight="1" x14ac:dyDescent="0.3">
      <c r="A4657" s="150" t="s">
        <v>4333</v>
      </c>
      <c r="B4657" s="5">
        <f t="shared" si="1087"/>
        <v>11</v>
      </c>
      <c r="C4657" s="5">
        <f t="shared" si="1088"/>
        <v>2025</v>
      </c>
      <c r="D4657" s="150" t="s">
        <v>4299</v>
      </c>
      <c r="E4657" s="5" t="str">
        <f>VLOOKUP(F4657,'Set up'!$A$2:$C$70,2,FALSE)</f>
        <v>C00000010</v>
      </c>
      <c r="F4657" s="151" t="s">
        <v>62</v>
      </c>
      <c r="G4657" s="151" t="s">
        <v>3645</v>
      </c>
      <c r="H4657" s="150">
        <v>10</v>
      </c>
      <c r="I4657" s="5">
        <f>VLOOKUP(F4657,'Set up'!$A$2:$C$70,3,FALSE)</f>
        <v>120</v>
      </c>
      <c r="J4657" s="5">
        <f>VLOOKUP(F4657,'Set up'!$A$2:$D$70,4,FALSE)</f>
        <v>120</v>
      </c>
      <c r="K4657" s="4">
        <f t="shared" si="1086"/>
        <v>46095</v>
      </c>
      <c r="L4657" s="5">
        <f t="shared" si="1089"/>
        <v>3</v>
      </c>
      <c r="M4657" s="5">
        <f t="shared" si="1090"/>
        <v>2026</v>
      </c>
      <c r="N4657" s="156">
        <v>15300</v>
      </c>
      <c r="P4657" s="12"/>
      <c r="Q4657" s="7">
        <f t="shared" si="1091"/>
        <v>7738542.6500000088</v>
      </c>
      <c r="R4657" s="44" t="str">
        <f>VLOOKUP(F4657,'Set up'!$A$2:$E$70,5,FALSE)</f>
        <v>Trsf</v>
      </c>
    </row>
    <row r="4658" spans="1:18" ht="16.2" customHeight="1" x14ac:dyDescent="0.3">
      <c r="A4658" s="150" t="s">
        <v>4333</v>
      </c>
      <c r="B4658" s="5">
        <f t="shared" si="1087"/>
        <v>11</v>
      </c>
      <c r="C4658" s="5">
        <f t="shared" si="1088"/>
        <v>2025</v>
      </c>
      <c r="D4658" s="150" t="s">
        <v>4299</v>
      </c>
      <c r="E4658" s="5" t="str">
        <f>VLOOKUP(F4658,'Set up'!$A$2:$C$70,2,FALSE)</f>
        <v>C00000010</v>
      </c>
      <c r="F4658" s="151" t="s">
        <v>62</v>
      </c>
      <c r="G4658" s="151" t="s">
        <v>2434</v>
      </c>
      <c r="H4658" s="150">
        <v>20</v>
      </c>
      <c r="I4658" s="5">
        <f>VLOOKUP(F4658,'Set up'!$A$2:$C$70,3,FALSE)</f>
        <v>120</v>
      </c>
      <c r="J4658" s="5">
        <f>VLOOKUP(F4658,'Set up'!$A$2:$D$70,4,FALSE)</f>
        <v>120</v>
      </c>
      <c r="K4658" s="4">
        <f t="shared" ref="K4658:K4721" si="1092">A4658+J4658</f>
        <v>46095</v>
      </c>
      <c r="L4658" s="5">
        <f t="shared" si="1089"/>
        <v>3</v>
      </c>
      <c r="M4658" s="5">
        <f t="shared" si="1090"/>
        <v>2026</v>
      </c>
      <c r="N4658" s="156">
        <v>4292</v>
      </c>
      <c r="P4658" s="12"/>
      <c r="Q4658" s="7">
        <f t="shared" si="1091"/>
        <v>7742834.6500000088</v>
      </c>
      <c r="R4658" s="44" t="str">
        <f>VLOOKUP(F4658,'Set up'!$A$2:$E$70,5,FALSE)</f>
        <v>Trsf</v>
      </c>
    </row>
    <row r="4659" spans="1:18" ht="16.2" customHeight="1" x14ac:dyDescent="0.3">
      <c r="A4659" s="150" t="s">
        <v>4333</v>
      </c>
      <c r="B4659" s="5">
        <f t="shared" ref="B4659:B4722" si="1093">MONTH(A4659)</f>
        <v>11</v>
      </c>
      <c r="C4659" s="5">
        <f t="shared" ref="C4659:C4722" si="1094">YEAR(A4659)</f>
        <v>2025</v>
      </c>
      <c r="D4659" s="150" t="s">
        <v>4299</v>
      </c>
      <c r="E4659" s="5" t="str">
        <f>VLOOKUP(F4659,'Set up'!$A$2:$C$70,2,FALSE)</f>
        <v>C00000010</v>
      </c>
      <c r="F4659" s="151" t="s">
        <v>62</v>
      </c>
      <c r="G4659" s="151" t="s">
        <v>614</v>
      </c>
      <c r="H4659" s="150">
        <v>1</v>
      </c>
      <c r="I4659" s="5">
        <f>VLOOKUP(F4659,'Set up'!$A$2:$C$70,3,FALSE)</f>
        <v>120</v>
      </c>
      <c r="J4659" s="5">
        <f>VLOOKUP(F4659,'Set up'!$A$2:$D$70,4,FALSE)</f>
        <v>120</v>
      </c>
      <c r="K4659" s="4">
        <f t="shared" si="1092"/>
        <v>46095</v>
      </c>
      <c r="L4659" s="5">
        <f t="shared" si="1089"/>
        <v>3</v>
      </c>
      <c r="M4659" s="5">
        <f t="shared" si="1090"/>
        <v>2026</v>
      </c>
      <c r="N4659" s="156">
        <v>395</v>
      </c>
      <c r="P4659" s="12"/>
      <c r="Q4659" s="7">
        <f t="shared" si="1091"/>
        <v>7743229.6500000088</v>
      </c>
      <c r="R4659" s="44" t="str">
        <f>VLOOKUP(F4659,'Set up'!$A$2:$E$70,5,FALSE)</f>
        <v>Trsf</v>
      </c>
    </row>
    <row r="4660" spans="1:18" ht="16.2" customHeight="1" x14ac:dyDescent="0.3">
      <c r="A4660" s="150" t="s">
        <v>4333</v>
      </c>
      <c r="B4660" s="5">
        <f t="shared" si="1093"/>
        <v>11</v>
      </c>
      <c r="C4660" s="5">
        <f t="shared" si="1094"/>
        <v>2025</v>
      </c>
      <c r="D4660" s="150" t="s">
        <v>4299</v>
      </c>
      <c r="E4660" s="5" t="str">
        <f>VLOOKUP(F4660,'Set up'!$A$2:$C$70,2,FALSE)</f>
        <v>C00000010</v>
      </c>
      <c r="F4660" s="151" t="s">
        <v>62</v>
      </c>
      <c r="G4660" s="151" t="s">
        <v>46</v>
      </c>
      <c r="H4660" s="150">
        <v>8</v>
      </c>
      <c r="I4660" s="5">
        <f>VLOOKUP(F4660,'Set up'!$A$2:$C$70,3,FALSE)</f>
        <v>120</v>
      </c>
      <c r="J4660" s="5">
        <f>VLOOKUP(F4660,'Set up'!$A$2:$D$70,4,FALSE)</f>
        <v>120</v>
      </c>
      <c r="K4660" s="4">
        <f t="shared" si="1092"/>
        <v>46095</v>
      </c>
      <c r="L4660" s="5">
        <f t="shared" si="1089"/>
        <v>3</v>
      </c>
      <c r="M4660" s="5">
        <f t="shared" si="1090"/>
        <v>2026</v>
      </c>
      <c r="N4660" s="156">
        <v>920</v>
      </c>
      <c r="P4660" s="12"/>
      <c r="Q4660" s="7">
        <f t="shared" si="1091"/>
        <v>7744149.6500000088</v>
      </c>
      <c r="R4660" s="44" t="str">
        <f>VLOOKUP(F4660,'Set up'!$A$2:$E$70,5,FALSE)</f>
        <v>Trsf</v>
      </c>
    </row>
    <row r="4661" spans="1:18" ht="16.2" customHeight="1" x14ac:dyDescent="0.3">
      <c r="A4661" s="150" t="s">
        <v>4333</v>
      </c>
      <c r="B4661" s="5">
        <f t="shared" si="1093"/>
        <v>11</v>
      </c>
      <c r="C4661" s="5">
        <f t="shared" si="1094"/>
        <v>2025</v>
      </c>
      <c r="D4661" s="150" t="s">
        <v>4299</v>
      </c>
      <c r="E4661" s="5" t="str">
        <f>VLOOKUP(F4661,'Set up'!$A$2:$C$70,2,FALSE)</f>
        <v>C00000010</v>
      </c>
      <c r="F4661" s="151" t="s">
        <v>62</v>
      </c>
      <c r="G4661" s="151" t="s">
        <v>946</v>
      </c>
      <c r="H4661" s="150">
        <v>4</v>
      </c>
      <c r="I4661" s="5">
        <f>VLOOKUP(F4661,'Set up'!$A$2:$C$70,3,FALSE)</f>
        <v>120</v>
      </c>
      <c r="J4661" s="5">
        <f>VLOOKUP(F4661,'Set up'!$A$2:$D$70,4,FALSE)</f>
        <v>120</v>
      </c>
      <c r="K4661" s="4">
        <f t="shared" si="1092"/>
        <v>46095</v>
      </c>
      <c r="L4661" s="5">
        <f t="shared" si="1089"/>
        <v>3</v>
      </c>
      <c r="M4661" s="5">
        <f t="shared" si="1090"/>
        <v>2026</v>
      </c>
      <c r="N4661" s="156">
        <v>230.4</v>
      </c>
      <c r="P4661" s="12"/>
      <c r="Q4661" s="7">
        <f t="shared" si="1091"/>
        <v>7744380.0500000091</v>
      </c>
      <c r="R4661" s="44" t="str">
        <f>VLOOKUP(F4661,'Set up'!$A$2:$E$70,5,FALSE)</f>
        <v>Trsf</v>
      </c>
    </row>
    <row r="4662" spans="1:18" ht="16.2" customHeight="1" x14ac:dyDescent="0.3">
      <c r="A4662" s="150" t="s">
        <v>4334</v>
      </c>
      <c r="B4662" s="5">
        <f t="shared" si="1093"/>
        <v>11</v>
      </c>
      <c r="C4662" s="5">
        <f t="shared" si="1094"/>
        <v>2025</v>
      </c>
      <c r="D4662" s="150" t="s">
        <v>4300</v>
      </c>
      <c r="E4662" s="5" t="e">
        <f>VLOOKUP(F4662,'Set up'!$A$2:$C$70,2,FALSE)</f>
        <v>#N/A</v>
      </c>
      <c r="F4662" s="151" t="s">
        <v>4346</v>
      </c>
      <c r="G4662" s="151" t="s">
        <v>2523</v>
      </c>
      <c r="H4662" s="150">
        <v>4</v>
      </c>
      <c r="I4662" s="5" t="e">
        <f>VLOOKUP(F4662,'Set up'!$A$2:$C$70,3,FALSE)</f>
        <v>#N/A</v>
      </c>
      <c r="J4662" s="5" t="e">
        <f>VLOOKUP(F4662,'Set up'!$A$2:$D$70,4,FALSE)</f>
        <v>#N/A</v>
      </c>
      <c r="K4662" s="4" t="e">
        <f t="shared" si="1092"/>
        <v>#N/A</v>
      </c>
      <c r="L4662" s="5" t="e">
        <f t="shared" si="1089"/>
        <v>#N/A</v>
      </c>
      <c r="M4662" s="5" t="e">
        <f t="shared" si="1090"/>
        <v>#N/A</v>
      </c>
      <c r="N4662" s="156">
        <v>864</v>
      </c>
      <c r="P4662" s="12"/>
      <c r="Q4662" s="7">
        <f t="shared" si="1091"/>
        <v>7745244.0500000091</v>
      </c>
      <c r="R4662" s="44" t="e">
        <f>VLOOKUP(F4662,'Set up'!$A$2:$E$70,5,FALSE)</f>
        <v>#N/A</v>
      </c>
    </row>
    <row r="4663" spans="1:18" ht="16.2" customHeight="1" x14ac:dyDescent="0.3">
      <c r="A4663" s="150" t="s">
        <v>4334</v>
      </c>
      <c r="B4663" s="5">
        <f t="shared" si="1093"/>
        <v>11</v>
      </c>
      <c r="C4663" s="5">
        <f t="shared" si="1094"/>
        <v>2025</v>
      </c>
      <c r="D4663" s="150" t="s">
        <v>4300</v>
      </c>
      <c r="E4663" s="5" t="e">
        <f>VLOOKUP(F4663,'Set up'!$A$2:$C$70,2,FALSE)</f>
        <v>#N/A</v>
      </c>
      <c r="F4663" s="151" t="s">
        <v>4346</v>
      </c>
      <c r="G4663" s="151" t="s">
        <v>2144</v>
      </c>
      <c r="H4663" s="150">
        <v>2</v>
      </c>
      <c r="I4663" s="5" t="e">
        <f>VLOOKUP(F4663,'Set up'!$A$2:$C$70,3,FALSE)</f>
        <v>#N/A</v>
      </c>
      <c r="J4663" s="5" t="e">
        <f>VLOOKUP(F4663,'Set up'!$A$2:$D$70,4,FALSE)</f>
        <v>#N/A</v>
      </c>
      <c r="K4663" s="4" t="e">
        <f t="shared" si="1092"/>
        <v>#N/A</v>
      </c>
      <c r="L4663" s="5" t="e">
        <f t="shared" si="1089"/>
        <v>#N/A</v>
      </c>
      <c r="M4663" s="5" t="e">
        <f t="shared" si="1090"/>
        <v>#N/A</v>
      </c>
      <c r="N4663" s="156">
        <v>567.6</v>
      </c>
      <c r="P4663" s="12"/>
      <c r="Q4663" s="7">
        <f t="shared" si="1091"/>
        <v>7745811.6500000088</v>
      </c>
      <c r="R4663" s="44" t="e">
        <f>VLOOKUP(F4663,'Set up'!$A$2:$E$70,5,FALSE)</f>
        <v>#N/A</v>
      </c>
    </row>
    <row r="4664" spans="1:18" ht="16.2" customHeight="1" x14ac:dyDescent="0.3">
      <c r="A4664" s="150" t="s">
        <v>4335</v>
      </c>
      <c r="B4664" s="5">
        <f t="shared" si="1093"/>
        <v>11</v>
      </c>
      <c r="C4664" s="5">
        <f t="shared" si="1094"/>
        <v>2025</v>
      </c>
      <c r="D4664" s="150" t="s">
        <v>4301</v>
      </c>
      <c r="E4664" s="5" t="str">
        <f>VLOOKUP(F4664,'Set up'!$A$2:$C$70,2,FALSE)</f>
        <v>C00000013</v>
      </c>
      <c r="F4664" s="151" t="s">
        <v>3549</v>
      </c>
      <c r="G4664" s="151" t="s">
        <v>3507</v>
      </c>
      <c r="H4664" s="150">
        <v>2</v>
      </c>
      <c r="I4664" s="5" t="str">
        <f>VLOOKUP(F4664,'Set up'!$A$2:$C$70,3,FALSE)</f>
        <v>Cash</v>
      </c>
      <c r="J4664" s="5">
        <f>VLOOKUP(F4664,'Set up'!$A$2:$D$70,4,FALSE)</f>
        <v>0</v>
      </c>
      <c r="K4664" s="4">
        <f t="shared" si="1092"/>
        <v>45978</v>
      </c>
      <c r="L4664" s="5">
        <f t="shared" si="1089"/>
        <v>11</v>
      </c>
      <c r="M4664" s="5">
        <f t="shared" si="1090"/>
        <v>2025</v>
      </c>
      <c r="N4664" s="156">
        <v>3465</v>
      </c>
      <c r="P4664" s="12"/>
      <c r="Q4664" s="7">
        <f t="shared" si="1091"/>
        <v>7749276.6500000088</v>
      </c>
      <c r="R4664" s="44" t="str">
        <f>VLOOKUP(F4664,'Set up'!$A$2:$E$70,5,FALSE)</f>
        <v>Chq</v>
      </c>
    </row>
    <row r="4665" spans="1:18" ht="16.2" customHeight="1" x14ac:dyDescent="0.3">
      <c r="A4665" s="150" t="s">
        <v>4335</v>
      </c>
      <c r="B4665" s="5">
        <f t="shared" si="1093"/>
        <v>11</v>
      </c>
      <c r="C4665" s="5">
        <f t="shared" si="1094"/>
        <v>2025</v>
      </c>
      <c r="D4665" s="150" t="s">
        <v>4301</v>
      </c>
      <c r="E4665" s="5" t="str">
        <f>VLOOKUP(F4665,'Set up'!$A$2:$C$70,2,FALSE)</f>
        <v>C00000013</v>
      </c>
      <c r="F4665" s="151" t="s">
        <v>3549</v>
      </c>
      <c r="G4665" s="151" t="s">
        <v>1443</v>
      </c>
      <c r="H4665" s="150">
        <v>2</v>
      </c>
      <c r="I4665" s="5" t="str">
        <f>VLOOKUP(F4665,'Set up'!$A$2:$C$70,3,FALSE)</f>
        <v>Cash</v>
      </c>
      <c r="J4665" s="5">
        <f>VLOOKUP(F4665,'Set up'!$A$2:$D$70,4,FALSE)</f>
        <v>0</v>
      </c>
      <c r="K4665" s="4">
        <f t="shared" si="1092"/>
        <v>45978</v>
      </c>
      <c r="L4665" s="5">
        <f t="shared" si="1089"/>
        <v>11</v>
      </c>
      <c r="M4665" s="5">
        <f t="shared" si="1090"/>
        <v>2025</v>
      </c>
      <c r="N4665" s="156">
        <v>810</v>
      </c>
      <c r="P4665" s="12"/>
      <c r="Q4665" s="7">
        <f t="shared" si="1091"/>
        <v>7750086.6500000088</v>
      </c>
      <c r="R4665" s="44" t="str">
        <f>VLOOKUP(F4665,'Set up'!$A$2:$E$70,5,FALSE)</f>
        <v>Chq</v>
      </c>
    </row>
    <row r="4666" spans="1:18" ht="16.2" customHeight="1" x14ac:dyDescent="0.3">
      <c r="A4666" s="150" t="s">
        <v>4335</v>
      </c>
      <c r="B4666" s="5">
        <f t="shared" si="1093"/>
        <v>11</v>
      </c>
      <c r="C4666" s="5">
        <f t="shared" si="1094"/>
        <v>2025</v>
      </c>
      <c r="D4666" s="150" t="s">
        <v>4301</v>
      </c>
      <c r="E4666" s="5" t="str">
        <f>VLOOKUP(F4666,'Set up'!$A$2:$C$70,2,FALSE)</f>
        <v>C00000013</v>
      </c>
      <c r="F4666" s="151" t="s">
        <v>3549</v>
      </c>
      <c r="G4666" s="151" t="s">
        <v>1444</v>
      </c>
      <c r="H4666" s="150">
        <v>1</v>
      </c>
      <c r="I4666" s="5" t="str">
        <f>VLOOKUP(F4666,'Set up'!$A$2:$C$70,3,FALSE)</f>
        <v>Cash</v>
      </c>
      <c r="J4666" s="5">
        <f>VLOOKUP(F4666,'Set up'!$A$2:$D$70,4,FALSE)</f>
        <v>0</v>
      </c>
      <c r="K4666" s="4">
        <f t="shared" si="1092"/>
        <v>45978</v>
      </c>
      <c r="L4666" s="5">
        <f t="shared" si="1089"/>
        <v>11</v>
      </c>
      <c r="M4666" s="5">
        <f t="shared" si="1090"/>
        <v>2025</v>
      </c>
      <c r="N4666" s="156">
        <v>405</v>
      </c>
      <c r="P4666" s="12"/>
      <c r="Q4666" s="7">
        <f t="shared" si="1091"/>
        <v>7750491.6500000088</v>
      </c>
      <c r="R4666" s="44" t="str">
        <f>VLOOKUP(F4666,'Set up'!$A$2:$E$70,5,FALSE)</f>
        <v>Chq</v>
      </c>
    </row>
    <row r="4667" spans="1:18" ht="16.2" customHeight="1" x14ac:dyDescent="0.3">
      <c r="A4667" s="150" t="s">
        <v>4335</v>
      </c>
      <c r="B4667" s="5">
        <f t="shared" si="1093"/>
        <v>11</v>
      </c>
      <c r="C4667" s="5">
        <f t="shared" si="1094"/>
        <v>2025</v>
      </c>
      <c r="D4667" s="150" t="s">
        <v>4301</v>
      </c>
      <c r="E4667" s="5" t="str">
        <f>VLOOKUP(F4667,'Set up'!$A$2:$C$70,2,FALSE)</f>
        <v>C00000013</v>
      </c>
      <c r="F4667" s="151" t="s">
        <v>3549</v>
      </c>
      <c r="G4667" s="151" t="s">
        <v>3508</v>
      </c>
      <c r="H4667" s="150">
        <v>3</v>
      </c>
      <c r="I4667" s="5" t="str">
        <f>VLOOKUP(F4667,'Set up'!$A$2:$C$70,3,FALSE)</f>
        <v>Cash</v>
      </c>
      <c r="J4667" s="5">
        <f>VLOOKUP(F4667,'Set up'!$A$2:$D$70,4,FALSE)</f>
        <v>0</v>
      </c>
      <c r="K4667" s="4">
        <f t="shared" si="1092"/>
        <v>45978</v>
      </c>
      <c r="L4667" s="5">
        <f t="shared" si="1089"/>
        <v>11</v>
      </c>
      <c r="M4667" s="5">
        <f t="shared" si="1090"/>
        <v>2025</v>
      </c>
      <c r="N4667" s="156">
        <v>851.4</v>
      </c>
      <c r="P4667" s="12"/>
      <c r="Q4667" s="7">
        <f t="shared" si="1091"/>
        <v>7751343.0500000091</v>
      </c>
      <c r="R4667" s="44" t="str">
        <f>VLOOKUP(F4667,'Set up'!$A$2:$E$70,5,FALSE)</f>
        <v>Chq</v>
      </c>
    </row>
    <row r="4668" spans="1:18" ht="16.2" customHeight="1" x14ac:dyDescent="0.3">
      <c r="A4668" s="150" t="s">
        <v>4335</v>
      </c>
      <c r="B4668" s="5">
        <f t="shared" si="1093"/>
        <v>11</v>
      </c>
      <c r="C4668" s="5">
        <f t="shared" si="1094"/>
        <v>2025</v>
      </c>
      <c r="D4668" s="150" t="s">
        <v>4301</v>
      </c>
      <c r="E4668" s="5" t="str">
        <f>VLOOKUP(F4668,'Set up'!$A$2:$C$70,2,FALSE)</f>
        <v>C00000013</v>
      </c>
      <c r="F4668" s="151" t="s">
        <v>3549</v>
      </c>
      <c r="G4668" s="151" t="s">
        <v>4355</v>
      </c>
      <c r="H4668" s="150">
        <v>1</v>
      </c>
      <c r="I4668" s="5" t="str">
        <f>VLOOKUP(F4668,'Set up'!$A$2:$C$70,3,FALSE)</f>
        <v>Cash</v>
      </c>
      <c r="J4668" s="5">
        <f>VLOOKUP(F4668,'Set up'!$A$2:$D$70,4,FALSE)</f>
        <v>0</v>
      </c>
      <c r="K4668" s="4">
        <f t="shared" si="1092"/>
        <v>45978</v>
      </c>
      <c r="L4668" s="5">
        <f t="shared" si="1089"/>
        <v>11</v>
      </c>
      <c r="M4668" s="5">
        <f t="shared" si="1090"/>
        <v>2025</v>
      </c>
      <c r="N4668" s="156">
        <v>175</v>
      </c>
      <c r="P4668" s="12"/>
      <c r="Q4668" s="7">
        <f t="shared" si="1091"/>
        <v>7751518.0500000091</v>
      </c>
      <c r="R4668" s="44" t="str">
        <f>VLOOKUP(F4668,'Set up'!$A$2:$E$70,5,FALSE)</f>
        <v>Chq</v>
      </c>
    </row>
    <row r="4669" spans="1:18" ht="16.2" customHeight="1" x14ac:dyDescent="0.3">
      <c r="A4669" s="150" t="s">
        <v>4335</v>
      </c>
      <c r="B4669" s="5">
        <f t="shared" si="1093"/>
        <v>11</v>
      </c>
      <c r="C4669" s="5">
        <f t="shared" si="1094"/>
        <v>2025</v>
      </c>
      <c r="D4669" s="150" t="s">
        <v>4301</v>
      </c>
      <c r="E4669" s="5" t="str">
        <f>VLOOKUP(F4669,'Set up'!$A$2:$C$70,2,FALSE)</f>
        <v>C00000013</v>
      </c>
      <c r="F4669" s="151" t="s">
        <v>3549</v>
      </c>
      <c r="G4669" s="151" t="s">
        <v>1637</v>
      </c>
      <c r="H4669" s="150">
        <v>1</v>
      </c>
      <c r="I4669" s="5" t="str">
        <f>VLOOKUP(F4669,'Set up'!$A$2:$C$70,3,FALSE)</f>
        <v>Cash</v>
      </c>
      <c r="J4669" s="5">
        <f>VLOOKUP(F4669,'Set up'!$A$2:$D$70,4,FALSE)</f>
        <v>0</v>
      </c>
      <c r="K4669" s="4">
        <f t="shared" si="1092"/>
        <v>45978</v>
      </c>
      <c r="L4669" s="5">
        <f t="shared" si="1089"/>
        <v>11</v>
      </c>
      <c r="M4669" s="5">
        <f t="shared" si="1090"/>
        <v>2025</v>
      </c>
      <c r="N4669" s="156">
        <v>430</v>
      </c>
      <c r="P4669" s="12"/>
      <c r="Q4669" s="7">
        <f t="shared" si="1091"/>
        <v>7751948.0500000091</v>
      </c>
      <c r="R4669" s="44" t="str">
        <f>VLOOKUP(F4669,'Set up'!$A$2:$E$70,5,FALSE)</f>
        <v>Chq</v>
      </c>
    </row>
    <row r="4670" spans="1:18" ht="16.2" customHeight="1" x14ac:dyDescent="0.3">
      <c r="A4670" s="150" t="s">
        <v>4335</v>
      </c>
      <c r="B4670" s="5">
        <f t="shared" si="1093"/>
        <v>11</v>
      </c>
      <c r="C4670" s="5">
        <f t="shared" si="1094"/>
        <v>2025</v>
      </c>
      <c r="D4670" s="150" t="s">
        <v>4301</v>
      </c>
      <c r="E4670" s="5" t="str">
        <f>VLOOKUP(F4670,'Set up'!$A$2:$C$70,2,FALSE)</f>
        <v>C00000013</v>
      </c>
      <c r="F4670" s="151" t="s">
        <v>3549</v>
      </c>
      <c r="G4670" s="151" t="s">
        <v>1449</v>
      </c>
      <c r="H4670" s="150">
        <v>3</v>
      </c>
      <c r="I4670" s="5" t="str">
        <f>VLOOKUP(F4670,'Set up'!$A$2:$C$70,3,FALSE)</f>
        <v>Cash</v>
      </c>
      <c r="J4670" s="5">
        <f>VLOOKUP(F4670,'Set up'!$A$2:$D$70,4,FALSE)</f>
        <v>0</v>
      </c>
      <c r="K4670" s="4">
        <f t="shared" si="1092"/>
        <v>45978</v>
      </c>
      <c r="L4670" s="5">
        <f t="shared" si="1089"/>
        <v>11</v>
      </c>
      <c r="M4670" s="5">
        <f t="shared" si="1090"/>
        <v>2025</v>
      </c>
      <c r="N4670" s="156">
        <v>360</v>
      </c>
      <c r="P4670" s="12"/>
      <c r="Q4670" s="7">
        <f t="shared" si="1091"/>
        <v>7752308.0500000091</v>
      </c>
      <c r="R4670" s="44" t="str">
        <f>VLOOKUP(F4670,'Set up'!$A$2:$E$70,5,FALSE)</f>
        <v>Chq</v>
      </c>
    </row>
    <row r="4671" spans="1:18" ht="16.2" customHeight="1" x14ac:dyDescent="0.3">
      <c r="A4671" s="150" t="s">
        <v>4335</v>
      </c>
      <c r="B4671" s="5">
        <f t="shared" si="1093"/>
        <v>11</v>
      </c>
      <c r="C4671" s="5">
        <f t="shared" si="1094"/>
        <v>2025</v>
      </c>
      <c r="D4671" s="150" t="s">
        <v>4301</v>
      </c>
      <c r="E4671" s="5" t="str">
        <f>VLOOKUP(F4671,'Set up'!$A$2:$C$70,2,FALSE)</f>
        <v>C00000013</v>
      </c>
      <c r="F4671" s="151" t="s">
        <v>3549</v>
      </c>
      <c r="G4671" s="151" t="s">
        <v>3509</v>
      </c>
      <c r="H4671" s="150">
        <v>1</v>
      </c>
      <c r="I4671" s="5" t="str">
        <f>VLOOKUP(F4671,'Set up'!$A$2:$C$70,3,FALSE)</f>
        <v>Cash</v>
      </c>
      <c r="J4671" s="5">
        <f>VLOOKUP(F4671,'Set up'!$A$2:$D$70,4,FALSE)</f>
        <v>0</v>
      </c>
      <c r="K4671" s="4">
        <f t="shared" si="1092"/>
        <v>45978</v>
      </c>
      <c r="L4671" s="5">
        <f t="shared" si="1089"/>
        <v>11</v>
      </c>
      <c r="M4671" s="5">
        <f t="shared" si="1090"/>
        <v>2025</v>
      </c>
      <c r="N4671" s="156">
        <v>55.2</v>
      </c>
      <c r="P4671" s="12"/>
      <c r="Q4671" s="7">
        <f t="shared" si="1091"/>
        <v>7752363.2500000093</v>
      </c>
      <c r="R4671" s="44" t="str">
        <f>VLOOKUP(F4671,'Set up'!$A$2:$E$70,5,FALSE)</f>
        <v>Chq</v>
      </c>
    </row>
    <row r="4672" spans="1:18" ht="16.2" customHeight="1" x14ac:dyDescent="0.3">
      <c r="A4672" s="150" t="s">
        <v>4335</v>
      </c>
      <c r="B4672" s="5">
        <f t="shared" si="1093"/>
        <v>11</v>
      </c>
      <c r="C4672" s="5">
        <f t="shared" si="1094"/>
        <v>2025</v>
      </c>
      <c r="D4672" s="150" t="s">
        <v>4302</v>
      </c>
      <c r="E4672" s="5" t="str">
        <f>VLOOKUP(F4672,'Set up'!$A$2:$C$70,2,FALSE)</f>
        <v>C00000049</v>
      </c>
      <c r="F4672" s="151" t="s">
        <v>2728</v>
      </c>
      <c r="G4672" s="151" t="s">
        <v>17</v>
      </c>
      <c r="H4672" s="150">
        <v>1</v>
      </c>
      <c r="I4672" s="5" t="str">
        <f>VLOOKUP(F4672,'Set up'!$A$2:$C$70,3,FALSE)</f>
        <v>Cash</v>
      </c>
      <c r="J4672" s="5">
        <f>VLOOKUP(F4672,'Set up'!$A$2:$D$70,4,FALSE)</f>
        <v>0</v>
      </c>
      <c r="K4672" s="4">
        <f t="shared" si="1092"/>
        <v>45978</v>
      </c>
      <c r="L4672" s="5">
        <f t="shared" si="1089"/>
        <v>11</v>
      </c>
      <c r="M4672" s="5">
        <f t="shared" si="1090"/>
        <v>2025</v>
      </c>
      <c r="N4672" s="156">
        <v>120</v>
      </c>
      <c r="P4672" s="12"/>
      <c r="Q4672" s="7">
        <f t="shared" si="1091"/>
        <v>7752483.2500000093</v>
      </c>
      <c r="R4672" s="44" t="str">
        <f>VLOOKUP(F4672,'Set up'!$A$2:$E$70,5,FALSE)</f>
        <v>Cash</v>
      </c>
    </row>
    <row r="4673" spans="1:18" ht="16.2" customHeight="1" x14ac:dyDescent="0.3">
      <c r="A4673" s="150" t="s">
        <v>4335</v>
      </c>
      <c r="B4673" s="5">
        <f t="shared" si="1093"/>
        <v>11</v>
      </c>
      <c r="C4673" s="5">
        <f t="shared" si="1094"/>
        <v>2025</v>
      </c>
      <c r="D4673" s="150" t="s">
        <v>4303</v>
      </c>
      <c r="E4673" s="5" t="str">
        <f>VLOOKUP(F4673,'Set up'!$A$2:$C$70,2,FALSE)</f>
        <v>C00000026</v>
      </c>
      <c r="F4673" s="151" t="s">
        <v>784</v>
      </c>
      <c r="G4673" s="151" t="s">
        <v>4348</v>
      </c>
      <c r="H4673" s="150">
        <v>1</v>
      </c>
      <c r="I4673" s="5" t="str">
        <f>VLOOKUP(F4673,'Set up'!$A$2:$C$70,3,FALSE)</f>
        <v>Cash</v>
      </c>
      <c r="J4673" s="5">
        <f>VLOOKUP(F4673,'Set up'!$A$2:$D$70,4,FALSE)</f>
        <v>0</v>
      </c>
      <c r="K4673" s="4">
        <f t="shared" si="1092"/>
        <v>45978</v>
      </c>
      <c r="L4673" s="5">
        <f t="shared" si="1089"/>
        <v>11</v>
      </c>
      <c r="M4673" s="5">
        <f t="shared" si="1090"/>
        <v>2025</v>
      </c>
      <c r="N4673" s="156">
        <v>60</v>
      </c>
      <c r="P4673" s="12"/>
      <c r="Q4673" s="7">
        <f t="shared" si="1091"/>
        <v>7752543.2500000093</v>
      </c>
      <c r="R4673" s="44" t="str">
        <f>VLOOKUP(F4673,'Set up'!$A$2:$E$70,5,FALSE)</f>
        <v>Trsf</v>
      </c>
    </row>
    <row r="4674" spans="1:18" ht="16.2" customHeight="1" x14ac:dyDescent="0.3">
      <c r="A4674" s="150" t="s">
        <v>4335</v>
      </c>
      <c r="B4674" s="5">
        <f t="shared" si="1093"/>
        <v>11</v>
      </c>
      <c r="C4674" s="5">
        <f t="shared" si="1094"/>
        <v>2025</v>
      </c>
      <c r="D4674" s="150" t="s">
        <v>4303</v>
      </c>
      <c r="E4674" s="5" t="str">
        <f>VLOOKUP(F4674,'Set up'!$A$2:$C$70,2,FALSE)</f>
        <v>C00000026</v>
      </c>
      <c r="F4674" s="151" t="s">
        <v>784</v>
      </c>
      <c r="G4674" s="151" t="s">
        <v>2635</v>
      </c>
      <c r="H4674" s="150">
        <v>1</v>
      </c>
      <c r="I4674" s="5" t="str">
        <f>VLOOKUP(F4674,'Set up'!$A$2:$C$70,3,FALSE)</f>
        <v>Cash</v>
      </c>
      <c r="J4674" s="5">
        <f>VLOOKUP(F4674,'Set up'!$A$2:$D$70,4,FALSE)</f>
        <v>0</v>
      </c>
      <c r="K4674" s="4">
        <f t="shared" si="1092"/>
        <v>45978</v>
      </c>
      <c r="L4674" s="5">
        <f t="shared" si="1089"/>
        <v>11</v>
      </c>
      <c r="M4674" s="5">
        <f t="shared" si="1090"/>
        <v>2025</v>
      </c>
      <c r="N4674" s="156">
        <v>62.5</v>
      </c>
      <c r="P4674" s="12"/>
      <c r="Q4674" s="7">
        <f t="shared" si="1091"/>
        <v>7752605.7500000093</v>
      </c>
      <c r="R4674" s="44" t="str">
        <f>VLOOKUP(F4674,'Set up'!$A$2:$E$70,5,FALSE)</f>
        <v>Trsf</v>
      </c>
    </row>
    <row r="4675" spans="1:18" ht="16.2" customHeight="1" x14ac:dyDescent="0.3">
      <c r="A4675" s="150" t="s">
        <v>4335</v>
      </c>
      <c r="B4675" s="5">
        <f t="shared" si="1093"/>
        <v>11</v>
      </c>
      <c r="C4675" s="5">
        <f t="shared" si="1094"/>
        <v>2025</v>
      </c>
      <c r="D4675" s="150" t="s">
        <v>4303</v>
      </c>
      <c r="E4675" s="5" t="str">
        <f>VLOOKUP(F4675,'Set up'!$A$2:$C$70,2,FALSE)</f>
        <v>C00000026</v>
      </c>
      <c r="F4675" s="151" t="s">
        <v>784</v>
      </c>
      <c r="G4675" s="151" t="s">
        <v>1660</v>
      </c>
      <c r="H4675" s="150">
        <v>1</v>
      </c>
      <c r="I4675" s="5" t="str">
        <f>VLOOKUP(F4675,'Set up'!$A$2:$C$70,3,FALSE)</f>
        <v>Cash</v>
      </c>
      <c r="J4675" s="5">
        <f>VLOOKUP(F4675,'Set up'!$A$2:$D$70,4,FALSE)</f>
        <v>0</v>
      </c>
      <c r="K4675" s="4">
        <f t="shared" si="1092"/>
        <v>45978</v>
      </c>
      <c r="L4675" s="5">
        <f t="shared" ref="L4675:L4738" si="1095">MONTH(K4675)</f>
        <v>11</v>
      </c>
      <c r="M4675" s="5">
        <f t="shared" ref="M4675:M4738" si="1096">YEAR(K4675)</f>
        <v>2025</v>
      </c>
      <c r="N4675" s="156">
        <v>175</v>
      </c>
      <c r="P4675" s="12"/>
      <c r="Q4675" s="7">
        <f t="shared" ref="Q4675:Q4737" si="1097">SUM(Q4674+N4675)</f>
        <v>7752780.7500000093</v>
      </c>
      <c r="R4675" s="44" t="str">
        <f>VLOOKUP(F4675,'Set up'!$A$2:$E$70,5,FALSE)</f>
        <v>Trsf</v>
      </c>
    </row>
    <row r="4676" spans="1:18" ht="16.2" customHeight="1" x14ac:dyDescent="0.3">
      <c r="A4676" s="150" t="s">
        <v>4335</v>
      </c>
      <c r="B4676" s="5">
        <f t="shared" si="1093"/>
        <v>11</v>
      </c>
      <c r="C4676" s="5">
        <f t="shared" si="1094"/>
        <v>2025</v>
      </c>
      <c r="D4676" s="150" t="s">
        <v>4304</v>
      </c>
      <c r="E4676" s="5" t="str">
        <f>VLOOKUP(F4676,'Set up'!$A$2:$C$70,2,FALSE)</f>
        <v>C00000042</v>
      </c>
      <c r="F4676" s="151" t="s">
        <v>2012</v>
      </c>
      <c r="G4676" s="151" t="s">
        <v>2646</v>
      </c>
      <c r="H4676" s="150">
        <v>1</v>
      </c>
      <c r="I4676" s="5" t="str">
        <f>VLOOKUP(F4676,'Set up'!$A$2:$C$70,3,FALSE)</f>
        <v>Cash</v>
      </c>
      <c r="J4676" s="5">
        <f>VLOOKUP(F4676,'Set up'!$A$2:$D$70,4,FALSE)</f>
        <v>0</v>
      </c>
      <c r="K4676" s="4">
        <f t="shared" si="1092"/>
        <v>45978</v>
      </c>
      <c r="L4676" s="5">
        <f t="shared" si="1095"/>
        <v>11</v>
      </c>
      <c r="M4676" s="5">
        <f t="shared" si="1096"/>
        <v>2025</v>
      </c>
      <c r="N4676" s="156">
        <v>62.5</v>
      </c>
      <c r="P4676" s="12"/>
      <c r="Q4676" s="7">
        <f t="shared" si="1097"/>
        <v>7752843.2500000093</v>
      </c>
      <c r="R4676" s="44" t="str">
        <f>VLOOKUP(F4676,'Set up'!$A$2:$E$70,5,FALSE)</f>
        <v>Trsf</v>
      </c>
    </row>
    <row r="4677" spans="1:18" ht="16.2" customHeight="1" x14ac:dyDescent="0.3">
      <c r="A4677" s="150" t="s">
        <v>4335</v>
      </c>
      <c r="B4677" s="5">
        <f t="shared" si="1093"/>
        <v>11</v>
      </c>
      <c r="C4677" s="5">
        <f t="shared" si="1094"/>
        <v>2025</v>
      </c>
      <c r="D4677" s="150" t="s">
        <v>4305</v>
      </c>
      <c r="E4677" s="5" t="str">
        <f>VLOOKUP(F4677,'Set up'!$A$2:$C$70,2,FALSE)</f>
        <v>C00000042</v>
      </c>
      <c r="F4677" s="151" t="s">
        <v>2012</v>
      </c>
      <c r="G4677" s="151" t="s">
        <v>3645</v>
      </c>
      <c r="H4677" s="150">
        <v>5</v>
      </c>
      <c r="I4677" s="5" t="str">
        <f>VLOOKUP(F4677,'Set up'!$A$2:$C$70,3,FALSE)</f>
        <v>Cash</v>
      </c>
      <c r="J4677" s="5">
        <f>VLOOKUP(F4677,'Set up'!$A$2:$D$70,4,FALSE)</f>
        <v>0</v>
      </c>
      <c r="K4677" s="4">
        <f t="shared" si="1092"/>
        <v>45978</v>
      </c>
      <c r="L4677" s="5">
        <f t="shared" si="1095"/>
        <v>11</v>
      </c>
      <c r="M4677" s="5">
        <f t="shared" si="1096"/>
        <v>2025</v>
      </c>
      <c r="N4677" s="156">
        <v>7762.5</v>
      </c>
      <c r="P4677" s="12"/>
      <c r="Q4677" s="7">
        <f t="shared" si="1097"/>
        <v>7760605.7500000093</v>
      </c>
      <c r="R4677" s="44" t="str">
        <f>VLOOKUP(F4677,'Set up'!$A$2:$E$70,5,FALSE)</f>
        <v>Trsf</v>
      </c>
    </row>
    <row r="4678" spans="1:18" ht="16.2" customHeight="1" x14ac:dyDescent="0.3">
      <c r="A4678" s="150" t="s">
        <v>4335</v>
      </c>
      <c r="B4678" s="5">
        <f t="shared" si="1093"/>
        <v>11</v>
      </c>
      <c r="C4678" s="5">
        <f t="shared" si="1094"/>
        <v>2025</v>
      </c>
      <c r="D4678" s="150" t="s">
        <v>4305</v>
      </c>
      <c r="E4678" s="5" t="str">
        <f>VLOOKUP(F4678,'Set up'!$A$2:$C$70,2,FALSE)</f>
        <v>C00000042</v>
      </c>
      <c r="F4678" s="151" t="s">
        <v>2012</v>
      </c>
      <c r="G4678" s="151" t="s">
        <v>4356</v>
      </c>
      <c r="H4678" s="150">
        <v>10</v>
      </c>
      <c r="I4678" s="5" t="str">
        <f>VLOOKUP(F4678,'Set up'!$A$2:$C$70,3,FALSE)</f>
        <v>Cash</v>
      </c>
      <c r="J4678" s="5">
        <f>VLOOKUP(F4678,'Set up'!$A$2:$D$70,4,FALSE)</f>
        <v>0</v>
      </c>
      <c r="K4678" s="4">
        <f t="shared" si="1092"/>
        <v>45978</v>
      </c>
      <c r="L4678" s="5">
        <f t="shared" si="1095"/>
        <v>11</v>
      </c>
      <c r="M4678" s="5">
        <f t="shared" si="1096"/>
        <v>2025</v>
      </c>
      <c r="N4678" s="156">
        <v>2183</v>
      </c>
      <c r="P4678" s="12"/>
      <c r="Q4678" s="7">
        <f t="shared" si="1097"/>
        <v>7762788.7500000093</v>
      </c>
      <c r="R4678" s="44" t="str">
        <f>VLOOKUP(F4678,'Set up'!$A$2:$E$70,5,FALSE)</f>
        <v>Trsf</v>
      </c>
    </row>
    <row r="4679" spans="1:18" ht="16.2" customHeight="1" x14ac:dyDescent="0.3">
      <c r="A4679" s="150" t="s">
        <v>4335</v>
      </c>
      <c r="B4679" s="5">
        <f t="shared" si="1093"/>
        <v>11</v>
      </c>
      <c r="C4679" s="5">
        <f t="shared" si="1094"/>
        <v>2025</v>
      </c>
      <c r="D4679" s="150" t="s">
        <v>4305</v>
      </c>
      <c r="E4679" s="5" t="str">
        <f>VLOOKUP(F4679,'Set up'!$A$2:$C$70,2,FALSE)</f>
        <v>C00000042</v>
      </c>
      <c r="F4679" s="151" t="s">
        <v>2012</v>
      </c>
      <c r="G4679" s="151" t="s">
        <v>1922</v>
      </c>
      <c r="H4679" s="150">
        <v>7</v>
      </c>
      <c r="I4679" s="5" t="str">
        <f>VLOOKUP(F4679,'Set up'!$A$2:$C$70,3,FALSE)</f>
        <v>Cash</v>
      </c>
      <c r="J4679" s="5">
        <f>VLOOKUP(F4679,'Set up'!$A$2:$D$70,4,FALSE)</f>
        <v>0</v>
      </c>
      <c r="K4679" s="4">
        <f t="shared" si="1092"/>
        <v>45978</v>
      </c>
      <c r="L4679" s="5">
        <f t="shared" si="1095"/>
        <v>11</v>
      </c>
      <c r="M4679" s="5">
        <f t="shared" si="1096"/>
        <v>2025</v>
      </c>
      <c r="N4679" s="156">
        <v>1606.5</v>
      </c>
      <c r="P4679" s="12"/>
      <c r="Q4679" s="7">
        <f t="shared" si="1097"/>
        <v>7764395.2500000093</v>
      </c>
      <c r="R4679" s="44" t="str">
        <f>VLOOKUP(F4679,'Set up'!$A$2:$E$70,5,FALSE)</f>
        <v>Trsf</v>
      </c>
    </row>
    <row r="4680" spans="1:18" ht="16.2" customHeight="1" x14ac:dyDescent="0.3">
      <c r="A4680" s="150" t="s">
        <v>4335</v>
      </c>
      <c r="B4680" s="5">
        <f t="shared" si="1093"/>
        <v>11</v>
      </c>
      <c r="C4680" s="5">
        <f t="shared" si="1094"/>
        <v>2025</v>
      </c>
      <c r="D4680" s="150" t="s">
        <v>4305</v>
      </c>
      <c r="E4680" s="5" t="str">
        <f>VLOOKUP(F4680,'Set up'!$A$2:$C$70,2,FALSE)</f>
        <v>C00000042</v>
      </c>
      <c r="F4680" s="151" t="s">
        <v>2012</v>
      </c>
      <c r="G4680" s="151" t="s">
        <v>46</v>
      </c>
      <c r="H4680" s="150">
        <v>4</v>
      </c>
      <c r="I4680" s="5" t="str">
        <f>VLOOKUP(F4680,'Set up'!$A$2:$C$70,3,FALSE)</f>
        <v>Cash</v>
      </c>
      <c r="J4680" s="5">
        <f>VLOOKUP(F4680,'Set up'!$A$2:$D$70,4,FALSE)</f>
        <v>0</v>
      </c>
      <c r="K4680" s="4">
        <f t="shared" si="1092"/>
        <v>45978</v>
      </c>
      <c r="L4680" s="5">
        <f t="shared" si="1095"/>
        <v>11</v>
      </c>
      <c r="M4680" s="5">
        <f t="shared" si="1096"/>
        <v>2025</v>
      </c>
      <c r="N4680" s="156">
        <v>460</v>
      </c>
      <c r="P4680" s="12"/>
      <c r="Q4680" s="7">
        <f t="shared" si="1097"/>
        <v>7764855.2500000093</v>
      </c>
      <c r="R4680" s="44" t="str">
        <f>VLOOKUP(F4680,'Set up'!$A$2:$E$70,5,FALSE)</f>
        <v>Trsf</v>
      </c>
    </row>
    <row r="4681" spans="1:18" ht="16.2" customHeight="1" x14ac:dyDescent="0.3">
      <c r="A4681" s="150" t="s">
        <v>4335</v>
      </c>
      <c r="B4681" s="5">
        <f t="shared" si="1093"/>
        <v>11</v>
      </c>
      <c r="C4681" s="5">
        <f t="shared" si="1094"/>
        <v>2025</v>
      </c>
      <c r="D4681" s="150" t="s">
        <v>4305</v>
      </c>
      <c r="E4681" s="5" t="str">
        <f>VLOOKUP(F4681,'Set up'!$A$2:$C$70,2,FALSE)</f>
        <v>C00000042</v>
      </c>
      <c r="F4681" s="151" t="s">
        <v>2012</v>
      </c>
      <c r="G4681" s="151" t="s">
        <v>1073</v>
      </c>
      <c r="H4681" s="150">
        <v>1</v>
      </c>
      <c r="I4681" s="5" t="str">
        <f>VLOOKUP(F4681,'Set up'!$A$2:$C$70,3,FALSE)</f>
        <v>Cash</v>
      </c>
      <c r="J4681" s="5">
        <f>VLOOKUP(F4681,'Set up'!$A$2:$D$70,4,FALSE)</f>
        <v>0</v>
      </c>
      <c r="K4681" s="4">
        <f t="shared" si="1092"/>
        <v>45978</v>
      </c>
      <c r="L4681" s="5">
        <f t="shared" si="1095"/>
        <v>11</v>
      </c>
      <c r="M4681" s="5">
        <f t="shared" si="1096"/>
        <v>2025</v>
      </c>
      <c r="N4681" s="156">
        <v>1050</v>
      </c>
      <c r="P4681" s="12"/>
      <c r="Q4681" s="7">
        <f t="shared" si="1097"/>
        <v>7765905.2500000093</v>
      </c>
      <c r="R4681" s="44" t="str">
        <f>VLOOKUP(F4681,'Set up'!$A$2:$E$70,5,FALSE)</f>
        <v>Trsf</v>
      </c>
    </row>
    <row r="4682" spans="1:18" ht="16.2" customHeight="1" x14ac:dyDescent="0.3">
      <c r="A4682" s="150" t="s">
        <v>4336</v>
      </c>
      <c r="B4682" s="5">
        <f t="shared" si="1093"/>
        <v>11</v>
      </c>
      <c r="C4682" s="5">
        <f t="shared" si="1094"/>
        <v>2025</v>
      </c>
      <c r="D4682" s="150" t="s">
        <v>4306</v>
      </c>
      <c r="E4682" s="5" t="str">
        <f>VLOOKUP(F4682,'Set up'!$A$2:$C$70,2,FALSE)</f>
        <v>C00000006</v>
      </c>
      <c r="F4682" s="151" t="s">
        <v>43</v>
      </c>
      <c r="G4682" s="151" t="s">
        <v>3122</v>
      </c>
      <c r="H4682" s="150">
        <v>1</v>
      </c>
      <c r="I4682" s="5" t="str">
        <f>VLOOKUP(F4682,'Set up'!$A$2:$C$70,3,FALSE)</f>
        <v>Cash</v>
      </c>
      <c r="J4682" s="5">
        <f>VLOOKUP(F4682,'Set up'!$A$2:$D$70,4,FALSE)</f>
        <v>0</v>
      </c>
      <c r="K4682" s="4">
        <f t="shared" si="1092"/>
        <v>45979</v>
      </c>
      <c r="L4682" s="5">
        <f t="shared" si="1095"/>
        <v>11</v>
      </c>
      <c r="M4682" s="5">
        <f t="shared" si="1096"/>
        <v>2025</v>
      </c>
      <c r="N4682" s="156">
        <v>1687.5</v>
      </c>
      <c r="P4682" s="12"/>
      <c r="Q4682" s="7">
        <f t="shared" si="1097"/>
        <v>7767592.7500000093</v>
      </c>
      <c r="R4682" s="44" t="str">
        <f>VLOOKUP(F4682,'Set up'!$A$2:$E$70,5,FALSE)</f>
        <v>Chq</v>
      </c>
    </row>
    <row r="4683" spans="1:18" ht="16.2" customHeight="1" x14ac:dyDescent="0.3">
      <c r="A4683" s="150" t="s">
        <v>4336</v>
      </c>
      <c r="B4683" s="5">
        <f t="shared" si="1093"/>
        <v>11</v>
      </c>
      <c r="C4683" s="5">
        <f t="shared" si="1094"/>
        <v>2025</v>
      </c>
      <c r="D4683" s="150" t="s">
        <v>4306</v>
      </c>
      <c r="E4683" s="5" t="str">
        <f>VLOOKUP(F4683,'Set up'!$A$2:$C$70,2,FALSE)</f>
        <v>C00000006</v>
      </c>
      <c r="F4683" s="151" t="s">
        <v>43</v>
      </c>
      <c r="G4683" s="151" t="s">
        <v>1796</v>
      </c>
      <c r="H4683" s="150">
        <v>2</v>
      </c>
      <c r="I4683" s="5" t="str">
        <f>VLOOKUP(F4683,'Set up'!$A$2:$C$70,3,FALSE)</f>
        <v>Cash</v>
      </c>
      <c r="J4683" s="5">
        <f>VLOOKUP(F4683,'Set up'!$A$2:$D$70,4,FALSE)</f>
        <v>0</v>
      </c>
      <c r="K4683" s="4">
        <f t="shared" si="1092"/>
        <v>45979</v>
      </c>
      <c r="L4683" s="5">
        <f t="shared" si="1095"/>
        <v>11</v>
      </c>
      <c r="M4683" s="5">
        <f t="shared" si="1096"/>
        <v>2025</v>
      </c>
      <c r="N4683" s="156">
        <v>432</v>
      </c>
      <c r="P4683" s="12"/>
      <c r="Q4683" s="7">
        <f t="shared" si="1097"/>
        <v>7768024.7500000093</v>
      </c>
      <c r="R4683" s="44" t="str">
        <f>VLOOKUP(F4683,'Set up'!$A$2:$E$70,5,FALSE)</f>
        <v>Chq</v>
      </c>
    </row>
    <row r="4684" spans="1:18" ht="16.2" customHeight="1" x14ac:dyDescent="0.3">
      <c r="A4684" s="150" t="s">
        <v>4336</v>
      </c>
      <c r="B4684" s="5">
        <f t="shared" si="1093"/>
        <v>11</v>
      </c>
      <c r="C4684" s="5">
        <f t="shared" si="1094"/>
        <v>2025</v>
      </c>
      <c r="D4684" s="150" t="s">
        <v>4306</v>
      </c>
      <c r="E4684" s="5" t="str">
        <f>VLOOKUP(F4684,'Set up'!$A$2:$C$70,2,FALSE)</f>
        <v>C00000006</v>
      </c>
      <c r="F4684" s="151" t="s">
        <v>43</v>
      </c>
      <c r="G4684" s="151" t="s">
        <v>46</v>
      </c>
      <c r="H4684" s="150">
        <v>2</v>
      </c>
      <c r="I4684" s="5" t="str">
        <f>VLOOKUP(F4684,'Set up'!$A$2:$C$70,3,FALSE)</f>
        <v>Cash</v>
      </c>
      <c r="J4684" s="5">
        <f>VLOOKUP(F4684,'Set up'!$A$2:$D$70,4,FALSE)</f>
        <v>0</v>
      </c>
      <c r="K4684" s="4">
        <f t="shared" si="1092"/>
        <v>45979</v>
      </c>
      <c r="L4684" s="5">
        <f t="shared" si="1095"/>
        <v>11</v>
      </c>
      <c r="M4684" s="5">
        <f t="shared" si="1096"/>
        <v>2025</v>
      </c>
      <c r="N4684" s="156">
        <v>230</v>
      </c>
      <c r="P4684" s="12"/>
      <c r="Q4684" s="7">
        <f t="shared" si="1097"/>
        <v>7768254.7500000093</v>
      </c>
      <c r="R4684" s="44" t="str">
        <f>VLOOKUP(F4684,'Set up'!$A$2:$E$70,5,FALSE)</f>
        <v>Chq</v>
      </c>
    </row>
    <row r="4685" spans="1:18" ht="16.2" customHeight="1" x14ac:dyDescent="0.3">
      <c r="A4685" s="150" t="s">
        <v>4336</v>
      </c>
      <c r="B4685" s="5">
        <f t="shared" si="1093"/>
        <v>11</v>
      </c>
      <c r="C4685" s="5">
        <f t="shared" si="1094"/>
        <v>2025</v>
      </c>
      <c r="D4685" s="150" t="s">
        <v>4306</v>
      </c>
      <c r="E4685" s="5" t="str">
        <f>VLOOKUP(F4685,'Set up'!$A$2:$C$70,2,FALSE)</f>
        <v>C00000006</v>
      </c>
      <c r="F4685" s="151" t="s">
        <v>43</v>
      </c>
      <c r="G4685" s="151" t="s">
        <v>4357</v>
      </c>
      <c r="H4685" s="150">
        <v>1</v>
      </c>
      <c r="I4685" s="5" t="str">
        <f>VLOOKUP(F4685,'Set up'!$A$2:$C$70,3,FALSE)</f>
        <v>Cash</v>
      </c>
      <c r="J4685" s="5">
        <f>VLOOKUP(F4685,'Set up'!$A$2:$D$70,4,FALSE)</f>
        <v>0</v>
      </c>
      <c r="K4685" s="4">
        <f t="shared" si="1092"/>
        <v>45979</v>
      </c>
      <c r="L4685" s="5">
        <f t="shared" si="1095"/>
        <v>11</v>
      </c>
      <c r="M4685" s="5">
        <f t="shared" si="1096"/>
        <v>2025</v>
      </c>
      <c r="N4685" s="156">
        <v>300</v>
      </c>
      <c r="P4685" s="12"/>
      <c r="Q4685" s="7">
        <f t="shared" si="1097"/>
        <v>7768554.7500000093</v>
      </c>
      <c r="R4685" s="44" t="str">
        <f>VLOOKUP(F4685,'Set up'!$A$2:$E$70,5,FALSE)</f>
        <v>Chq</v>
      </c>
    </row>
    <row r="4686" spans="1:18" ht="16.2" customHeight="1" x14ac:dyDescent="0.3">
      <c r="A4686" s="150" t="s">
        <v>4336</v>
      </c>
      <c r="B4686" s="5">
        <f t="shared" si="1093"/>
        <v>11</v>
      </c>
      <c r="C4686" s="5">
        <f t="shared" si="1094"/>
        <v>2025</v>
      </c>
      <c r="D4686" s="150" t="s">
        <v>4306</v>
      </c>
      <c r="E4686" s="5" t="str">
        <f>VLOOKUP(F4686,'Set up'!$A$2:$C$70,2,FALSE)</f>
        <v>C00000006</v>
      </c>
      <c r="F4686" s="151" t="s">
        <v>43</v>
      </c>
      <c r="G4686" s="151" t="s">
        <v>1660</v>
      </c>
      <c r="H4686" s="150">
        <v>1</v>
      </c>
      <c r="I4686" s="5" t="str">
        <f>VLOOKUP(F4686,'Set up'!$A$2:$C$70,3,FALSE)</f>
        <v>Cash</v>
      </c>
      <c r="J4686" s="5">
        <f>VLOOKUP(F4686,'Set up'!$A$2:$D$70,4,FALSE)</f>
        <v>0</v>
      </c>
      <c r="K4686" s="4">
        <f t="shared" si="1092"/>
        <v>45979</v>
      </c>
      <c r="L4686" s="5">
        <f t="shared" si="1095"/>
        <v>11</v>
      </c>
      <c r="M4686" s="5">
        <f t="shared" si="1096"/>
        <v>2025</v>
      </c>
      <c r="N4686" s="156">
        <v>165</v>
      </c>
      <c r="P4686" s="12"/>
      <c r="Q4686" s="7">
        <f t="shared" si="1097"/>
        <v>7768719.7500000093</v>
      </c>
      <c r="R4686" s="44" t="str">
        <f>VLOOKUP(F4686,'Set up'!$A$2:$E$70,5,FALSE)</f>
        <v>Chq</v>
      </c>
    </row>
    <row r="4687" spans="1:18" ht="16.2" customHeight="1" x14ac:dyDescent="0.3">
      <c r="A4687" s="150" t="s">
        <v>4336</v>
      </c>
      <c r="B4687" s="5">
        <f t="shared" si="1093"/>
        <v>11</v>
      </c>
      <c r="C4687" s="5">
        <f t="shared" si="1094"/>
        <v>2025</v>
      </c>
      <c r="D4687" s="150" t="s">
        <v>4306</v>
      </c>
      <c r="E4687" s="5" t="str">
        <f>VLOOKUP(F4687,'Set up'!$A$2:$C$70,2,FALSE)</f>
        <v>C00000006</v>
      </c>
      <c r="F4687" s="151" t="s">
        <v>43</v>
      </c>
      <c r="G4687" s="151" t="s">
        <v>4348</v>
      </c>
      <c r="H4687" s="150">
        <v>2</v>
      </c>
      <c r="I4687" s="5" t="str">
        <f>VLOOKUP(F4687,'Set up'!$A$2:$C$70,3,FALSE)</f>
        <v>Cash</v>
      </c>
      <c r="J4687" s="5">
        <f>VLOOKUP(F4687,'Set up'!$A$2:$D$70,4,FALSE)</f>
        <v>0</v>
      </c>
      <c r="K4687" s="4">
        <f t="shared" si="1092"/>
        <v>45979</v>
      </c>
      <c r="L4687" s="5">
        <f t="shared" si="1095"/>
        <v>11</v>
      </c>
      <c r="M4687" s="5">
        <f t="shared" si="1096"/>
        <v>2025</v>
      </c>
      <c r="N4687" s="156">
        <v>120</v>
      </c>
      <c r="P4687" s="12"/>
      <c r="Q4687" s="7">
        <f t="shared" si="1097"/>
        <v>7768839.7500000093</v>
      </c>
      <c r="R4687" s="44" t="str">
        <f>VLOOKUP(F4687,'Set up'!$A$2:$E$70,5,FALSE)</f>
        <v>Chq</v>
      </c>
    </row>
    <row r="4688" spans="1:18" ht="16.2" customHeight="1" x14ac:dyDescent="0.3">
      <c r="A4688" s="150" t="s">
        <v>4336</v>
      </c>
      <c r="B4688" s="5">
        <f t="shared" si="1093"/>
        <v>11</v>
      </c>
      <c r="C4688" s="5">
        <f t="shared" si="1094"/>
        <v>2025</v>
      </c>
      <c r="D4688" s="150" t="s">
        <v>4307</v>
      </c>
      <c r="E4688" s="5" t="e">
        <f>VLOOKUP(F4688,'Set up'!$A$2:$C$70,2,FALSE)</f>
        <v>#N/A</v>
      </c>
      <c r="F4688" s="151" t="s">
        <v>4346</v>
      </c>
      <c r="G4688" s="151" t="s">
        <v>3533</v>
      </c>
      <c r="H4688" s="150">
        <v>1</v>
      </c>
      <c r="I4688" s="5" t="e">
        <f>VLOOKUP(F4688,'Set up'!$A$2:$C$70,3,FALSE)</f>
        <v>#N/A</v>
      </c>
      <c r="J4688" s="5" t="e">
        <f>VLOOKUP(F4688,'Set up'!$A$2:$D$70,4,FALSE)</f>
        <v>#N/A</v>
      </c>
      <c r="K4688" s="4" t="e">
        <f t="shared" si="1092"/>
        <v>#N/A</v>
      </c>
      <c r="L4688" s="5" t="e">
        <f t="shared" si="1095"/>
        <v>#N/A</v>
      </c>
      <c r="M4688" s="5" t="e">
        <f t="shared" si="1096"/>
        <v>#N/A</v>
      </c>
      <c r="N4688" s="156">
        <v>1687.5</v>
      </c>
      <c r="P4688" s="12"/>
      <c r="Q4688" s="7">
        <f t="shared" si="1097"/>
        <v>7770527.2500000093</v>
      </c>
      <c r="R4688" s="44" t="e">
        <f>VLOOKUP(F4688,'Set up'!$A$2:$E$70,5,FALSE)</f>
        <v>#N/A</v>
      </c>
    </row>
    <row r="4689" spans="1:18" ht="16.2" customHeight="1" x14ac:dyDescent="0.3">
      <c r="A4689" s="150" t="s">
        <v>4336</v>
      </c>
      <c r="B4689" s="5">
        <f t="shared" si="1093"/>
        <v>11</v>
      </c>
      <c r="C4689" s="5">
        <f t="shared" si="1094"/>
        <v>2025</v>
      </c>
      <c r="D4689" s="150" t="s">
        <v>4307</v>
      </c>
      <c r="E4689" s="5" t="e">
        <f>VLOOKUP(F4689,'Set up'!$A$2:$C$70,2,FALSE)</f>
        <v>#N/A</v>
      </c>
      <c r="F4689" s="151" t="s">
        <v>4346</v>
      </c>
      <c r="G4689" s="151" t="s">
        <v>2523</v>
      </c>
      <c r="H4689" s="150">
        <v>2</v>
      </c>
      <c r="I4689" s="5" t="e">
        <f>VLOOKUP(F4689,'Set up'!$A$2:$C$70,3,FALSE)</f>
        <v>#N/A</v>
      </c>
      <c r="J4689" s="5" t="e">
        <f>VLOOKUP(F4689,'Set up'!$A$2:$D$70,4,FALSE)</f>
        <v>#N/A</v>
      </c>
      <c r="K4689" s="4" t="e">
        <f t="shared" si="1092"/>
        <v>#N/A</v>
      </c>
      <c r="L4689" s="5" t="e">
        <f t="shared" si="1095"/>
        <v>#N/A</v>
      </c>
      <c r="M4689" s="5" t="e">
        <f t="shared" si="1096"/>
        <v>#N/A</v>
      </c>
      <c r="N4689" s="156">
        <v>432</v>
      </c>
      <c r="P4689" s="12"/>
      <c r="Q4689" s="7">
        <f t="shared" si="1097"/>
        <v>7770959.2500000093</v>
      </c>
      <c r="R4689" s="44" t="e">
        <f>VLOOKUP(F4689,'Set up'!$A$2:$E$70,5,FALSE)</f>
        <v>#N/A</v>
      </c>
    </row>
    <row r="4690" spans="1:18" ht="16.2" customHeight="1" x14ac:dyDescent="0.3">
      <c r="A4690" s="150" t="s">
        <v>4336</v>
      </c>
      <c r="B4690" s="5">
        <f t="shared" si="1093"/>
        <v>11</v>
      </c>
      <c r="C4690" s="5">
        <f t="shared" si="1094"/>
        <v>2025</v>
      </c>
      <c r="D4690" s="150" t="s">
        <v>4307</v>
      </c>
      <c r="E4690" s="5" t="e">
        <f>VLOOKUP(F4690,'Set up'!$A$2:$C$70,2,FALSE)</f>
        <v>#N/A</v>
      </c>
      <c r="F4690" s="151" t="s">
        <v>4346</v>
      </c>
      <c r="G4690" s="151" t="s">
        <v>4348</v>
      </c>
      <c r="H4690" s="150">
        <v>1</v>
      </c>
      <c r="I4690" s="5" t="e">
        <f>VLOOKUP(F4690,'Set up'!$A$2:$C$70,3,FALSE)</f>
        <v>#N/A</v>
      </c>
      <c r="J4690" s="5" t="e">
        <f>VLOOKUP(F4690,'Set up'!$A$2:$D$70,4,FALSE)</f>
        <v>#N/A</v>
      </c>
      <c r="K4690" s="4" t="e">
        <f t="shared" si="1092"/>
        <v>#N/A</v>
      </c>
      <c r="L4690" s="5" t="e">
        <f t="shared" si="1095"/>
        <v>#N/A</v>
      </c>
      <c r="M4690" s="5" t="e">
        <f t="shared" si="1096"/>
        <v>#N/A</v>
      </c>
      <c r="N4690" s="156">
        <v>60</v>
      </c>
      <c r="P4690" s="12"/>
      <c r="Q4690" s="7">
        <f t="shared" si="1097"/>
        <v>7771019.2500000093</v>
      </c>
      <c r="R4690" s="44" t="e">
        <f>VLOOKUP(F4690,'Set up'!$A$2:$E$70,5,FALSE)</f>
        <v>#N/A</v>
      </c>
    </row>
    <row r="4691" spans="1:18" ht="16.2" customHeight="1" x14ac:dyDescent="0.3">
      <c r="A4691" s="150" t="s">
        <v>4336</v>
      </c>
      <c r="B4691" s="5">
        <f t="shared" si="1093"/>
        <v>11</v>
      </c>
      <c r="C4691" s="5">
        <f t="shared" si="1094"/>
        <v>2025</v>
      </c>
      <c r="D4691" s="150" t="s">
        <v>4307</v>
      </c>
      <c r="E4691" s="5" t="e">
        <f>VLOOKUP(F4691,'Set up'!$A$2:$C$70,2,FALSE)</f>
        <v>#N/A</v>
      </c>
      <c r="F4691" s="151" t="s">
        <v>4346</v>
      </c>
      <c r="G4691" s="151" t="s">
        <v>17</v>
      </c>
      <c r="H4691" s="150">
        <v>1</v>
      </c>
      <c r="I4691" s="5" t="e">
        <f>VLOOKUP(F4691,'Set up'!$A$2:$C$70,3,FALSE)</f>
        <v>#N/A</v>
      </c>
      <c r="J4691" s="5" t="e">
        <f>VLOOKUP(F4691,'Set up'!$A$2:$D$70,4,FALSE)</f>
        <v>#N/A</v>
      </c>
      <c r="K4691" s="4" t="e">
        <f t="shared" si="1092"/>
        <v>#N/A</v>
      </c>
      <c r="L4691" s="5" t="e">
        <f t="shared" si="1095"/>
        <v>#N/A</v>
      </c>
      <c r="M4691" s="5" t="e">
        <f t="shared" si="1096"/>
        <v>#N/A</v>
      </c>
      <c r="N4691" s="156">
        <v>120</v>
      </c>
      <c r="P4691" s="12"/>
      <c r="Q4691" s="7">
        <f t="shared" si="1097"/>
        <v>7771139.2500000093</v>
      </c>
      <c r="R4691" s="44" t="e">
        <f>VLOOKUP(F4691,'Set up'!$A$2:$E$70,5,FALSE)</f>
        <v>#N/A</v>
      </c>
    </row>
    <row r="4692" spans="1:18" ht="16.2" customHeight="1" x14ac:dyDescent="0.3">
      <c r="A4692" s="150" t="s">
        <v>4336</v>
      </c>
      <c r="B4692" s="5">
        <f t="shared" si="1093"/>
        <v>11</v>
      </c>
      <c r="C4692" s="5">
        <f t="shared" si="1094"/>
        <v>2025</v>
      </c>
      <c r="D4692" s="150" t="s">
        <v>4307</v>
      </c>
      <c r="E4692" s="5" t="e">
        <f>VLOOKUP(F4692,'Set up'!$A$2:$C$70,2,FALSE)</f>
        <v>#N/A</v>
      </c>
      <c r="F4692" s="151" t="s">
        <v>4346</v>
      </c>
      <c r="G4692" s="151" t="s">
        <v>2144</v>
      </c>
      <c r="H4692" s="150">
        <v>3</v>
      </c>
      <c r="I4692" s="5" t="e">
        <f>VLOOKUP(F4692,'Set up'!$A$2:$C$70,3,FALSE)</f>
        <v>#N/A</v>
      </c>
      <c r="J4692" s="5" t="e">
        <f>VLOOKUP(F4692,'Set up'!$A$2:$D$70,4,FALSE)</f>
        <v>#N/A</v>
      </c>
      <c r="K4692" s="4" t="e">
        <f t="shared" si="1092"/>
        <v>#N/A</v>
      </c>
      <c r="L4692" s="5" t="e">
        <f t="shared" si="1095"/>
        <v>#N/A</v>
      </c>
      <c r="M4692" s="5" t="e">
        <f t="shared" si="1096"/>
        <v>#N/A</v>
      </c>
      <c r="N4692" s="156">
        <v>851.4</v>
      </c>
      <c r="P4692" s="12"/>
      <c r="Q4692" s="7">
        <f t="shared" si="1097"/>
        <v>7771990.6500000097</v>
      </c>
      <c r="R4692" s="44" t="e">
        <f>VLOOKUP(F4692,'Set up'!$A$2:$E$70,5,FALSE)</f>
        <v>#N/A</v>
      </c>
    </row>
    <row r="4693" spans="1:18" ht="16.2" customHeight="1" x14ac:dyDescent="0.3">
      <c r="A4693" s="150" t="s">
        <v>4336</v>
      </c>
      <c r="B4693" s="5">
        <f t="shared" si="1093"/>
        <v>11</v>
      </c>
      <c r="C4693" s="5">
        <f t="shared" si="1094"/>
        <v>2025</v>
      </c>
      <c r="D4693" s="150" t="s">
        <v>4307</v>
      </c>
      <c r="E4693" s="5" t="e">
        <f>VLOOKUP(F4693,'Set up'!$A$2:$C$70,2,FALSE)</f>
        <v>#N/A</v>
      </c>
      <c r="F4693" s="151" t="s">
        <v>4346</v>
      </c>
      <c r="G4693" s="151" t="s">
        <v>4349</v>
      </c>
      <c r="H4693" s="150">
        <v>2</v>
      </c>
      <c r="I4693" s="5" t="e">
        <f>VLOOKUP(F4693,'Set up'!$A$2:$C$70,3,FALSE)</f>
        <v>#N/A</v>
      </c>
      <c r="J4693" s="5" t="e">
        <f>VLOOKUP(F4693,'Set up'!$A$2:$D$70,4,FALSE)</f>
        <v>#N/A</v>
      </c>
      <c r="K4693" s="4" t="e">
        <f t="shared" si="1092"/>
        <v>#N/A</v>
      </c>
      <c r="L4693" s="5" t="e">
        <f t="shared" si="1095"/>
        <v>#N/A</v>
      </c>
      <c r="M4693" s="5" t="e">
        <f t="shared" si="1096"/>
        <v>#N/A</v>
      </c>
      <c r="N4693" s="156">
        <v>390</v>
      </c>
      <c r="P4693" s="12"/>
      <c r="Q4693" s="7">
        <f t="shared" si="1097"/>
        <v>7772380.6500000097</v>
      </c>
      <c r="R4693" s="44" t="e">
        <f>VLOOKUP(F4693,'Set up'!$A$2:$E$70,5,FALSE)</f>
        <v>#N/A</v>
      </c>
    </row>
    <row r="4694" spans="1:18" ht="16.2" customHeight="1" x14ac:dyDescent="0.3">
      <c r="A4694" s="150" t="s">
        <v>4337</v>
      </c>
      <c r="B4694" s="5">
        <f t="shared" si="1093"/>
        <v>11</v>
      </c>
      <c r="C4694" s="5">
        <f t="shared" si="1094"/>
        <v>2025</v>
      </c>
      <c r="D4694" s="150" t="s">
        <v>4308</v>
      </c>
      <c r="E4694" s="5" t="str">
        <f>VLOOKUP(F4694,'Set up'!$A$2:$C$70,2,FALSE)</f>
        <v>C00000049</v>
      </c>
      <c r="F4694" s="151" t="s">
        <v>2728</v>
      </c>
      <c r="G4694" s="151" t="s">
        <v>3122</v>
      </c>
      <c r="H4694" s="150">
        <v>1</v>
      </c>
      <c r="I4694" s="5" t="str">
        <f>VLOOKUP(F4694,'Set up'!$A$2:$C$70,3,FALSE)</f>
        <v>Cash</v>
      </c>
      <c r="J4694" s="5">
        <f>VLOOKUP(F4694,'Set up'!$A$2:$D$70,4,FALSE)</f>
        <v>0</v>
      </c>
      <c r="K4694" s="4">
        <f t="shared" si="1092"/>
        <v>45981</v>
      </c>
      <c r="L4694" s="5">
        <f t="shared" si="1095"/>
        <v>11</v>
      </c>
      <c r="M4694" s="5">
        <f t="shared" si="1096"/>
        <v>2025</v>
      </c>
      <c r="N4694" s="156">
        <v>1687.5</v>
      </c>
      <c r="P4694" s="12"/>
      <c r="Q4694" s="7">
        <f t="shared" si="1097"/>
        <v>7774068.1500000097</v>
      </c>
      <c r="R4694" s="44" t="str">
        <f>VLOOKUP(F4694,'Set up'!$A$2:$E$70,5,FALSE)</f>
        <v>Cash</v>
      </c>
    </row>
    <row r="4695" spans="1:18" ht="16.2" customHeight="1" x14ac:dyDescent="0.3">
      <c r="A4695" s="150" t="s">
        <v>4337</v>
      </c>
      <c r="B4695" s="5">
        <f t="shared" si="1093"/>
        <v>11</v>
      </c>
      <c r="C4695" s="5">
        <f t="shared" si="1094"/>
        <v>2025</v>
      </c>
      <c r="D4695" s="150" t="s">
        <v>4308</v>
      </c>
      <c r="E4695" s="5" t="str">
        <f>VLOOKUP(F4695,'Set up'!$A$2:$C$70,2,FALSE)</f>
        <v>C00000049</v>
      </c>
      <c r="F4695" s="151" t="s">
        <v>2728</v>
      </c>
      <c r="G4695" s="151" t="s">
        <v>4046</v>
      </c>
      <c r="H4695" s="150">
        <v>2</v>
      </c>
      <c r="I4695" s="5" t="str">
        <f>VLOOKUP(F4695,'Set up'!$A$2:$C$70,3,FALSE)</f>
        <v>Cash</v>
      </c>
      <c r="J4695" s="5">
        <f>VLOOKUP(F4695,'Set up'!$A$2:$D$70,4,FALSE)</f>
        <v>0</v>
      </c>
      <c r="K4695" s="4">
        <f t="shared" si="1092"/>
        <v>45981</v>
      </c>
      <c r="L4695" s="5">
        <f t="shared" si="1095"/>
        <v>11</v>
      </c>
      <c r="M4695" s="5">
        <f t="shared" si="1096"/>
        <v>2025</v>
      </c>
      <c r="N4695" s="156">
        <v>432</v>
      </c>
      <c r="P4695" s="12"/>
      <c r="Q4695" s="7">
        <f t="shared" si="1097"/>
        <v>7774500.1500000097</v>
      </c>
      <c r="R4695" s="44" t="str">
        <f>VLOOKUP(F4695,'Set up'!$A$2:$E$70,5,FALSE)</f>
        <v>Cash</v>
      </c>
    </row>
    <row r="4696" spans="1:18" ht="16.2" customHeight="1" x14ac:dyDescent="0.3">
      <c r="A4696" s="150" t="s">
        <v>4337</v>
      </c>
      <c r="B4696" s="5">
        <f t="shared" si="1093"/>
        <v>11</v>
      </c>
      <c r="C4696" s="5">
        <f t="shared" si="1094"/>
        <v>2025</v>
      </c>
      <c r="D4696" s="150" t="s">
        <v>4308</v>
      </c>
      <c r="E4696" s="5" t="str">
        <f>VLOOKUP(F4696,'Set up'!$A$2:$C$70,2,FALSE)</f>
        <v>C00000049</v>
      </c>
      <c r="F4696" s="151" t="s">
        <v>2728</v>
      </c>
      <c r="G4696" s="151" t="s">
        <v>4358</v>
      </c>
      <c r="H4696" s="150">
        <v>1</v>
      </c>
      <c r="I4696" s="5" t="str">
        <f>VLOOKUP(F4696,'Set up'!$A$2:$C$70,3,FALSE)</f>
        <v>Cash</v>
      </c>
      <c r="J4696" s="5">
        <f>VLOOKUP(F4696,'Set up'!$A$2:$D$70,4,FALSE)</f>
        <v>0</v>
      </c>
      <c r="K4696" s="4">
        <f t="shared" si="1092"/>
        <v>45981</v>
      </c>
      <c r="L4696" s="5">
        <f t="shared" si="1095"/>
        <v>11</v>
      </c>
      <c r="M4696" s="5">
        <f t="shared" si="1096"/>
        <v>2025</v>
      </c>
      <c r="N4696" s="156">
        <v>960</v>
      </c>
      <c r="P4696" s="12"/>
      <c r="Q4696" s="7">
        <f t="shared" si="1097"/>
        <v>7775460.1500000097</v>
      </c>
      <c r="R4696" s="44" t="str">
        <f>VLOOKUP(F4696,'Set up'!$A$2:$E$70,5,FALSE)</f>
        <v>Cash</v>
      </c>
    </row>
    <row r="4697" spans="1:18" ht="16.2" customHeight="1" x14ac:dyDescent="0.3">
      <c r="A4697" s="150" t="s">
        <v>4338</v>
      </c>
      <c r="B4697" s="5">
        <f t="shared" si="1093"/>
        <v>11</v>
      </c>
      <c r="C4697" s="5">
        <f t="shared" si="1094"/>
        <v>2025</v>
      </c>
      <c r="D4697" s="150" t="s">
        <v>4309</v>
      </c>
      <c r="E4697" s="5" t="str">
        <f>VLOOKUP(F4697,'Set up'!$A$2:$C$70,2,FALSE)</f>
        <v>C00000019</v>
      </c>
      <c r="F4697" s="151" t="s">
        <v>400</v>
      </c>
      <c r="G4697" s="151" t="s">
        <v>3122</v>
      </c>
      <c r="H4697" s="150">
        <v>1</v>
      </c>
      <c r="I4697" s="5" t="str">
        <f>VLOOKUP(F4697,'Set up'!$A$2:$C$70,3,FALSE)</f>
        <v>Cash</v>
      </c>
      <c r="J4697" s="5">
        <f>VLOOKUP(F4697,'Set up'!$A$2:$D$70,4,FALSE)</f>
        <v>0</v>
      </c>
      <c r="K4697" s="4">
        <f t="shared" si="1092"/>
        <v>45982</v>
      </c>
      <c r="L4697" s="5">
        <f t="shared" si="1095"/>
        <v>11</v>
      </c>
      <c r="M4697" s="5">
        <f t="shared" si="1096"/>
        <v>2025</v>
      </c>
      <c r="N4697" s="156">
        <v>1687.5</v>
      </c>
      <c r="P4697" s="12"/>
      <c r="Q4697" s="7">
        <f t="shared" si="1097"/>
        <v>7777147.6500000097</v>
      </c>
      <c r="R4697" s="44" t="str">
        <f>VLOOKUP(F4697,'Set up'!$A$2:$E$70,5,FALSE)</f>
        <v>Trsf</v>
      </c>
    </row>
    <row r="4698" spans="1:18" ht="16.2" customHeight="1" x14ac:dyDescent="0.3">
      <c r="A4698" s="150" t="s">
        <v>4338</v>
      </c>
      <c r="B4698" s="5">
        <f t="shared" si="1093"/>
        <v>11</v>
      </c>
      <c r="C4698" s="5">
        <f t="shared" si="1094"/>
        <v>2025</v>
      </c>
      <c r="D4698" s="150" t="s">
        <v>4309</v>
      </c>
      <c r="E4698" s="5" t="str">
        <f>VLOOKUP(F4698,'Set up'!$A$2:$C$70,2,FALSE)</f>
        <v>C00000019</v>
      </c>
      <c r="F4698" s="151" t="s">
        <v>400</v>
      </c>
      <c r="G4698" s="151" t="s">
        <v>1411</v>
      </c>
      <c r="H4698" s="150">
        <v>1</v>
      </c>
      <c r="I4698" s="5" t="str">
        <f>VLOOKUP(F4698,'Set up'!$A$2:$C$70,3,FALSE)</f>
        <v>Cash</v>
      </c>
      <c r="J4698" s="5">
        <f>VLOOKUP(F4698,'Set up'!$A$2:$D$70,4,FALSE)</f>
        <v>0</v>
      </c>
      <c r="K4698" s="4">
        <f t="shared" si="1092"/>
        <v>45982</v>
      </c>
      <c r="L4698" s="5">
        <f t="shared" si="1095"/>
        <v>11</v>
      </c>
      <c r="M4698" s="5">
        <f t="shared" si="1096"/>
        <v>2025</v>
      </c>
      <c r="N4698" s="156">
        <v>388.8</v>
      </c>
      <c r="P4698" s="12"/>
      <c r="Q4698" s="7">
        <f t="shared" si="1097"/>
        <v>7777536.4500000095</v>
      </c>
      <c r="R4698" s="44" t="str">
        <f>VLOOKUP(F4698,'Set up'!$A$2:$E$70,5,FALSE)</f>
        <v>Trsf</v>
      </c>
    </row>
    <row r="4699" spans="1:18" ht="16.2" customHeight="1" x14ac:dyDescent="0.3">
      <c r="A4699" s="150" t="s">
        <v>4338</v>
      </c>
      <c r="B4699" s="5">
        <f t="shared" si="1093"/>
        <v>11</v>
      </c>
      <c r="C4699" s="5">
        <f t="shared" si="1094"/>
        <v>2025</v>
      </c>
      <c r="D4699" s="150" t="s">
        <v>4309</v>
      </c>
      <c r="E4699" s="5" t="str">
        <f>VLOOKUP(F4699,'Set up'!$A$2:$C$70,2,FALSE)</f>
        <v>C00000019</v>
      </c>
      <c r="F4699" s="151" t="s">
        <v>400</v>
      </c>
      <c r="G4699" s="151" t="s">
        <v>945</v>
      </c>
      <c r="H4699" s="150">
        <v>1</v>
      </c>
      <c r="I4699" s="5" t="str">
        <f>VLOOKUP(F4699,'Set up'!$A$2:$C$70,3,FALSE)</f>
        <v>Cash</v>
      </c>
      <c r="J4699" s="5">
        <f>VLOOKUP(F4699,'Set up'!$A$2:$D$70,4,FALSE)</f>
        <v>0</v>
      </c>
      <c r="K4699" s="4">
        <f t="shared" si="1092"/>
        <v>45982</v>
      </c>
      <c r="L4699" s="5">
        <f t="shared" si="1095"/>
        <v>11</v>
      </c>
      <c r="M4699" s="5">
        <f t="shared" si="1096"/>
        <v>2025</v>
      </c>
      <c r="N4699" s="156">
        <v>115</v>
      </c>
      <c r="P4699" s="12"/>
      <c r="Q4699" s="7">
        <f t="shared" si="1097"/>
        <v>7777651.4500000095</v>
      </c>
      <c r="R4699" s="44" t="str">
        <f>VLOOKUP(F4699,'Set up'!$A$2:$E$70,5,FALSE)</f>
        <v>Trsf</v>
      </c>
    </row>
    <row r="4700" spans="1:18" ht="16.2" customHeight="1" x14ac:dyDescent="0.3">
      <c r="A4700" s="150" t="s">
        <v>4338</v>
      </c>
      <c r="B4700" s="5">
        <f t="shared" si="1093"/>
        <v>11</v>
      </c>
      <c r="C4700" s="5">
        <f t="shared" si="1094"/>
        <v>2025</v>
      </c>
      <c r="D4700" s="150" t="s">
        <v>4309</v>
      </c>
      <c r="E4700" s="5" t="str">
        <f>VLOOKUP(F4700,'Set up'!$A$2:$C$70,2,FALSE)</f>
        <v>C00000019</v>
      </c>
      <c r="F4700" s="151" t="s">
        <v>400</v>
      </c>
      <c r="G4700" s="151" t="s">
        <v>2635</v>
      </c>
      <c r="H4700" s="150">
        <v>2</v>
      </c>
      <c r="I4700" s="5" t="str">
        <f>VLOOKUP(F4700,'Set up'!$A$2:$C$70,3,FALSE)</f>
        <v>Cash</v>
      </c>
      <c r="J4700" s="5">
        <f>VLOOKUP(F4700,'Set up'!$A$2:$D$70,4,FALSE)</f>
        <v>0</v>
      </c>
      <c r="K4700" s="4">
        <f t="shared" si="1092"/>
        <v>45982</v>
      </c>
      <c r="L4700" s="5">
        <f t="shared" si="1095"/>
        <v>11</v>
      </c>
      <c r="M4700" s="5">
        <f t="shared" si="1096"/>
        <v>2025</v>
      </c>
      <c r="N4700" s="156">
        <v>125</v>
      </c>
      <c r="P4700" s="12"/>
      <c r="Q4700" s="7">
        <f t="shared" si="1097"/>
        <v>7777776.4500000095</v>
      </c>
      <c r="R4700" s="44" t="str">
        <f>VLOOKUP(F4700,'Set up'!$A$2:$E$70,5,FALSE)</f>
        <v>Trsf</v>
      </c>
    </row>
    <row r="4701" spans="1:18" ht="16.2" customHeight="1" x14ac:dyDescent="0.3">
      <c r="A4701" s="150" t="s">
        <v>4338</v>
      </c>
      <c r="B4701" s="5">
        <f t="shared" si="1093"/>
        <v>11</v>
      </c>
      <c r="C4701" s="5">
        <f t="shared" si="1094"/>
        <v>2025</v>
      </c>
      <c r="D4701" s="150" t="s">
        <v>4309</v>
      </c>
      <c r="E4701" s="5" t="str">
        <f>VLOOKUP(F4701,'Set up'!$A$2:$C$70,2,FALSE)</f>
        <v>C00000019</v>
      </c>
      <c r="F4701" s="151" t="s">
        <v>400</v>
      </c>
      <c r="G4701" s="151" t="s">
        <v>2144</v>
      </c>
      <c r="H4701" s="150">
        <v>1</v>
      </c>
      <c r="I4701" s="5" t="str">
        <f>VLOOKUP(F4701,'Set up'!$A$2:$C$70,3,FALSE)</f>
        <v>Cash</v>
      </c>
      <c r="J4701" s="5">
        <f>VLOOKUP(F4701,'Set up'!$A$2:$D$70,4,FALSE)</f>
        <v>0</v>
      </c>
      <c r="K4701" s="4">
        <f t="shared" si="1092"/>
        <v>45982</v>
      </c>
      <c r="L4701" s="5">
        <f t="shared" si="1095"/>
        <v>11</v>
      </c>
      <c r="M4701" s="5">
        <f t="shared" si="1096"/>
        <v>2025</v>
      </c>
      <c r="N4701" s="156">
        <v>283.8</v>
      </c>
      <c r="P4701" s="12"/>
      <c r="Q4701" s="7">
        <f t="shared" si="1097"/>
        <v>7778060.2500000093</v>
      </c>
      <c r="R4701" s="44" t="str">
        <f>VLOOKUP(F4701,'Set up'!$A$2:$E$70,5,FALSE)</f>
        <v>Trsf</v>
      </c>
    </row>
    <row r="4702" spans="1:18" ht="16.2" customHeight="1" x14ac:dyDescent="0.3">
      <c r="A4702" s="150" t="s">
        <v>4338</v>
      </c>
      <c r="B4702" s="5">
        <f t="shared" si="1093"/>
        <v>11</v>
      </c>
      <c r="C4702" s="5">
        <f t="shared" si="1094"/>
        <v>2025</v>
      </c>
      <c r="D4702" s="150" t="s">
        <v>4309</v>
      </c>
      <c r="E4702" s="5" t="str">
        <f>VLOOKUP(F4702,'Set up'!$A$2:$C$70,2,FALSE)</f>
        <v>C00000019</v>
      </c>
      <c r="F4702" s="151" t="s">
        <v>400</v>
      </c>
      <c r="G4702" s="151" t="s">
        <v>2449</v>
      </c>
      <c r="H4702" s="150">
        <v>1</v>
      </c>
      <c r="I4702" s="5" t="str">
        <f>VLOOKUP(F4702,'Set up'!$A$2:$C$70,3,FALSE)</f>
        <v>Cash</v>
      </c>
      <c r="J4702" s="5">
        <f>VLOOKUP(F4702,'Set up'!$A$2:$D$70,4,FALSE)</f>
        <v>0</v>
      </c>
      <c r="K4702" s="4">
        <f t="shared" si="1092"/>
        <v>45982</v>
      </c>
      <c r="L4702" s="5">
        <f t="shared" si="1095"/>
        <v>11</v>
      </c>
      <c r="M4702" s="5">
        <f t="shared" si="1096"/>
        <v>2025</v>
      </c>
      <c r="N4702" s="156">
        <v>420</v>
      </c>
      <c r="P4702" s="12"/>
      <c r="Q4702" s="7">
        <f t="shared" si="1097"/>
        <v>7778480.2500000093</v>
      </c>
      <c r="R4702" s="44" t="str">
        <f>VLOOKUP(F4702,'Set up'!$A$2:$E$70,5,FALSE)</f>
        <v>Trsf</v>
      </c>
    </row>
    <row r="4703" spans="1:18" ht="16.2" customHeight="1" x14ac:dyDescent="0.3">
      <c r="A4703" s="150" t="s">
        <v>4338</v>
      </c>
      <c r="B4703" s="5">
        <f t="shared" si="1093"/>
        <v>11</v>
      </c>
      <c r="C4703" s="5">
        <f t="shared" si="1094"/>
        <v>2025</v>
      </c>
      <c r="D4703" s="150" t="s">
        <v>4310</v>
      </c>
      <c r="E4703" s="5" t="str">
        <f>VLOOKUP(F4703,'Set up'!$A$2:$C$70,2,FALSE)</f>
        <v>C00000041</v>
      </c>
      <c r="F4703" s="151" t="s">
        <v>1704</v>
      </c>
      <c r="G4703" s="151" t="s">
        <v>3864</v>
      </c>
      <c r="H4703" s="150">
        <v>1</v>
      </c>
      <c r="I4703" s="5" t="str">
        <f>VLOOKUP(F4703,'Set up'!$A$2:$C$70,3,FALSE)</f>
        <v>Cash</v>
      </c>
      <c r="J4703" s="5">
        <f>VLOOKUP(F4703,'Set up'!$A$2:$D$70,4,FALSE)</f>
        <v>0</v>
      </c>
      <c r="K4703" s="4">
        <f t="shared" si="1092"/>
        <v>45982</v>
      </c>
      <c r="L4703" s="5">
        <f t="shared" si="1095"/>
        <v>11</v>
      </c>
      <c r="M4703" s="5">
        <f t="shared" si="1096"/>
        <v>2025</v>
      </c>
      <c r="N4703" s="156">
        <v>1687.5</v>
      </c>
      <c r="P4703" s="12"/>
      <c r="Q4703" s="7">
        <f t="shared" si="1097"/>
        <v>7780167.7500000093</v>
      </c>
      <c r="R4703" s="44" t="str">
        <f>VLOOKUP(F4703,'Set up'!$A$2:$E$70,5,FALSE)</f>
        <v>Trsf</v>
      </c>
    </row>
    <row r="4704" spans="1:18" ht="16.2" customHeight="1" x14ac:dyDescent="0.3">
      <c r="A4704" s="150" t="s">
        <v>4338</v>
      </c>
      <c r="B4704" s="5">
        <f t="shared" si="1093"/>
        <v>11</v>
      </c>
      <c r="C4704" s="5">
        <f t="shared" si="1094"/>
        <v>2025</v>
      </c>
      <c r="D4704" s="150" t="s">
        <v>4310</v>
      </c>
      <c r="E4704" s="5" t="str">
        <f>VLOOKUP(F4704,'Set up'!$A$2:$C$70,2,FALSE)</f>
        <v>C00000041</v>
      </c>
      <c r="F4704" s="151" t="s">
        <v>1704</v>
      </c>
      <c r="G4704" s="151" t="s">
        <v>2523</v>
      </c>
      <c r="H4704" s="150">
        <v>4</v>
      </c>
      <c r="I4704" s="5" t="str">
        <f>VLOOKUP(F4704,'Set up'!$A$2:$C$70,3,FALSE)</f>
        <v>Cash</v>
      </c>
      <c r="J4704" s="5">
        <f>VLOOKUP(F4704,'Set up'!$A$2:$D$70,4,FALSE)</f>
        <v>0</v>
      </c>
      <c r="K4704" s="4">
        <f t="shared" si="1092"/>
        <v>45982</v>
      </c>
      <c r="L4704" s="5">
        <f t="shared" si="1095"/>
        <v>11</v>
      </c>
      <c r="M4704" s="5">
        <f t="shared" si="1096"/>
        <v>2025</v>
      </c>
      <c r="N4704" s="156">
        <v>876</v>
      </c>
      <c r="P4704" s="12"/>
      <c r="Q4704" s="7">
        <f t="shared" si="1097"/>
        <v>7781043.7500000093</v>
      </c>
      <c r="R4704" s="44" t="str">
        <f>VLOOKUP(F4704,'Set up'!$A$2:$E$70,5,FALSE)</f>
        <v>Trsf</v>
      </c>
    </row>
    <row r="4705" spans="1:18" ht="16.2" customHeight="1" x14ac:dyDescent="0.3">
      <c r="A4705" s="150" t="s">
        <v>4338</v>
      </c>
      <c r="B4705" s="5">
        <f t="shared" si="1093"/>
        <v>11</v>
      </c>
      <c r="C4705" s="5">
        <f t="shared" si="1094"/>
        <v>2025</v>
      </c>
      <c r="D4705" s="150" t="s">
        <v>4310</v>
      </c>
      <c r="E4705" s="5" t="str">
        <f>VLOOKUP(F4705,'Set up'!$A$2:$C$70,2,FALSE)</f>
        <v>C00000041</v>
      </c>
      <c r="F4705" s="151" t="s">
        <v>1704</v>
      </c>
      <c r="G4705" s="151" t="s">
        <v>2144</v>
      </c>
      <c r="H4705" s="150">
        <v>1</v>
      </c>
      <c r="I4705" s="5" t="str">
        <f>VLOOKUP(F4705,'Set up'!$A$2:$C$70,3,FALSE)</f>
        <v>Cash</v>
      </c>
      <c r="J4705" s="5">
        <f>VLOOKUP(F4705,'Set up'!$A$2:$D$70,4,FALSE)</f>
        <v>0</v>
      </c>
      <c r="K4705" s="4">
        <f t="shared" si="1092"/>
        <v>45982</v>
      </c>
      <c r="L4705" s="5">
        <f t="shared" si="1095"/>
        <v>11</v>
      </c>
      <c r="M4705" s="5">
        <f t="shared" si="1096"/>
        <v>2025</v>
      </c>
      <c r="N4705" s="156">
        <v>283.8</v>
      </c>
      <c r="P4705" s="12"/>
      <c r="Q4705" s="7">
        <f t="shared" si="1097"/>
        <v>7781327.5500000091</v>
      </c>
      <c r="R4705" s="44" t="str">
        <f>VLOOKUP(F4705,'Set up'!$A$2:$E$70,5,FALSE)</f>
        <v>Trsf</v>
      </c>
    </row>
    <row r="4706" spans="1:18" ht="16.2" customHeight="1" x14ac:dyDescent="0.3">
      <c r="A4706" s="150" t="s">
        <v>4338</v>
      </c>
      <c r="B4706" s="5">
        <f t="shared" si="1093"/>
        <v>11</v>
      </c>
      <c r="C4706" s="5">
        <f t="shared" si="1094"/>
        <v>2025</v>
      </c>
      <c r="D4706" s="150" t="s">
        <v>4311</v>
      </c>
      <c r="E4706" s="5" t="str">
        <f>VLOOKUP(F4706,'Set up'!$A$2:$C$70,2,FALSE)</f>
        <v>C00000061</v>
      </c>
      <c r="F4706" s="151" t="s">
        <v>3532</v>
      </c>
      <c r="G4706" s="151" t="s">
        <v>3122</v>
      </c>
      <c r="H4706" s="150">
        <v>1</v>
      </c>
      <c r="I4706" s="5" t="str">
        <f>VLOOKUP(F4706,'Set up'!$A$2:$C$70,3,FALSE)</f>
        <v>Cash</v>
      </c>
      <c r="J4706" s="5">
        <f>VLOOKUP(F4706,'Set up'!$A$2:$D$70,4,FALSE)</f>
        <v>0</v>
      </c>
      <c r="K4706" s="4">
        <f t="shared" si="1092"/>
        <v>45982</v>
      </c>
      <c r="L4706" s="5">
        <f t="shared" si="1095"/>
        <v>11</v>
      </c>
      <c r="M4706" s="5">
        <f t="shared" si="1096"/>
        <v>2025</v>
      </c>
      <c r="N4706" s="156">
        <v>1575</v>
      </c>
      <c r="P4706" s="12"/>
      <c r="Q4706" s="7">
        <f t="shared" si="1097"/>
        <v>7782902.5500000091</v>
      </c>
      <c r="R4706" s="44" t="str">
        <f>VLOOKUP(F4706,'Set up'!$A$2:$E$70,5,FALSE)</f>
        <v>Cash</v>
      </c>
    </row>
    <row r="4707" spans="1:18" ht="16.2" customHeight="1" x14ac:dyDescent="0.3">
      <c r="A4707" s="150" t="s">
        <v>4338</v>
      </c>
      <c r="B4707" s="5">
        <f t="shared" si="1093"/>
        <v>11</v>
      </c>
      <c r="C4707" s="5">
        <f t="shared" si="1094"/>
        <v>2025</v>
      </c>
      <c r="D4707" s="150" t="s">
        <v>4311</v>
      </c>
      <c r="E4707" s="5" t="str">
        <f>VLOOKUP(F4707,'Set up'!$A$2:$C$70,2,FALSE)</f>
        <v>C00000061</v>
      </c>
      <c r="F4707" s="151" t="s">
        <v>3532</v>
      </c>
      <c r="G4707" s="151" t="s">
        <v>46</v>
      </c>
      <c r="H4707" s="150">
        <v>1</v>
      </c>
      <c r="I4707" s="5" t="str">
        <f>VLOOKUP(F4707,'Set up'!$A$2:$C$70,3,FALSE)</f>
        <v>Cash</v>
      </c>
      <c r="J4707" s="5">
        <f>VLOOKUP(F4707,'Set up'!$A$2:$D$70,4,FALSE)</f>
        <v>0</v>
      </c>
      <c r="K4707" s="4">
        <f t="shared" si="1092"/>
        <v>45982</v>
      </c>
      <c r="L4707" s="5">
        <f t="shared" si="1095"/>
        <v>11</v>
      </c>
      <c r="M4707" s="5">
        <f t="shared" si="1096"/>
        <v>2025</v>
      </c>
      <c r="N4707" s="156">
        <v>115</v>
      </c>
      <c r="P4707" s="12"/>
      <c r="Q4707" s="7">
        <f t="shared" si="1097"/>
        <v>7783017.5500000091</v>
      </c>
      <c r="R4707" s="44" t="str">
        <f>VLOOKUP(F4707,'Set up'!$A$2:$E$70,5,FALSE)</f>
        <v>Cash</v>
      </c>
    </row>
    <row r="4708" spans="1:18" ht="16.2" customHeight="1" x14ac:dyDescent="0.3">
      <c r="A4708" s="150" t="s">
        <v>4338</v>
      </c>
      <c r="B4708" s="5">
        <f t="shared" si="1093"/>
        <v>11</v>
      </c>
      <c r="C4708" s="5">
        <f t="shared" si="1094"/>
        <v>2025</v>
      </c>
      <c r="D4708" s="150" t="s">
        <v>4312</v>
      </c>
      <c r="E4708" s="5" t="e">
        <f>VLOOKUP(F4708,'Set up'!$A$2:$C$70,2,FALSE)</f>
        <v>#N/A</v>
      </c>
      <c r="F4708" s="151" t="s">
        <v>4130</v>
      </c>
      <c r="G4708" s="151" t="s">
        <v>3122</v>
      </c>
      <c r="H4708" s="150">
        <v>1</v>
      </c>
      <c r="I4708" s="5" t="e">
        <f>VLOOKUP(F4708,'Set up'!$A$2:$C$70,3,FALSE)</f>
        <v>#N/A</v>
      </c>
      <c r="J4708" s="5" t="e">
        <f>VLOOKUP(F4708,'Set up'!$A$2:$D$70,4,FALSE)</f>
        <v>#N/A</v>
      </c>
      <c r="K4708" s="4" t="e">
        <f t="shared" si="1092"/>
        <v>#N/A</v>
      </c>
      <c r="L4708" s="5" t="e">
        <f t="shared" si="1095"/>
        <v>#N/A</v>
      </c>
      <c r="M4708" s="5" t="e">
        <f t="shared" si="1096"/>
        <v>#N/A</v>
      </c>
      <c r="N4708" s="156">
        <v>1687.5</v>
      </c>
      <c r="P4708" s="12"/>
      <c r="Q4708" s="7">
        <f t="shared" si="1097"/>
        <v>7784705.0500000091</v>
      </c>
      <c r="R4708" s="44" t="e">
        <f>VLOOKUP(F4708,'Set up'!$A$2:$E$70,5,FALSE)</f>
        <v>#N/A</v>
      </c>
    </row>
    <row r="4709" spans="1:18" ht="16.2" customHeight="1" x14ac:dyDescent="0.3">
      <c r="A4709" s="150" t="s">
        <v>4339</v>
      </c>
      <c r="B4709" s="5">
        <f t="shared" si="1093"/>
        <v>11</v>
      </c>
      <c r="C4709" s="5">
        <f t="shared" si="1094"/>
        <v>2025</v>
      </c>
      <c r="D4709" s="150" t="s">
        <v>4313</v>
      </c>
      <c r="E4709" s="5" t="str">
        <f>VLOOKUP(F4709,'Set up'!$A$2:$C$70,2,FALSE)</f>
        <v>C00000042</v>
      </c>
      <c r="F4709" s="151" t="s">
        <v>2012</v>
      </c>
      <c r="G4709" s="151" t="s">
        <v>2646</v>
      </c>
      <c r="H4709" s="150">
        <v>2</v>
      </c>
      <c r="I4709" s="5" t="str">
        <f>VLOOKUP(F4709,'Set up'!$A$2:$C$70,3,FALSE)</f>
        <v>Cash</v>
      </c>
      <c r="J4709" s="5">
        <f>VLOOKUP(F4709,'Set up'!$A$2:$D$70,4,FALSE)</f>
        <v>0</v>
      </c>
      <c r="K4709" s="4">
        <f t="shared" si="1092"/>
        <v>45983</v>
      </c>
      <c r="L4709" s="5">
        <f t="shared" si="1095"/>
        <v>11</v>
      </c>
      <c r="M4709" s="5">
        <f t="shared" si="1096"/>
        <v>2025</v>
      </c>
      <c r="N4709" s="156">
        <v>125</v>
      </c>
      <c r="P4709" s="12"/>
      <c r="Q4709" s="7">
        <f t="shared" si="1097"/>
        <v>7784830.0500000091</v>
      </c>
      <c r="R4709" s="44" t="str">
        <f>VLOOKUP(F4709,'Set up'!$A$2:$E$70,5,FALSE)</f>
        <v>Trsf</v>
      </c>
    </row>
    <row r="4710" spans="1:18" ht="16.2" customHeight="1" x14ac:dyDescent="0.3">
      <c r="A4710" s="150" t="s">
        <v>4339</v>
      </c>
      <c r="B4710" s="5">
        <f t="shared" si="1093"/>
        <v>11</v>
      </c>
      <c r="C4710" s="5">
        <f t="shared" si="1094"/>
        <v>2025</v>
      </c>
      <c r="D4710" s="150" t="s">
        <v>4314</v>
      </c>
      <c r="E4710" s="5" t="str">
        <f>VLOOKUP(F4710,'Set up'!$A$2:$C$70,2,FALSE)</f>
        <v>C00000042</v>
      </c>
      <c r="F4710" s="151" t="s">
        <v>2012</v>
      </c>
      <c r="G4710" s="151" t="s">
        <v>3645</v>
      </c>
      <c r="H4710" s="150">
        <v>5</v>
      </c>
      <c r="I4710" s="5" t="str">
        <f>VLOOKUP(F4710,'Set up'!$A$2:$C$70,3,FALSE)</f>
        <v>Cash</v>
      </c>
      <c r="J4710" s="5">
        <f>VLOOKUP(F4710,'Set up'!$A$2:$D$70,4,FALSE)</f>
        <v>0</v>
      </c>
      <c r="K4710" s="4">
        <f t="shared" si="1092"/>
        <v>45983</v>
      </c>
      <c r="L4710" s="5">
        <f t="shared" si="1095"/>
        <v>11</v>
      </c>
      <c r="M4710" s="5">
        <f t="shared" si="1096"/>
        <v>2025</v>
      </c>
      <c r="N4710" s="156">
        <v>7762.5</v>
      </c>
      <c r="P4710" s="12"/>
      <c r="Q4710" s="7">
        <f t="shared" si="1097"/>
        <v>7792592.5500000091</v>
      </c>
      <c r="R4710" s="44" t="str">
        <f>VLOOKUP(F4710,'Set up'!$A$2:$E$70,5,FALSE)</f>
        <v>Trsf</v>
      </c>
    </row>
    <row r="4711" spans="1:18" ht="16.2" customHeight="1" x14ac:dyDescent="0.3">
      <c r="A4711" s="150" t="s">
        <v>4339</v>
      </c>
      <c r="B4711" s="5">
        <f t="shared" si="1093"/>
        <v>11</v>
      </c>
      <c r="C4711" s="5">
        <f t="shared" si="1094"/>
        <v>2025</v>
      </c>
      <c r="D4711" s="150" t="s">
        <v>4314</v>
      </c>
      <c r="E4711" s="5" t="str">
        <f>VLOOKUP(F4711,'Set up'!$A$2:$C$70,2,FALSE)</f>
        <v>C00000042</v>
      </c>
      <c r="F4711" s="151" t="s">
        <v>2012</v>
      </c>
      <c r="G4711" s="151" t="s">
        <v>4356</v>
      </c>
      <c r="H4711" s="150">
        <v>15</v>
      </c>
      <c r="I4711" s="5" t="str">
        <f>VLOOKUP(F4711,'Set up'!$A$2:$C$70,3,FALSE)</f>
        <v>Cash</v>
      </c>
      <c r="J4711" s="5">
        <f>VLOOKUP(F4711,'Set up'!$A$2:$D$70,4,FALSE)</f>
        <v>0</v>
      </c>
      <c r="K4711" s="4">
        <f t="shared" si="1092"/>
        <v>45983</v>
      </c>
      <c r="L4711" s="5">
        <f t="shared" si="1095"/>
        <v>11</v>
      </c>
      <c r="M4711" s="5">
        <f t="shared" si="1096"/>
        <v>2025</v>
      </c>
      <c r="N4711" s="156">
        <v>3274.5</v>
      </c>
      <c r="P4711" s="12"/>
      <c r="Q4711" s="7">
        <f t="shared" si="1097"/>
        <v>7795867.0500000091</v>
      </c>
      <c r="R4711" s="44" t="str">
        <f>VLOOKUP(F4711,'Set up'!$A$2:$E$70,5,FALSE)</f>
        <v>Trsf</v>
      </c>
    </row>
    <row r="4712" spans="1:18" ht="16.2" customHeight="1" x14ac:dyDescent="0.3">
      <c r="A4712" s="150" t="s">
        <v>4339</v>
      </c>
      <c r="B4712" s="5">
        <f t="shared" si="1093"/>
        <v>11</v>
      </c>
      <c r="C4712" s="5">
        <f t="shared" si="1094"/>
        <v>2025</v>
      </c>
      <c r="D4712" s="150" t="s">
        <v>4314</v>
      </c>
      <c r="E4712" s="5" t="str">
        <f>VLOOKUP(F4712,'Set up'!$A$2:$C$70,2,FALSE)</f>
        <v>C00000042</v>
      </c>
      <c r="F4712" s="151" t="s">
        <v>2012</v>
      </c>
      <c r="G4712" s="151" t="s">
        <v>1922</v>
      </c>
      <c r="H4712" s="150">
        <v>7</v>
      </c>
      <c r="I4712" s="5" t="str">
        <f>VLOOKUP(F4712,'Set up'!$A$2:$C$70,3,FALSE)</f>
        <v>Cash</v>
      </c>
      <c r="J4712" s="5">
        <f>VLOOKUP(F4712,'Set up'!$A$2:$D$70,4,FALSE)</f>
        <v>0</v>
      </c>
      <c r="K4712" s="4">
        <f t="shared" si="1092"/>
        <v>45983</v>
      </c>
      <c r="L4712" s="5">
        <f t="shared" si="1095"/>
        <v>11</v>
      </c>
      <c r="M4712" s="5">
        <f t="shared" si="1096"/>
        <v>2025</v>
      </c>
      <c r="N4712" s="156">
        <v>1606.5</v>
      </c>
      <c r="P4712" s="12"/>
      <c r="Q4712" s="7">
        <f t="shared" si="1097"/>
        <v>7797473.5500000091</v>
      </c>
      <c r="R4712" s="44" t="str">
        <f>VLOOKUP(F4712,'Set up'!$A$2:$E$70,5,FALSE)</f>
        <v>Trsf</v>
      </c>
    </row>
    <row r="4713" spans="1:18" ht="16.2" customHeight="1" x14ac:dyDescent="0.3">
      <c r="A4713" s="150" t="s">
        <v>4339</v>
      </c>
      <c r="B4713" s="5">
        <f t="shared" si="1093"/>
        <v>11</v>
      </c>
      <c r="C4713" s="5">
        <f t="shared" si="1094"/>
        <v>2025</v>
      </c>
      <c r="D4713" s="150" t="s">
        <v>4314</v>
      </c>
      <c r="E4713" s="5" t="str">
        <f>VLOOKUP(F4713,'Set up'!$A$2:$C$70,2,FALSE)</f>
        <v>C00000042</v>
      </c>
      <c r="F4713" s="151" t="s">
        <v>2012</v>
      </c>
      <c r="G4713" s="151" t="s">
        <v>46</v>
      </c>
      <c r="H4713" s="150">
        <v>4</v>
      </c>
      <c r="I4713" s="5" t="str">
        <f>VLOOKUP(F4713,'Set up'!$A$2:$C$70,3,FALSE)</f>
        <v>Cash</v>
      </c>
      <c r="J4713" s="5">
        <f>VLOOKUP(F4713,'Set up'!$A$2:$D$70,4,FALSE)</f>
        <v>0</v>
      </c>
      <c r="K4713" s="4">
        <f t="shared" si="1092"/>
        <v>45983</v>
      </c>
      <c r="L4713" s="5">
        <f t="shared" si="1095"/>
        <v>11</v>
      </c>
      <c r="M4713" s="5">
        <f t="shared" si="1096"/>
        <v>2025</v>
      </c>
      <c r="N4713" s="156">
        <v>460</v>
      </c>
      <c r="P4713" s="12"/>
      <c r="Q4713" s="7">
        <f t="shared" si="1097"/>
        <v>7797933.5500000091</v>
      </c>
      <c r="R4713" s="44" t="str">
        <f>VLOOKUP(F4713,'Set up'!$A$2:$E$70,5,FALSE)</f>
        <v>Trsf</v>
      </c>
    </row>
    <row r="4714" spans="1:18" ht="16.2" customHeight="1" x14ac:dyDescent="0.3">
      <c r="A4714" s="150" t="s">
        <v>4339</v>
      </c>
      <c r="B4714" s="5">
        <f t="shared" si="1093"/>
        <v>11</v>
      </c>
      <c r="C4714" s="5">
        <f t="shared" si="1094"/>
        <v>2025</v>
      </c>
      <c r="D4714" s="150" t="s">
        <v>4314</v>
      </c>
      <c r="E4714" s="5" t="str">
        <f>VLOOKUP(F4714,'Set up'!$A$2:$C$70,2,FALSE)</f>
        <v>C00000042</v>
      </c>
      <c r="F4714" s="151" t="s">
        <v>2012</v>
      </c>
      <c r="G4714" s="151" t="s">
        <v>1073</v>
      </c>
      <c r="H4714" s="150">
        <v>1</v>
      </c>
      <c r="I4714" s="5" t="str">
        <f>VLOOKUP(F4714,'Set up'!$A$2:$C$70,3,FALSE)</f>
        <v>Cash</v>
      </c>
      <c r="J4714" s="5">
        <f>VLOOKUP(F4714,'Set up'!$A$2:$D$70,4,FALSE)</f>
        <v>0</v>
      </c>
      <c r="K4714" s="4">
        <f t="shared" si="1092"/>
        <v>45983</v>
      </c>
      <c r="L4714" s="5">
        <f t="shared" si="1095"/>
        <v>11</v>
      </c>
      <c r="M4714" s="5">
        <f t="shared" si="1096"/>
        <v>2025</v>
      </c>
      <c r="N4714" s="156">
        <v>1050</v>
      </c>
      <c r="P4714" s="12"/>
      <c r="Q4714" s="7">
        <f t="shared" si="1097"/>
        <v>7798983.5500000091</v>
      </c>
      <c r="R4714" s="44" t="str">
        <f>VLOOKUP(F4714,'Set up'!$A$2:$E$70,5,FALSE)</f>
        <v>Trsf</v>
      </c>
    </row>
    <row r="4715" spans="1:18" ht="16.2" customHeight="1" x14ac:dyDescent="0.3">
      <c r="A4715" s="150" t="s">
        <v>4340</v>
      </c>
      <c r="B4715" s="5">
        <f t="shared" si="1093"/>
        <v>11</v>
      </c>
      <c r="C4715" s="5">
        <f t="shared" si="1094"/>
        <v>2025</v>
      </c>
      <c r="D4715" s="150" t="s">
        <v>4315</v>
      </c>
      <c r="E4715" s="5" t="str">
        <f>VLOOKUP(F4715,'Set up'!$A$2:$C$70,2,FALSE)</f>
        <v>C00000003</v>
      </c>
      <c r="F4715" s="151" t="s">
        <v>20</v>
      </c>
      <c r="G4715" s="151" t="s">
        <v>3645</v>
      </c>
      <c r="H4715" s="150">
        <v>1</v>
      </c>
      <c r="I4715" s="5">
        <f>VLOOKUP(F4715,'Set up'!$A$2:$C$70,3,FALSE)</f>
        <v>45</v>
      </c>
      <c r="J4715" s="5">
        <f>VLOOKUP(F4715,'Set up'!$A$2:$D$70,4,FALSE)</f>
        <v>45</v>
      </c>
      <c r="K4715" s="4">
        <f t="shared" si="1092"/>
        <v>46030</v>
      </c>
      <c r="L4715" s="5">
        <f t="shared" si="1095"/>
        <v>1</v>
      </c>
      <c r="M4715" s="5">
        <f t="shared" si="1096"/>
        <v>2026</v>
      </c>
      <c r="N4715" s="156">
        <v>1642.5</v>
      </c>
      <c r="P4715" s="12"/>
      <c r="Q4715" s="7">
        <f t="shared" si="1097"/>
        <v>7800626.0500000091</v>
      </c>
      <c r="R4715" s="44" t="str">
        <f>VLOOKUP(F4715,'Set up'!$A$2:$E$70,5,FALSE)</f>
        <v>PD Chq</v>
      </c>
    </row>
    <row r="4716" spans="1:18" ht="16.2" customHeight="1" x14ac:dyDescent="0.3">
      <c r="A4716" s="150" t="s">
        <v>4340</v>
      </c>
      <c r="B4716" s="5">
        <f t="shared" si="1093"/>
        <v>11</v>
      </c>
      <c r="C4716" s="5">
        <f t="shared" si="1094"/>
        <v>2025</v>
      </c>
      <c r="D4716" s="150" t="s">
        <v>4315</v>
      </c>
      <c r="E4716" s="5" t="str">
        <f>VLOOKUP(F4716,'Set up'!$A$2:$C$70,2,FALSE)</f>
        <v>C00000003</v>
      </c>
      <c r="F4716" s="151" t="s">
        <v>20</v>
      </c>
      <c r="G4716" s="151" t="s">
        <v>4046</v>
      </c>
      <c r="H4716" s="150">
        <v>1</v>
      </c>
      <c r="I4716" s="5">
        <f>VLOOKUP(F4716,'Set up'!$A$2:$C$70,3,FALSE)</f>
        <v>45</v>
      </c>
      <c r="J4716" s="5">
        <f>VLOOKUP(F4716,'Set up'!$A$2:$D$70,4,FALSE)</f>
        <v>45</v>
      </c>
      <c r="K4716" s="4">
        <f t="shared" si="1092"/>
        <v>46030</v>
      </c>
      <c r="L4716" s="5">
        <f t="shared" si="1095"/>
        <v>1</v>
      </c>
      <c r="M4716" s="5">
        <f t="shared" si="1096"/>
        <v>2026</v>
      </c>
      <c r="N4716" s="156">
        <v>216</v>
      </c>
      <c r="P4716" s="12"/>
      <c r="Q4716" s="7">
        <f t="shared" si="1097"/>
        <v>7800842.0500000091</v>
      </c>
      <c r="R4716" s="44" t="str">
        <f>VLOOKUP(F4716,'Set up'!$A$2:$E$70,5,FALSE)</f>
        <v>PD Chq</v>
      </c>
    </row>
    <row r="4717" spans="1:18" ht="16.2" customHeight="1" x14ac:dyDescent="0.3">
      <c r="A4717" s="150" t="s">
        <v>4340</v>
      </c>
      <c r="B4717" s="5">
        <f t="shared" si="1093"/>
        <v>11</v>
      </c>
      <c r="C4717" s="5">
        <f t="shared" si="1094"/>
        <v>2025</v>
      </c>
      <c r="D4717" s="150" t="s">
        <v>4315</v>
      </c>
      <c r="E4717" s="5" t="str">
        <f>VLOOKUP(F4717,'Set up'!$A$2:$C$70,2,FALSE)</f>
        <v>C00000003</v>
      </c>
      <c r="F4717" s="151" t="s">
        <v>20</v>
      </c>
      <c r="G4717" s="151" t="s">
        <v>17</v>
      </c>
      <c r="H4717" s="150">
        <v>2</v>
      </c>
      <c r="I4717" s="5">
        <f>VLOOKUP(F4717,'Set up'!$A$2:$C$70,3,FALSE)</f>
        <v>45</v>
      </c>
      <c r="J4717" s="5">
        <f>VLOOKUP(F4717,'Set up'!$A$2:$D$70,4,FALSE)</f>
        <v>45</v>
      </c>
      <c r="K4717" s="4">
        <f t="shared" si="1092"/>
        <v>46030</v>
      </c>
      <c r="L4717" s="5">
        <f t="shared" si="1095"/>
        <v>1</v>
      </c>
      <c r="M4717" s="5">
        <f t="shared" si="1096"/>
        <v>2026</v>
      </c>
      <c r="N4717" s="156">
        <v>230</v>
      </c>
      <c r="P4717" s="12"/>
      <c r="Q4717" s="7">
        <f t="shared" si="1097"/>
        <v>7801072.0500000091</v>
      </c>
      <c r="R4717" s="44" t="str">
        <f>VLOOKUP(F4717,'Set up'!$A$2:$E$70,5,FALSE)</f>
        <v>PD Chq</v>
      </c>
    </row>
    <row r="4718" spans="1:18" ht="16.2" customHeight="1" x14ac:dyDescent="0.3">
      <c r="A4718" s="150" t="s">
        <v>4340</v>
      </c>
      <c r="B4718" s="5">
        <f t="shared" si="1093"/>
        <v>11</v>
      </c>
      <c r="C4718" s="5">
        <f t="shared" si="1094"/>
        <v>2025</v>
      </c>
      <c r="D4718" s="150" t="s">
        <v>4315</v>
      </c>
      <c r="E4718" s="5" t="str">
        <f>VLOOKUP(F4718,'Set up'!$A$2:$C$70,2,FALSE)</f>
        <v>C00000003</v>
      </c>
      <c r="F4718" s="151" t="s">
        <v>20</v>
      </c>
      <c r="G4718" s="151" t="s">
        <v>2635</v>
      </c>
      <c r="H4718" s="150">
        <v>4</v>
      </c>
      <c r="I4718" s="5">
        <f>VLOOKUP(F4718,'Set up'!$A$2:$C$70,3,FALSE)</f>
        <v>45</v>
      </c>
      <c r="J4718" s="5">
        <f>VLOOKUP(F4718,'Set up'!$A$2:$D$70,4,FALSE)</f>
        <v>45</v>
      </c>
      <c r="K4718" s="4">
        <f t="shared" si="1092"/>
        <v>46030</v>
      </c>
      <c r="L4718" s="5">
        <f t="shared" si="1095"/>
        <v>1</v>
      </c>
      <c r="M4718" s="5">
        <f t="shared" si="1096"/>
        <v>2026</v>
      </c>
      <c r="N4718" s="156">
        <v>260</v>
      </c>
      <c r="P4718" s="12"/>
      <c r="Q4718" s="7">
        <f t="shared" si="1097"/>
        <v>7801332.0500000091</v>
      </c>
      <c r="R4718" s="44" t="str">
        <f>VLOOKUP(F4718,'Set up'!$A$2:$E$70,5,FALSE)</f>
        <v>PD Chq</v>
      </c>
    </row>
    <row r="4719" spans="1:18" ht="16.2" customHeight="1" x14ac:dyDescent="0.3">
      <c r="A4719" s="150" t="s">
        <v>4340</v>
      </c>
      <c r="B4719" s="5">
        <f t="shared" si="1093"/>
        <v>11</v>
      </c>
      <c r="C4719" s="5">
        <f t="shared" si="1094"/>
        <v>2025</v>
      </c>
      <c r="D4719" s="150" t="s">
        <v>4315</v>
      </c>
      <c r="E4719" s="5" t="str">
        <f>VLOOKUP(F4719,'Set up'!$A$2:$C$70,2,FALSE)</f>
        <v>C00000003</v>
      </c>
      <c r="F4719" s="151" t="s">
        <v>20</v>
      </c>
      <c r="G4719" s="151" t="s">
        <v>3124</v>
      </c>
      <c r="H4719" s="150">
        <v>1</v>
      </c>
      <c r="I4719" s="5">
        <f>VLOOKUP(F4719,'Set up'!$A$2:$C$70,3,FALSE)</f>
        <v>45</v>
      </c>
      <c r="J4719" s="5">
        <f>VLOOKUP(F4719,'Set up'!$A$2:$D$70,4,FALSE)</f>
        <v>45</v>
      </c>
      <c r="K4719" s="4">
        <f t="shared" si="1092"/>
        <v>46030</v>
      </c>
      <c r="L4719" s="5">
        <f t="shared" si="1095"/>
        <v>1</v>
      </c>
      <c r="M4719" s="5">
        <f t="shared" si="1096"/>
        <v>2026</v>
      </c>
      <c r="N4719" s="156">
        <v>1450</v>
      </c>
      <c r="P4719" s="12"/>
      <c r="Q4719" s="7">
        <f t="shared" si="1097"/>
        <v>7802782.0500000091</v>
      </c>
      <c r="R4719" s="44" t="str">
        <f>VLOOKUP(F4719,'Set up'!$A$2:$E$70,5,FALSE)</f>
        <v>PD Chq</v>
      </c>
    </row>
    <row r="4720" spans="1:18" ht="16.2" customHeight="1" x14ac:dyDescent="0.3">
      <c r="A4720" s="150" t="s">
        <v>4340</v>
      </c>
      <c r="B4720" s="5">
        <f t="shared" si="1093"/>
        <v>11</v>
      </c>
      <c r="C4720" s="5">
        <f t="shared" si="1094"/>
        <v>2025</v>
      </c>
      <c r="D4720" s="150" t="s">
        <v>4316</v>
      </c>
      <c r="E4720" s="5" t="e">
        <f>VLOOKUP(F4720,'Set up'!$A$2:$C$70,2,FALSE)</f>
        <v>#N/A</v>
      </c>
      <c r="F4720" s="151" t="s">
        <v>4266</v>
      </c>
      <c r="G4720" s="151" t="s">
        <v>4279</v>
      </c>
      <c r="H4720" s="150">
        <v>2</v>
      </c>
      <c r="I4720" s="5" t="e">
        <f>VLOOKUP(F4720,'Set up'!$A$2:$C$70,3,FALSE)</f>
        <v>#N/A</v>
      </c>
      <c r="J4720" s="5" t="e">
        <f>VLOOKUP(F4720,'Set up'!$A$2:$D$70,4,FALSE)</f>
        <v>#N/A</v>
      </c>
      <c r="K4720" s="4" t="e">
        <f t="shared" si="1092"/>
        <v>#N/A</v>
      </c>
      <c r="L4720" s="5" t="e">
        <f t="shared" si="1095"/>
        <v>#N/A</v>
      </c>
      <c r="M4720" s="5" t="e">
        <f t="shared" si="1096"/>
        <v>#N/A</v>
      </c>
      <c r="N4720" s="156">
        <v>520</v>
      </c>
      <c r="P4720" s="12"/>
      <c r="Q4720" s="7">
        <f t="shared" si="1097"/>
        <v>7803302.0500000091</v>
      </c>
      <c r="R4720" s="44" t="e">
        <f>VLOOKUP(F4720,'Set up'!$A$2:$E$70,5,FALSE)</f>
        <v>#N/A</v>
      </c>
    </row>
    <row r="4721" spans="1:18" ht="16.2" customHeight="1" x14ac:dyDescent="0.3">
      <c r="A4721" s="150" t="s">
        <v>4341</v>
      </c>
      <c r="B4721" s="5">
        <f t="shared" si="1093"/>
        <v>11</v>
      </c>
      <c r="C4721" s="5">
        <f t="shared" si="1094"/>
        <v>2025</v>
      </c>
      <c r="D4721" s="150" t="s">
        <v>4317</v>
      </c>
      <c r="E4721" s="5" t="str">
        <f>VLOOKUP(F4721,'Set up'!$A$2:$C$70,2,FALSE)</f>
        <v>C00000042</v>
      </c>
      <c r="F4721" s="151" t="s">
        <v>2012</v>
      </c>
      <c r="G4721" s="151" t="s">
        <v>3645</v>
      </c>
      <c r="H4721" s="150">
        <v>5</v>
      </c>
      <c r="I4721" s="5" t="str">
        <f>VLOOKUP(F4721,'Set up'!$A$2:$C$70,3,FALSE)</f>
        <v>Cash</v>
      </c>
      <c r="J4721" s="5">
        <f>VLOOKUP(F4721,'Set up'!$A$2:$D$70,4,FALSE)</f>
        <v>0</v>
      </c>
      <c r="K4721" s="4">
        <f t="shared" si="1092"/>
        <v>45986</v>
      </c>
      <c r="L4721" s="5">
        <f t="shared" si="1095"/>
        <v>11</v>
      </c>
      <c r="M4721" s="5">
        <f t="shared" si="1096"/>
        <v>2025</v>
      </c>
      <c r="N4721" s="156">
        <v>7762.5</v>
      </c>
      <c r="P4721" s="12"/>
      <c r="Q4721" s="7">
        <f t="shared" si="1097"/>
        <v>7811064.5500000091</v>
      </c>
      <c r="R4721" s="44" t="str">
        <f>VLOOKUP(F4721,'Set up'!$A$2:$E$70,5,FALSE)</f>
        <v>Trsf</v>
      </c>
    </row>
    <row r="4722" spans="1:18" ht="16.2" customHeight="1" x14ac:dyDescent="0.3">
      <c r="A4722" s="150" t="s">
        <v>4341</v>
      </c>
      <c r="B4722" s="5">
        <f t="shared" si="1093"/>
        <v>11</v>
      </c>
      <c r="C4722" s="5">
        <f t="shared" si="1094"/>
        <v>2025</v>
      </c>
      <c r="D4722" s="150" t="s">
        <v>4317</v>
      </c>
      <c r="E4722" s="5" t="str">
        <f>VLOOKUP(F4722,'Set up'!$A$2:$C$70,2,FALSE)</f>
        <v>C00000042</v>
      </c>
      <c r="F4722" s="151" t="s">
        <v>2012</v>
      </c>
      <c r="G4722" s="151" t="s">
        <v>4356</v>
      </c>
      <c r="H4722" s="150">
        <v>3</v>
      </c>
      <c r="I4722" s="5" t="str">
        <f>VLOOKUP(F4722,'Set up'!$A$2:$C$70,3,FALSE)</f>
        <v>Cash</v>
      </c>
      <c r="J4722" s="5">
        <f>VLOOKUP(F4722,'Set up'!$A$2:$D$70,4,FALSE)</f>
        <v>0</v>
      </c>
      <c r="K4722" s="4">
        <f t="shared" ref="K4722:K4737" si="1098">A4722+J4722</f>
        <v>45986</v>
      </c>
      <c r="L4722" s="5">
        <f t="shared" si="1095"/>
        <v>11</v>
      </c>
      <c r="M4722" s="5">
        <f t="shared" si="1096"/>
        <v>2025</v>
      </c>
      <c r="N4722" s="156">
        <v>654.9</v>
      </c>
      <c r="P4722" s="12"/>
      <c r="Q4722" s="7">
        <f t="shared" si="1097"/>
        <v>7811719.4500000095</v>
      </c>
      <c r="R4722" s="44" t="str">
        <f>VLOOKUP(F4722,'Set up'!$A$2:$E$70,5,FALSE)</f>
        <v>Trsf</v>
      </c>
    </row>
    <row r="4723" spans="1:18" ht="16.2" customHeight="1" x14ac:dyDescent="0.3">
      <c r="A4723" s="150" t="s">
        <v>4341</v>
      </c>
      <c r="B4723" s="5">
        <f t="shared" ref="B4723:B4737" si="1099">MONTH(A4723)</f>
        <v>11</v>
      </c>
      <c r="C4723" s="5">
        <f t="shared" ref="C4723:C4737" si="1100">YEAR(A4723)</f>
        <v>2025</v>
      </c>
      <c r="D4723" s="150" t="s">
        <v>4317</v>
      </c>
      <c r="E4723" s="5" t="str">
        <f>VLOOKUP(F4723,'Set up'!$A$2:$C$70,2,FALSE)</f>
        <v>C00000042</v>
      </c>
      <c r="F4723" s="151" t="s">
        <v>2012</v>
      </c>
      <c r="G4723" s="151" t="s">
        <v>1922</v>
      </c>
      <c r="H4723" s="150">
        <v>3</v>
      </c>
      <c r="I4723" s="5" t="str">
        <f>VLOOKUP(F4723,'Set up'!$A$2:$C$70,3,FALSE)</f>
        <v>Cash</v>
      </c>
      <c r="J4723" s="5">
        <f>VLOOKUP(F4723,'Set up'!$A$2:$D$70,4,FALSE)</f>
        <v>0</v>
      </c>
      <c r="K4723" s="4">
        <f t="shared" si="1098"/>
        <v>45986</v>
      </c>
      <c r="L4723" s="5">
        <f t="shared" si="1095"/>
        <v>11</v>
      </c>
      <c r="M4723" s="5">
        <f t="shared" si="1096"/>
        <v>2025</v>
      </c>
      <c r="N4723" s="156">
        <v>688.5</v>
      </c>
      <c r="P4723" s="12"/>
      <c r="Q4723" s="7">
        <f t="shared" si="1097"/>
        <v>7812407.9500000095</v>
      </c>
      <c r="R4723" s="44" t="str">
        <f>VLOOKUP(F4723,'Set up'!$A$2:$E$70,5,FALSE)</f>
        <v>Trsf</v>
      </c>
    </row>
    <row r="4724" spans="1:18" ht="16.2" customHeight="1" x14ac:dyDescent="0.3">
      <c r="A4724" s="150" t="s">
        <v>4342</v>
      </c>
      <c r="B4724" s="5">
        <f t="shared" si="1099"/>
        <v>11</v>
      </c>
      <c r="C4724" s="5">
        <f t="shared" si="1100"/>
        <v>2025</v>
      </c>
      <c r="D4724" s="150" t="s">
        <v>4318</v>
      </c>
      <c r="E4724" s="5" t="str">
        <f>VLOOKUP(F4724,'Set up'!$A$2:$C$70,2,FALSE)</f>
        <v>C00000044</v>
      </c>
      <c r="F4724" s="151" t="s">
        <v>2929</v>
      </c>
      <c r="G4724" s="151" t="s">
        <v>3122</v>
      </c>
      <c r="H4724" s="150">
        <v>1</v>
      </c>
      <c r="I4724" s="5" t="str">
        <f>VLOOKUP(F4724,'Set up'!$A$2:$C$70,3,FALSE)</f>
        <v>Cash</v>
      </c>
      <c r="J4724" s="5">
        <f>VLOOKUP(F4724,'Set up'!$A$2:$D$70,4,FALSE)</f>
        <v>0</v>
      </c>
      <c r="K4724" s="4">
        <f t="shared" si="1098"/>
        <v>45987</v>
      </c>
      <c r="L4724" s="5">
        <f t="shared" si="1095"/>
        <v>11</v>
      </c>
      <c r="M4724" s="5">
        <f t="shared" si="1096"/>
        <v>2025</v>
      </c>
      <c r="N4724" s="156">
        <v>1687.5</v>
      </c>
      <c r="P4724" s="12"/>
      <c r="Q4724" s="7">
        <f t="shared" si="1097"/>
        <v>7814095.4500000095</v>
      </c>
      <c r="R4724" s="44" t="str">
        <f>VLOOKUP(F4724,'Set up'!$A$2:$E$70,5,FALSE)</f>
        <v>Cash</v>
      </c>
    </row>
    <row r="4725" spans="1:18" ht="16.2" customHeight="1" x14ac:dyDescent="0.3">
      <c r="A4725" s="150" t="s">
        <v>4342</v>
      </c>
      <c r="B4725" s="5">
        <f t="shared" si="1099"/>
        <v>11</v>
      </c>
      <c r="C4725" s="5">
        <f t="shared" si="1100"/>
        <v>2025</v>
      </c>
      <c r="D4725" s="150" t="s">
        <v>4318</v>
      </c>
      <c r="E4725" s="5" t="str">
        <f>VLOOKUP(F4725,'Set up'!$A$2:$C$70,2,FALSE)</f>
        <v>C00000044</v>
      </c>
      <c r="F4725" s="151" t="s">
        <v>2929</v>
      </c>
      <c r="G4725" s="151" t="s">
        <v>2570</v>
      </c>
      <c r="H4725" s="150">
        <v>2</v>
      </c>
      <c r="I4725" s="5" t="str">
        <f>VLOOKUP(F4725,'Set up'!$A$2:$C$70,3,FALSE)</f>
        <v>Cash</v>
      </c>
      <c r="J4725" s="5">
        <f>VLOOKUP(F4725,'Set up'!$A$2:$D$70,4,FALSE)</f>
        <v>0</v>
      </c>
      <c r="K4725" s="4">
        <f t="shared" si="1098"/>
        <v>45987</v>
      </c>
      <c r="L4725" s="5">
        <f t="shared" si="1095"/>
        <v>11</v>
      </c>
      <c r="M4725" s="5">
        <f t="shared" si="1096"/>
        <v>2025</v>
      </c>
      <c r="N4725" s="156">
        <v>432</v>
      </c>
      <c r="P4725" s="12"/>
      <c r="Q4725" s="7">
        <f t="shared" si="1097"/>
        <v>7814527.4500000095</v>
      </c>
      <c r="R4725" s="44" t="str">
        <f>VLOOKUP(F4725,'Set up'!$A$2:$E$70,5,FALSE)</f>
        <v>Cash</v>
      </c>
    </row>
    <row r="4726" spans="1:18" ht="16.2" customHeight="1" x14ac:dyDescent="0.3">
      <c r="A4726" s="150" t="s">
        <v>4342</v>
      </c>
      <c r="B4726" s="5">
        <f t="shared" si="1099"/>
        <v>11</v>
      </c>
      <c r="C4726" s="5">
        <f t="shared" si="1100"/>
        <v>2025</v>
      </c>
      <c r="D4726" s="150" t="s">
        <v>4318</v>
      </c>
      <c r="E4726" s="5" t="str">
        <f>VLOOKUP(F4726,'Set up'!$A$2:$C$70,2,FALSE)</f>
        <v>C00000044</v>
      </c>
      <c r="F4726" s="151" t="s">
        <v>2929</v>
      </c>
      <c r="G4726" s="151" t="s">
        <v>2449</v>
      </c>
      <c r="H4726" s="150">
        <v>1</v>
      </c>
      <c r="I4726" s="5" t="str">
        <f>VLOOKUP(F4726,'Set up'!$A$2:$C$70,3,FALSE)</f>
        <v>Cash</v>
      </c>
      <c r="J4726" s="5">
        <f>VLOOKUP(F4726,'Set up'!$A$2:$D$70,4,FALSE)</f>
        <v>0</v>
      </c>
      <c r="K4726" s="4">
        <f t="shared" si="1098"/>
        <v>45987</v>
      </c>
      <c r="L4726" s="5">
        <f t="shared" si="1095"/>
        <v>11</v>
      </c>
      <c r="M4726" s="5">
        <f t="shared" si="1096"/>
        <v>2025</v>
      </c>
      <c r="N4726" s="156">
        <v>400</v>
      </c>
      <c r="P4726" s="12"/>
      <c r="Q4726" s="7">
        <f t="shared" si="1097"/>
        <v>7814927.4500000095</v>
      </c>
      <c r="R4726" s="44" t="str">
        <f>VLOOKUP(F4726,'Set up'!$A$2:$E$70,5,FALSE)</f>
        <v>Cash</v>
      </c>
    </row>
    <row r="4727" spans="1:18" ht="16.2" customHeight="1" x14ac:dyDescent="0.3">
      <c r="A4727" s="150" t="s">
        <v>4342</v>
      </c>
      <c r="B4727" s="5">
        <f t="shared" si="1099"/>
        <v>11</v>
      </c>
      <c r="C4727" s="5">
        <f t="shared" si="1100"/>
        <v>2025</v>
      </c>
      <c r="D4727" s="150" t="s">
        <v>4319</v>
      </c>
      <c r="E4727" s="5" t="str">
        <f>VLOOKUP(F4727,'Set up'!$A$2:$C$70,2,FALSE)</f>
        <v>C00000049</v>
      </c>
      <c r="F4727" s="151" t="s">
        <v>2728</v>
      </c>
      <c r="G4727" s="151" t="s">
        <v>4353</v>
      </c>
      <c r="H4727" s="150">
        <v>1</v>
      </c>
      <c r="I4727" s="5" t="str">
        <f>VLOOKUP(F4727,'Set up'!$A$2:$C$70,3,FALSE)</f>
        <v>Cash</v>
      </c>
      <c r="J4727" s="5">
        <f>VLOOKUP(F4727,'Set up'!$A$2:$D$70,4,FALSE)</f>
        <v>0</v>
      </c>
      <c r="K4727" s="4">
        <f t="shared" si="1098"/>
        <v>45987</v>
      </c>
      <c r="L4727" s="5">
        <f t="shared" si="1095"/>
        <v>11</v>
      </c>
      <c r="M4727" s="5">
        <f t="shared" si="1096"/>
        <v>2025</v>
      </c>
      <c r="N4727" s="156">
        <v>165</v>
      </c>
      <c r="P4727" s="12"/>
      <c r="Q4727" s="7">
        <f t="shared" si="1097"/>
        <v>7815092.4500000095</v>
      </c>
      <c r="R4727" s="44" t="str">
        <f>VLOOKUP(F4727,'Set up'!$A$2:$E$70,5,FALSE)</f>
        <v>Cash</v>
      </c>
    </row>
    <row r="4728" spans="1:18" ht="16.2" customHeight="1" x14ac:dyDescent="0.3">
      <c r="A4728" s="150" t="s">
        <v>4343</v>
      </c>
      <c r="B4728" s="5">
        <f t="shared" si="1099"/>
        <v>11</v>
      </c>
      <c r="C4728" s="5">
        <f t="shared" si="1100"/>
        <v>2025</v>
      </c>
      <c r="D4728" s="150" t="s">
        <v>4320</v>
      </c>
      <c r="E4728" s="5" t="str">
        <f>VLOOKUP(F4728,'Set up'!$A$2:$C$70,2,FALSE)</f>
        <v>C00000009</v>
      </c>
      <c r="F4728" s="151" t="s">
        <v>58</v>
      </c>
      <c r="G4728" s="151" t="s">
        <v>4348</v>
      </c>
      <c r="H4728" s="150">
        <v>5</v>
      </c>
      <c r="I4728" s="5">
        <f>VLOOKUP(F4728,'Set up'!$A$2:$C$70,3,FALSE)</f>
        <v>60</v>
      </c>
      <c r="J4728" s="5">
        <f>VLOOKUP(F4728,'Set up'!$A$2:$D$70,4,FALSE)</f>
        <v>60</v>
      </c>
      <c r="K4728" s="4">
        <f t="shared" si="1098"/>
        <v>46048</v>
      </c>
      <c r="L4728" s="5">
        <f t="shared" si="1095"/>
        <v>1</v>
      </c>
      <c r="M4728" s="5">
        <f t="shared" si="1096"/>
        <v>2026</v>
      </c>
      <c r="N4728" s="156">
        <v>290</v>
      </c>
      <c r="P4728" s="12"/>
      <c r="Q4728" s="7">
        <f t="shared" si="1097"/>
        <v>7815382.4500000095</v>
      </c>
      <c r="R4728" s="44" t="str">
        <f>VLOOKUP(F4728,'Set up'!$A$2:$E$70,5,FALSE)</f>
        <v>Chq</v>
      </c>
    </row>
    <row r="4729" spans="1:18" ht="16.2" customHeight="1" x14ac:dyDescent="0.3">
      <c r="A4729" s="150" t="s">
        <v>4344</v>
      </c>
      <c r="B4729" s="5">
        <f t="shared" si="1099"/>
        <v>11</v>
      </c>
      <c r="C4729" s="5">
        <f t="shared" si="1100"/>
        <v>2025</v>
      </c>
      <c r="D4729" s="150" t="s">
        <v>4321</v>
      </c>
      <c r="E4729" s="5" t="str">
        <f>VLOOKUP(F4729,'Set up'!$A$2:$C$70,2,FALSE)</f>
        <v>C00000045</v>
      </c>
      <c r="F4729" s="151" t="s">
        <v>2271</v>
      </c>
      <c r="G4729" s="151" t="s">
        <v>4134</v>
      </c>
      <c r="H4729" s="150">
        <v>2</v>
      </c>
      <c r="I4729" s="5" t="str">
        <f>VLOOKUP(F4729,'Set up'!$A$2:$C$70,3,FALSE)</f>
        <v>Cash</v>
      </c>
      <c r="J4729" s="5">
        <f>VLOOKUP(F4729,'Set up'!$A$2:$D$70,4,FALSE)</f>
        <v>0</v>
      </c>
      <c r="K4729" s="4">
        <f t="shared" si="1098"/>
        <v>45989</v>
      </c>
      <c r="L4729" s="5">
        <f t="shared" si="1095"/>
        <v>11</v>
      </c>
      <c r="M4729" s="5">
        <f t="shared" si="1096"/>
        <v>2025</v>
      </c>
      <c r="N4729" s="156">
        <v>479.6</v>
      </c>
      <c r="P4729" s="12"/>
      <c r="Q4729" s="7">
        <f t="shared" si="1097"/>
        <v>7815862.0500000091</v>
      </c>
      <c r="R4729" s="44" t="str">
        <f>VLOOKUP(F4729,'Set up'!$A$2:$E$70,5,FALSE)</f>
        <v>Trsf</v>
      </c>
    </row>
    <row r="4730" spans="1:18" ht="16.2" customHeight="1" x14ac:dyDescent="0.3">
      <c r="A4730" s="150" t="s">
        <v>4345</v>
      </c>
      <c r="B4730" s="5">
        <f t="shared" si="1099"/>
        <v>11</v>
      </c>
      <c r="C4730" s="5">
        <f t="shared" si="1100"/>
        <v>2025</v>
      </c>
      <c r="D4730" s="150" t="s">
        <v>4322</v>
      </c>
      <c r="E4730" s="5" t="e">
        <f>VLOOKUP(F4730,'Set up'!$A$2:$C$70,2,FALSE)</f>
        <v>#N/A</v>
      </c>
      <c r="F4730" s="151" t="s">
        <v>4130</v>
      </c>
      <c r="G4730" s="151" t="s">
        <v>3122</v>
      </c>
      <c r="H4730" s="150">
        <v>1</v>
      </c>
      <c r="I4730" s="5" t="e">
        <f>VLOOKUP(F4730,'Set up'!$A$2:$C$70,3,FALSE)</f>
        <v>#N/A</v>
      </c>
      <c r="J4730" s="5" t="e">
        <f>VLOOKUP(F4730,'Set up'!$A$2:$D$70,4,FALSE)</f>
        <v>#N/A</v>
      </c>
      <c r="K4730" s="4" t="e">
        <f t="shared" si="1098"/>
        <v>#N/A</v>
      </c>
      <c r="L4730" s="5" t="e">
        <f t="shared" si="1095"/>
        <v>#N/A</v>
      </c>
      <c r="M4730" s="5" t="e">
        <f t="shared" si="1096"/>
        <v>#N/A</v>
      </c>
      <c r="N4730" s="156">
        <v>1687.5</v>
      </c>
      <c r="P4730" s="12"/>
      <c r="Q4730" s="7">
        <f t="shared" si="1097"/>
        <v>7817549.5500000091</v>
      </c>
      <c r="R4730" s="44" t="e">
        <f>VLOOKUP(F4730,'Set up'!$A$2:$E$70,5,FALSE)</f>
        <v>#N/A</v>
      </c>
    </row>
    <row r="4731" spans="1:18" ht="16.2" customHeight="1" x14ac:dyDescent="0.3">
      <c r="A4731" s="150" t="s">
        <v>4345</v>
      </c>
      <c r="B4731" s="5">
        <f t="shared" si="1099"/>
        <v>11</v>
      </c>
      <c r="C4731" s="5">
        <f t="shared" si="1100"/>
        <v>2025</v>
      </c>
      <c r="D4731" s="150" t="s">
        <v>4322</v>
      </c>
      <c r="E4731" s="5" t="e">
        <f>VLOOKUP(F4731,'Set up'!$A$2:$C$70,2,FALSE)</f>
        <v>#N/A</v>
      </c>
      <c r="F4731" s="151" t="s">
        <v>4130</v>
      </c>
      <c r="G4731" s="151" t="s">
        <v>707</v>
      </c>
      <c r="H4731" s="150">
        <v>1</v>
      </c>
      <c r="I4731" s="5" t="e">
        <f>VLOOKUP(F4731,'Set up'!$A$2:$C$70,3,FALSE)</f>
        <v>#N/A</v>
      </c>
      <c r="J4731" s="5" t="e">
        <f>VLOOKUP(F4731,'Set up'!$A$2:$D$70,4,FALSE)</f>
        <v>#N/A</v>
      </c>
      <c r="K4731" s="4" t="e">
        <f t="shared" si="1098"/>
        <v>#N/A</v>
      </c>
      <c r="L4731" s="5" t="e">
        <f t="shared" si="1095"/>
        <v>#N/A</v>
      </c>
      <c r="M4731" s="5" t="e">
        <f t="shared" si="1096"/>
        <v>#N/A</v>
      </c>
      <c r="N4731" s="156">
        <v>394.2</v>
      </c>
      <c r="P4731" s="12"/>
      <c r="Q4731" s="7">
        <f t="shared" si="1097"/>
        <v>7817943.7500000093</v>
      </c>
      <c r="R4731" s="44" t="e">
        <f>VLOOKUP(F4731,'Set up'!$A$2:$E$70,5,FALSE)</f>
        <v>#N/A</v>
      </c>
    </row>
    <row r="4732" spans="1:18" ht="16.2" customHeight="1" x14ac:dyDescent="0.3">
      <c r="A4732" s="150" t="s">
        <v>4345</v>
      </c>
      <c r="B4732" s="5">
        <f t="shared" si="1099"/>
        <v>11</v>
      </c>
      <c r="C4732" s="5">
        <f t="shared" si="1100"/>
        <v>2025</v>
      </c>
      <c r="D4732" s="150" t="s">
        <v>4322</v>
      </c>
      <c r="E4732" s="5" t="e">
        <f>VLOOKUP(F4732,'Set up'!$A$2:$C$70,2,FALSE)</f>
        <v>#N/A</v>
      </c>
      <c r="F4732" s="151" t="s">
        <v>4130</v>
      </c>
      <c r="G4732" s="151" t="s">
        <v>2144</v>
      </c>
      <c r="H4732" s="150">
        <v>1</v>
      </c>
      <c r="I4732" s="5" t="e">
        <f>VLOOKUP(F4732,'Set up'!$A$2:$C$70,3,FALSE)</f>
        <v>#N/A</v>
      </c>
      <c r="J4732" s="5" t="e">
        <f>VLOOKUP(F4732,'Set up'!$A$2:$D$70,4,FALSE)</f>
        <v>#N/A</v>
      </c>
      <c r="K4732" s="4" t="e">
        <f t="shared" si="1098"/>
        <v>#N/A</v>
      </c>
      <c r="L4732" s="5" t="e">
        <f t="shared" si="1095"/>
        <v>#N/A</v>
      </c>
      <c r="M4732" s="5" t="e">
        <f t="shared" si="1096"/>
        <v>#N/A</v>
      </c>
      <c r="N4732" s="156">
        <v>286</v>
      </c>
      <c r="P4732" s="12"/>
      <c r="Q4732" s="7">
        <f t="shared" si="1097"/>
        <v>7818229.7500000093</v>
      </c>
      <c r="R4732" s="44" t="e">
        <f>VLOOKUP(F4732,'Set up'!$A$2:$E$70,5,FALSE)</f>
        <v>#N/A</v>
      </c>
    </row>
    <row r="4733" spans="1:18" ht="16.2" customHeight="1" x14ac:dyDescent="0.3">
      <c r="A4733" s="150" t="s">
        <v>4345</v>
      </c>
      <c r="B4733" s="5">
        <f t="shared" si="1099"/>
        <v>11</v>
      </c>
      <c r="C4733" s="5">
        <f t="shared" si="1100"/>
        <v>2025</v>
      </c>
      <c r="D4733" s="150" t="s">
        <v>4322</v>
      </c>
      <c r="E4733" s="5" t="e">
        <f>VLOOKUP(F4733,'Set up'!$A$2:$C$70,2,FALSE)</f>
        <v>#N/A</v>
      </c>
      <c r="F4733" s="151" t="s">
        <v>4130</v>
      </c>
      <c r="G4733" s="151" t="s">
        <v>4204</v>
      </c>
      <c r="H4733" s="150">
        <v>1</v>
      </c>
      <c r="I4733" s="5" t="e">
        <f>VLOOKUP(F4733,'Set up'!$A$2:$C$70,3,FALSE)</f>
        <v>#N/A</v>
      </c>
      <c r="J4733" s="5" t="e">
        <f>VLOOKUP(F4733,'Set up'!$A$2:$D$70,4,FALSE)</f>
        <v>#N/A</v>
      </c>
      <c r="K4733" s="4" t="e">
        <f t="shared" si="1098"/>
        <v>#N/A</v>
      </c>
      <c r="L4733" s="5" t="e">
        <f t="shared" si="1095"/>
        <v>#N/A</v>
      </c>
      <c r="M4733" s="5" t="e">
        <f t="shared" si="1096"/>
        <v>#N/A</v>
      </c>
      <c r="N4733" s="156">
        <v>160</v>
      </c>
      <c r="P4733" s="12"/>
      <c r="Q4733" s="7">
        <f t="shared" si="1097"/>
        <v>7818389.7500000093</v>
      </c>
      <c r="R4733" s="44" t="e">
        <f>VLOOKUP(F4733,'Set up'!$A$2:$E$70,5,FALSE)</f>
        <v>#N/A</v>
      </c>
    </row>
    <row r="4734" spans="1:18" ht="16.2" customHeight="1" x14ac:dyDescent="0.3">
      <c r="A4734" s="150" t="s">
        <v>4345</v>
      </c>
      <c r="B4734" s="5">
        <f t="shared" si="1099"/>
        <v>11</v>
      </c>
      <c r="C4734" s="5">
        <f t="shared" si="1100"/>
        <v>2025</v>
      </c>
      <c r="D4734" s="150" t="s">
        <v>4322</v>
      </c>
      <c r="E4734" s="5" t="e">
        <f>VLOOKUP(F4734,'Set up'!$A$2:$C$70,2,FALSE)</f>
        <v>#N/A</v>
      </c>
      <c r="F4734" s="151" t="s">
        <v>4130</v>
      </c>
      <c r="G4734" s="151" t="s">
        <v>945</v>
      </c>
      <c r="H4734" s="150">
        <v>1</v>
      </c>
      <c r="I4734" s="5" t="e">
        <f>VLOOKUP(F4734,'Set up'!$A$2:$C$70,3,FALSE)</f>
        <v>#N/A</v>
      </c>
      <c r="J4734" s="5" t="e">
        <f>VLOOKUP(F4734,'Set up'!$A$2:$D$70,4,FALSE)</f>
        <v>#N/A</v>
      </c>
      <c r="K4734" s="4" t="e">
        <f t="shared" si="1098"/>
        <v>#N/A</v>
      </c>
      <c r="L4734" s="5" t="e">
        <f t="shared" si="1095"/>
        <v>#N/A</v>
      </c>
      <c r="M4734" s="5" t="e">
        <f t="shared" si="1096"/>
        <v>#N/A</v>
      </c>
      <c r="N4734" s="156">
        <v>120</v>
      </c>
      <c r="P4734" s="12"/>
      <c r="Q4734" s="7">
        <f t="shared" si="1097"/>
        <v>7818509.7500000093</v>
      </c>
      <c r="R4734" s="44" t="e">
        <f>VLOOKUP(F4734,'Set up'!$A$2:$E$70,5,FALSE)</f>
        <v>#N/A</v>
      </c>
    </row>
    <row r="4735" spans="1:18" ht="16.2" customHeight="1" x14ac:dyDescent="0.3">
      <c r="A4735" s="150" t="s">
        <v>4345</v>
      </c>
      <c r="B4735" s="5">
        <f t="shared" si="1099"/>
        <v>11</v>
      </c>
      <c r="C4735" s="5">
        <f t="shared" si="1100"/>
        <v>2025</v>
      </c>
      <c r="D4735" s="150" t="s">
        <v>4322</v>
      </c>
      <c r="E4735" s="5" t="e">
        <f>VLOOKUP(F4735,'Set up'!$A$2:$C$70,2,FALSE)</f>
        <v>#N/A</v>
      </c>
      <c r="F4735" s="151" t="s">
        <v>4130</v>
      </c>
      <c r="G4735" s="151" t="s">
        <v>2646</v>
      </c>
      <c r="H4735" s="150">
        <v>3</v>
      </c>
      <c r="I4735" s="5" t="e">
        <f>VLOOKUP(F4735,'Set up'!$A$2:$C$70,3,FALSE)</f>
        <v>#N/A</v>
      </c>
      <c r="J4735" s="5" t="e">
        <f>VLOOKUP(F4735,'Set up'!$A$2:$D$70,4,FALSE)</f>
        <v>#N/A</v>
      </c>
      <c r="K4735" s="4" t="e">
        <f t="shared" si="1098"/>
        <v>#N/A</v>
      </c>
      <c r="L4735" s="5" t="e">
        <f t="shared" si="1095"/>
        <v>#N/A</v>
      </c>
      <c r="M4735" s="5" t="e">
        <f t="shared" si="1096"/>
        <v>#N/A</v>
      </c>
      <c r="N4735" s="156">
        <v>187.5</v>
      </c>
      <c r="P4735" s="12"/>
      <c r="Q4735" s="7">
        <f t="shared" si="1097"/>
        <v>7818697.2500000093</v>
      </c>
      <c r="R4735" s="44" t="e">
        <f>VLOOKUP(F4735,'Set up'!$A$2:$E$70,5,FALSE)</f>
        <v>#N/A</v>
      </c>
    </row>
    <row r="4736" spans="1:18" ht="16.2" customHeight="1" x14ac:dyDescent="0.3">
      <c r="A4736" s="150" t="s">
        <v>4345</v>
      </c>
      <c r="B4736" s="5">
        <f t="shared" si="1099"/>
        <v>11</v>
      </c>
      <c r="C4736" s="5">
        <f t="shared" si="1100"/>
        <v>2025</v>
      </c>
      <c r="D4736" s="150" t="s">
        <v>4323</v>
      </c>
      <c r="E4736" s="5" t="str">
        <f>VLOOKUP(F4736,'Set up'!$A$2:$C$70,2,FALSE)</f>
        <v>C00000049</v>
      </c>
      <c r="F4736" s="151" t="s">
        <v>2728</v>
      </c>
      <c r="G4736" s="151" t="s">
        <v>3122</v>
      </c>
      <c r="H4736" s="150">
        <v>1</v>
      </c>
      <c r="I4736" s="5" t="str">
        <f>VLOOKUP(F4736,'Set up'!$A$2:$C$70,3,FALSE)</f>
        <v>Cash</v>
      </c>
      <c r="J4736" s="5">
        <f>VLOOKUP(F4736,'Set up'!$A$2:$D$70,4,FALSE)</f>
        <v>0</v>
      </c>
      <c r="K4736" s="4">
        <f t="shared" si="1098"/>
        <v>45990</v>
      </c>
      <c r="L4736" s="5">
        <f t="shared" si="1095"/>
        <v>11</v>
      </c>
      <c r="M4736" s="5">
        <f t="shared" si="1096"/>
        <v>2025</v>
      </c>
      <c r="N4736" s="156">
        <v>1687.5</v>
      </c>
      <c r="P4736" s="12"/>
      <c r="Q4736" s="7">
        <f t="shared" si="1097"/>
        <v>7820384.7500000093</v>
      </c>
      <c r="R4736" s="44" t="str">
        <f>VLOOKUP(F4736,'Set up'!$A$2:$E$70,5,FALSE)</f>
        <v>Cash</v>
      </c>
    </row>
    <row r="4737" spans="1:18" s="167" customFormat="1" ht="16.2" customHeight="1" x14ac:dyDescent="0.3">
      <c r="A4737" s="159" t="s">
        <v>4345</v>
      </c>
      <c r="B4737" s="160">
        <f t="shared" si="1099"/>
        <v>11</v>
      </c>
      <c r="C4737" s="160">
        <f t="shared" si="1100"/>
        <v>2025</v>
      </c>
      <c r="D4737" s="159" t="s">
        <v>4323</v>
      </c>
      <c r="E4737" s="160" t="str">
        <f>VLOOKUP(F4737,'Set up'!$A$2:$C$70,2,FALSE)</f>
        <v>C00000049</v>
      </c>
      <c r="F4737" s="161" t="s">
        <v>2728</v>
      </c>
      <c r="G4737" s="161" t="s">
        <v>4046</v>
      </c>
      <c r="H4737" s="159">
        <v>2</v>
      </c>
      <c r="I4737" s="160" t="str">
        <f>VLOOKUP(F4737,'Set up'!$A$2:$C$70,3,FALSE)</f>
        <v>Cash</v>
      </c>
      <c r="J4737" s="160">
        <f>VLOOKUP(F4737,'Set up'!$A$2:$D$70,4,FALSE)</f>
        <v>0</v>
      </c>
      <c r="K4737" s="162">
        <f t="shared" si="1098"/>
        <v>45990</v>
      </c>
      <c r="L4737" s="5">
        <f t="shared" si="1095"/>
        <v>11</v>
      </c>
      <c r="M4737" s="5">
        <f t="shared" si="1096"/>
        <v>2025</v>
      </c>
      <c r="N4737" s="163">
        <v>432</v>
      </c>
      <c r="O4737" s="164"/>
      <c r="P4737" s="164"/>
      <c r="Q4737" s="165">
        <f t="shared" si="1097"/>
        <v>7820816.7500000093</v>
      </c>
      <c r="R4737" s="166" t="str">
        <f>VLOOKUP(F4737,'Set up'!$A$2:$E$70,5,FALSE)</f>
        <v>Cash</v>
      </c>
    </row>
    <row r="4738" spans="1:18" ht="16.2" customHeight="1" x14ac:dyDescent="0.3">
      <c r="A4738" s="150" t="s">
        <v>4400</v>
      </c>
      <c r="B4738" s="5">
        <f t="shared" ref="B4738" si="1101">MONTH(A4738)</f>
        <v>12</v>
      </c>
      <c r="C4738" s="5">
        <f t="shared" ref="C4738" si="1102">YEAR(A4738)</f>
        <v>2025</v>
      </c>
      <c r="D4738" s="150" t="s">
        <v>4359</v>
      </c>
      <c r="E4738" s="5" t="str">
        <f>VLOOKUP(F4738,'Set up'!$A$2:$C$70,2,FALSE)</f>
        <v>C00000042</v>
      </c>
      <c r="F4738" s="151" t="s">
        <v>2012</v>
      </c>
      <c r="G4738" s="151" t="s">
        <v>2646</v>
      </c>
      <c r="H4738" s="150">
        <v>4</v>
      </c>
      <c r="I4738" s="5" t="str">
        <f>VLOOKUP(F4738,'Set up'!$A$2:$C$70,3,FALSE)</f>
        <v>Cash</v>
      </c>
      <c r="J4738" s="5">
        <f>VLOOKUP(F4738,'Set up'!$A$2:$D$70,4,FALSE)</f>
        <v>0</v>
      </c>
      <c r="K4738" s="4">
        <f t="shared" ref="K4738" si="1103">A4738+J4738</f>
        <v>45992</v>
      </c>
      <c r="L4738" s="5">
        <f t="shared" si="1095"/>
        <v>12</v>
      </c>
      <c r="M4738" s="5">
        <f t="shared" si="1096"/>
        <v>2025</v>
      </c>
      <c r="N4738" s="156">
        <v>250</v>
      </c>
      <c r="P4738" s="12"/>
      <c r="Q4738" s="7">
        <f t="shared" ref="Q4738" si="1104">SUM(Q4737+N4738)</f>
        <v>7821066.7500000093</v>
      </c>
      <c r="R4738" s="44" t="str">
        <f>VLOOKUP(F4738,'Set up'!$A$2:$E$70,5,FALSE)</f>
        <v>Trsf</v>
      </c>
    </row>
    <row r="4739" spans="1:18" ht="16.2" customHeight="1" x14ac:dyDescent="0.3">
      <c r="A4739" s="150" t="s">
        <v>4400</v>
      </c>
      <c r="B4739" s="5">
        <f t="shared" ref="B4739:B4802" si="1105">MONTH(A4739)</f>
        <v>12</v>
      </c>
      <c r="C4739" s="5">
        <f t="shared" ref="C4739:C4802" si="1106">YEAR(A4739)</f>
        <v>2025</v>
      </c>
      <c r="D4739" s="150" t="s">
        <v>4360</v>
      </c>
      <c r="E4739" s="5" t="str">
        <f>VLOOKUP(F4739,'Set up'!$A$2:$C$70,2,FALSE)</f>
        <v>C00000042</v>
      </c>
      <c r="F4739" s="151" t="s">
        <v>2012</v>
      </c>
      <c r="G4739" s="151" t="s">
        <v>3645</v>
      </c>
      <c r="H4739" s="150">
        <v>7</v>
      </c>
      <c r="I4739" s="5" t="str">
        <f>VLOOKUP(F4739,'Set up'!$A$2:$C$70,3,FALSE)</f>
        <v>Cash</v>
      </c>
      <c r="J4739" s="5">
        <f>VLOOKUP(F4739,'Set up'!$A$2:$D$70,4,FALSE)</f>
        <v>0</v>
      </c>
      <c r="K4739" s="4">
        <f t="shared" ref="K4739:K4802" si="1107">A4739+J4739</f>
        <v>45992</v>
      </c>
      <c r="L4739" s="5">
        <f t="shared" ref="L4739:L4802" si="1108">MONTH(K4739)</f>
        <v>12</v>
      </c>
      <c r="M4739" s="5">
        <f t="shared" ref="M4739:M4802" si="1109">YEAR(K4739)</f>
        <v>2025</v>
      </c>
      <c r="N4739" s="156">
        <v>10867.5</v>
      </c>
      <c r="P4739" s="12"/>
      <c r="Q4739" s="7">
        <f t="shared" ref="Q4739:Q4802" si="1110">SUM(Q4738+N4739)</f>
        <v>7831934.2500000093</v>
      </c>
      <c r="R4739" s="44" t="str">
        <f>VLOOKUP(F4739,'Set up'!$A$2:$E$70,5,FALSE)</f>
        <v>Trsf</v>
      </c>
    </row>
    <row r="4740" spans="1:18" ht="16.2" customHeight="1" x14ac:dyDescent="0.3">
      <c r="A4740" s="150" t="s">
        <v>4400</v>
      </c>
      <c r="B4740" s="5">
        <f t="shared" si="1105"/>
        <v>12</v>
      </c>
      <c r="C4740" s="5">
        <f t="shared" si="1106"/>
        <v>2025</v>
      </c>
      <c r="D4740" s="150" t="s">
        <v>4360</v>
      </c>
      <c r="E4740" s="5" t="str">
        <f>VLOOKUP(F4740,'Set up'!$A$2:$C$70,2,FALSE)</f>
        <v>C00000042</v>
      </c>
      <c r="F4740" s="151" t="s">
        <v>2012</v>
      </c>
      <c r="G4740" s="151" t="s">
        <v>1392</v>
      </c>
      <c r="H4740" s="150">
        <v>16</v>
      </c>
      <c r="I4740" s="5" t="str">
        <f>VLOOKUP(F4740,'Set up'!$A$2:$C$70,3,FALSE)</f>
        <v>Cash</v>
      </c>
      <c r="J4740" s="5">
        <f>VLOOKUP(F4740,'Set up'!$A$2:$D$70,4,FALSE)</f>
        <v>0</v>
      </c>
      <c r="K4740" s="4">
        <f t="shared" si="1107"/>
        <v>45992</v>
      </c>
      <c r="L4740" s="5">
        <f t="shared" si="1108"/>
        <v>12</v>
      </c>
      <c r="M4740" s="5">
        <f t="shared" si="1109"/>
        <v>2025</v>
      </c>
      <c r="N4740" s="156">
        <v>2832</v>
      </c>
      <c r="P4740" s="12"/>
      <c r="Q4740" s="7">
        <f t="shared" si="1110"/>
        <v>7834766.2500000093</v>
      </c>
      <c r="R4740" s="44" t="str">
        <f>VLOOKUP(F4740,'Set up'!$A$2:$E$70,5,FALSE)</f>
        <v>Trsf</v>
      </c>
    </row>
    <row r="4741" spans="1:18" ht="16.2" customHeight="1" x14ac:dyDescent="0.3">
      <c r="A4741" s="150" t="s">
        <v>4400</v>
      </c>
      <c r="B4741" s="5">
        <f t="shared" si="1105"/>
        <v>12</v>
      </c>
      <c r="C4741" s="5">
        <f t="shared" si="1106"/>
        <v>2025</v>
      </c>
      <c r="D4741" s="150" t="s">
        <v>4360</v>
      </c>
      <c r="E4741" s="5" t="str">
        <f>VLOOKUP(F4741,'Set up'!$A$2:$C$70,2,FALSE)</f>
        <v>C00000042</v>
      </c>
      <c r="F4741" s="151" t="s">
        <v>2012</v>
      </c>
      <c r="G4741" s="151" t="s">
        <v>1922</v>
      </c>
      <c r="H4741" s="150">
        <v>9</v>
      </c>
      <c r="I4741" s="5" t="str">
        <f>VLOOKUP(F4741,'Set up'!$A$2:$C$70,3,FALSE)</f>
        <v>Cash</v>
      </c>
      <c r="J4741" s="5">
        <f>VLOOKUP(F4741,'Set up'!$A$2:$D$70,4,FALSE)</f>
        <v>0</v>
      </c>
      <c r="K4741" s="4">
        <f t="shared" si="1107"/>
        <v>45992</v>
      </c>
      <c r="L4741" s="5">
        <f t="shared" si="1108"/>
        <v>12</v>
      </c>
      <c r="M4741" s="5">
        <f t="shared" si="1109"/>
        <v>2025</v>
      </c>
      <c r="N4741" s="156">
        <v>2065.5</v>
      </c>
      <c r="P4741" s="12"/>
      <c r="Q4741" s="7">
        <f t="shared" si="1110"/>
        <v>7836831.7500000093</v>
      </c>
      <c r="R4741" s="44" t="str">
        <f>VLOOKUP(F4741,'Set up'!$A$2:$E$70,5,FALSE)</f>
        <v>Trsf</v>
      </c>
    </row>
    <row r="4742" spans="1:18" ht="16.2" customHeight="1" x14ac:dyDescent="0.3">
      <c r="A4742" s="150" t="s">
        <v>4400</v>
      </c>
      <c r="B4742" s="5">
        <f t="shared" si="1105"/>
        <v>12</v>
      </c>
      <c r="C4742" s="5">
        <f t="shared" si="1106"/>
        <v>2025</v>
      </c>
      <c r="D4742" s="150" t="s">
        <v>4360</v>
      </c>
      <c r="E4742" s="5" t="str">
        <f>VLOOKUP(F4742,'Set up'!$A$2:$C$70,2,FALSE)</f>
        <v>C00000042</v>
      </c>
      <c r="F4742" s="151" t="s">
        <v>2012</v>
      </c>
      <c r="G4742" s="151" t="s">
        <v>46</v>
      </c>
      <c r="H4742" s="150">
        <v>4</v>
      </c>
      <c r="I4742" s="5" t="str">
        <f>VLOOKUP(F4742,'Set up'!$A$2:$C$70,3,FALSE)</f>
        <v>Cash</v>
      </c>
      <c r="J4742" s="5">
        <f>VLOOKUP(F4742,'Set up'!$A$2:$D$70,4,FALSE)</f>
        <v>0</v>
      </c>
      <c r="K4742" s="4">
        <f t="shared" si="1107"/>
        <v>45992</v>
      </c>
      <c r="L4742" s="5">
        <f t="shared" si="1108"/>
        <v>12</v>
      </c>
      <c r="M4742" s="5">
        <f t="shared" si="1109"/>
        <v>2025</v>
      </c>
      <c r="N4742" s="156">
        <v>460</v>
      </c>
      <c r="P4742" s="12"/>
      <c r="Q4742" s="7">
        <f t="shared" si="1110"/>
        <v>7837291.7500000093</v>
      </c>
      <c r="R4742" s="44" t="str">
        <f>VLOOKUP(F4742,'Set up'!$A$2:$E$70,5,FALSE)</f>
        <v>Trsf</v>
      </c>
    </row>
    <row r="4743" spans="1:18" ht="16.2" customHeight="1" x14ac:dyDescent="0.3">
      <c r="A4743" s="150" t="s">
        <v>4400</v>
      </c>
      <c r="B4743" s="5">
        <f t="shared" si="1105"/>
        <v>12</v>
      </c>
      <c r="C4743" s="5">
        <f t="shared" si="1106"/>
        <v>2025</v>
      </c>
      <c r="D4743" s="150" t="s">
        <v>4360</v>
      </c>
      <c r="E4743" s="5" t="str">
        <f>VLOOKUP(F4743,'Set up'!$A$2:$C$70,2,FALSE)</f>
        <v>C00000042</v>
      </c>
      <c r="F4743" s="151" t="s">
        <v>2012</v>
      </c>
      <c r="G4743" s="151" t="s">
        <v>1073</v>
      </c>
      <c r="H4743" s="150">
        <v>1</v>
      </c>
      <c r="I4743" s="5" t="str">
        <f>VLOOKUP(F4743,'Set up'!$A$2:$C$70,3,FALSE)</f>
        <v>Cash</v>
      </c>
      <c r="J4743" s="5">
        <f>VLOOKUP(F4743,'Set up'!$A$2:$D$70,4,FALSE)</f>
        <v>0</v>
      </c>
      <c r="K4743" s="4">
        <f t="shared" si="1107"/>
        <v>45992</v>
      </c>
      <c r="L4743" s="5">
        <f t="shared" si="1108"/>
        <v>12</v>
      </c>
      <c r="M4743" s="5">
        <f t="shared" si="1109"/>
        <v>2025</v>
      </c>
      <c r="N4743" s="156">
        <v>1050</v>
      </c>
      <c r="P4743" s="12"/>
      <c r="Q4743" s="7">
        <f t="shared" si="1110"/>
        <v>7838341.7500000093</v>
      </c>
      <c r="R4743" s="44" t="str">
        <f>VLOOKUP(F4743,'Set up'!$A$2:$E$70,5,FALSE)</f>
        <v>Trsf</v>
      </c>
    </row>
    <row r="4744" spans="1:18" ht="16.2" customHeight="1" x14ac:dyDescent="0.3">
      <c r="A4744" s="150" t="s">
        <v>4400</v>
      </c>
      <c r="B4744" s="5">
        <f t="shared" si="1105"/>
        <v>12</v>
      </c>
      <c r="C4744" s="5">
        <f t="shared" si="1106"/>
        <v>2025</v>
      </c>
      <c r="D4744" s="150" t="s">
        <v>4360</v>
      </c>
      <c r="E4744" s="5" t="str">
        <f>VLOOKUP(F4744,'Set up'!$A$2:$C$70,2,FALSE)</f>
        <v>C00000042</v>
      </c>
      <c r="F4744" s="151" t="s">
        <v>2012</v>
      </c>
      <c r="G4744" s="151" t="s">
        <v>2744</v>
      </c>
      <c r="H4744" s="150">
        <v>1</v>
      </c>
      <c r="I4744" s="5" t="str">
        <f>VLOOKUP(F4744,'Set up'!$A$2:$C$70,3,FALSE)</f>
        <v>Cash</v>
      </c>
      <c r="J4744" s="5">
        <f>VLOOKUP(F4744,'Set up'!$A$2:$D$70,4,FALSE)</f>
        <v>0</v>
      </c>
      <c r="K4744" s="4">
        <f t="shared" si="1107"/>
        <v>45992</v>
      </c>
      <c r="L4744" s="5">
        <f t="shared" si="1108"/>
        <v>12</v>
      </c>
      <c r="M4744" s="5">
        <f t="shared" si="1109"/>
        <v>2025</v>
      </c>
      <c r="N4744" s="156">
        <v>1000</v>
      </c>
      <c r="P4744" s="12"/>
      <c r="Q4744" s="7">
        <f t="shared" si="1110"/>
        <v>7839341.7500000093</v>
      </c>
      <c r="R4744" s="44" t="str">
        <f>VLOOKUP(F4744,'Set up'!$A$2:$E$70,5,FALSE)</f>
        <v>Trsf</v>
      </c>
    </row>
    <row r="4745" spans="1:18" ht="16.2" customHeight="1" x14ac:dyDescent="0.3">
      <c r="A4745" s="150" t="s">
        <v>4401</v>
      </c>
      <c r="B4745" s="5">
        <f t="shared" si="1105"/>
        <v>12</v>
      </c>
      <c r="C4745" s="5">
        <f t="shared" si="1106"/>
        <v>2025</v>
      </c>
      <c r="D4745" s="150" t="s">
        <v>4361</v>
      </c>
      <c r="E4745" s="5" t="str">
        <f>VLOOKUP(F4745,'Set up'!$A$2:$C$70,2,FALSE)</f>
        <v>C00000041</v>
      </c>
      <c r="F4745" s="151" t="s">
        <v>1704</v>
      </c>
      <c r="G4745" s="151" t="s">
        <v>2524</v>
      </c>
      <c r="H4745" s="150">
        <v>2</v>
      </c>
      <c r="I4745" s="5" t="str">
        <f>VLOOKUP(F4745,'Set up'!$A$2:$C$70,3,FALSE)</f>
        <v>Cash</v>
      </c>
      <c r="J4745" s="5">
        <f>VLOOKUP(F4745,'Set up'!$A$2:$D$70,4,FALSE)</f>
        <v>0</v>
      </c>
      <c r="K4745" s="4">
        <f t="shared" si="1107"/>
        <v>45994</v>
      </c>
      <c r="L4745" s="5">
        <f t="shared" si="1108"/>
        <v>12</v>
      </c>
      <c r="M4745" s="5">
        <f t="shared" si="1109"/>
        <v>2025</v>
      </c>
      <c r="N4745" s="156">
        <v>370</v>
      </c>
      <c r="P4745" s="12"/>
      <c r="Q4745" s="7">
        <f t="shared" si="1110"/>
        <v>7839711.7500000093</v>
      </c>
      <c r="R4745" s="44" t="str">
        <f>VLOOKUP(F4745,'Set up'!$A$2:$E$70,5,FALSE)</f>
        <v>Trsf</v>
      </c>
    </row>
    <row r="4746" spans="1:18" ht="16.2" customHeight="1" x14ac:dyDescent="0.3">
      <c r="A4746" s="150" t="s">
        <v>4402</v>
      </c>
      <c r="B4746" s="5">
        <f t="shared" si="1105"/>
        <v>12</v>
      </c>
      <c r="C4746" s="5">
        <f t="shared" si="1106"/>
        <v>2025</v>
      </c>
      <c r="D4746" s="150" t="s">
        <v>4362</v>
      </c>
      <c r="E4746" s="5" t="str">
        <f>VLOOKUP(F4746,'Set up'!$A$2:$C$70,2,FALSE)</f>
        <v>C00000049</v>
      </c>
      <c r="F4746" s="151" t="s">
        <v>2728</v>
      </c>
      <c r="G4746" s="151" t="s">
        <v>3122</v>
      </c>
      <c r="H4746" s="150">
        <v>1</v>
      </c>
      <c r="I4746" s="5" t="str">
        <f>VLOOKUP(F4746,'Set up'!$A$2:$C$70,3,FALSE)</f>
        <v>Cash</v>
      </c>
      <c r="J4746" s="5">
        <f>VLOOKUP(F4746,'Set up'!$A$2:$D$70,4,FALSE)</f>
        <v>0</v>
      </c>
      <c r="K4746" s="4">
        <f t="shared" si="1107"/>
        <v>45995</v>
      </c>
      <c r="L4746" s="5">
        <f t="shared" si="1108"/>
        <v>12</v>
      </c>
      <c r="M4746" s="5">
        <f t="shared" si="1109"/>
        <v>2025</v>
      </c>
      <c r="N4746" s="156">
        <v>1687.5</v>
      </c>
      <c r="P4746" s="12"/>
      <c r="Q4746" s="7">
        <f t="shared" si="1110"/>
        <v>7841399.2500000093</v>
      </c>
      <c r="R4746" s="44" t="str">
        <f>VLOOKUP(F4746,'Set up'!$A$2:$E$70,5,FALSE)</f>
        <v>Cash</v>
      </c>
    </row>
    <row r="4747" spans="1:18" ht="16.2" customHeight="1" x14ac:dyDescent="0.3">
      <c r="A4747" s="150" t="s">
        <v>4402</v>
      </c>
      <c r="B4747" s="5">
        <f t="shared" si="1105"/>
        <v>12</v>
      </c>
      <c r="C4747" s="5">
        <f t="shared" si="1106"/>
        <v>2025</v>
      </c>
      <c r="D4747" s="150" t="s">
        <v>4362</v>
      </c>
      <c r="E4747" s="5" t="str">
        <f>VLOOKUP(F4747,'Set up'!$A$2:$C$70,2,FALSE)</f>
        <v>C00000049</v>
      </c>
      <c r="F4747" s="151" t="s">
        <v>2728</v>
      </c>
      <c r="G4747" s="151" t="s">
        <v>4046</v>
      </c>
      <c r="H4747" s="150">
        <v>1</v>
      </c>
      <c r="I4747" s="5" t="str">
        <f>VLOOKUP(F4747,'Set up'!$A$2:$C$70,3,FALSE)</f>
        <v>Cash</v>
      </c>
      <c r="J4747" s="5">
        <f>VLOOKUP(F4747,'Set up'!$A$2:$D$70,4,FALSE)</f>
        <v>0</v>
      </c>
      <c r="K4747" s="4">
        <f t="shared" si="1107"/>
        <v>45995</v>
      </c>
      <c r="L4747" s="5">
        <f t="shared" si="1108"/>
        <v>12</v>
      </c>
      <c r="M4747" s="5">
        <f t="shared" si="1109"/>
        <v>2025</v>
      </c>
      <c r="N4747" s="156">
        <v>216</v>
      </c>
      <c r="P4747" s="12"/>
      <c r="Q4747" s="7">
        <f t="shared" si="1110"/>
        <v>7841615.2500000093</v>
      </c>
      <c r="R4747" s="44" t="str">
        <f>VLOOKUP(F4747,'Set up'!$A$2:$E$70,5,FALSE)</f>
        <v>Cash</v>
      </c>
    </row>
    <row r="4748" spans="1:18" ht="16.2" customHeight="1" x14ac:dyDescent="0.3">
      <c r="A4748" s="150" t="s">
        <v>4402</v>
      </c>
      <c r="B4748" s="5">
        <f t="shared" si="1105"/>
        <v>12</v>
      </c>
      <c r="C4748" s="5">
        <f t="shared" si="1106"/>
        <v>2025</v>
      </c>
      <c r="D4748" s="150" t="s">
        <v>4363</v>
      </c>
      <c r="E4748" s="5" t="str">
        <f>VLOOKUP(F4748,'Set up'!$A$2:$C$70,2,FALSE)</f>
        <v>C00000042</v>
      </c>
      <c r="F4748" s="151" t="s">
        <v>2012</v>
      </c>
      <c r="G4748" s="151" t="s">
        <v>2646</v>
      </c>
      <c r="H4748" s="150">
        <v>3</v>
      </c>
      <c r="I4748" s="5" t="str">
        <f>VLOOKUP(F4748,'Set up'!$A$2:$C$70,3,FALSE)</f>
        <v>Cash</v>
      </c>
      <c r="J4748" s="5">
        <f>VLOOKUP(F4748,'Set up'!$A$2:$D$70,4,FALSE)</f>
        <v>0</v>
      </c>
      <c r="K4748" s="4">
        <f t="shared" si="1107"/>
        <v>45995</v>
      </c>
      <c r="L4748" s="5">
        <f t="shared" si="1108"/>
        <v>12</v>
      </c>
      <c r="M4748" s="5">
        <f t="shared" si="1109"/>
        <v>2025</v>
      </c>
      <c r="N4748" s="156">
        <v>187.5</v>
      </c>
      <c r="P4748" s="12"/>
      <c r="Q4748" s="7">
        <f t="shared" si="1110"/>
        <v>7841802.7500000093</v>
      </c>
      <c r="R4748" s="44" t="str">
        <f>VLOOKUP(F4748,'Set up'!$A$2:$E$70,5,FALSE)</f>
        <v>Trsf</v>
      </c>
    </row>
    <row r="4749" spans="1:18" ht="16.2" customHeight="1" x14ac:dyDescent="0.3">
      <c r="A4749" s="150" t="s">
        <v>4402</v>
      </c>
      <c r="B4749" s="5">
        <f t="shared" si="1105"/>
        <v>12</v>
      </c>
      <c r="C4749" s="5">
        <f t="shared" si="1106"/>
        <v>2025</v>
      </c>
      <c r="D4749" s="150" t="s">
        <v>4364</v>
      </c>
      <c r="E4749" s="5" t="str">
        <f>VLOOKUP(F4749,'Set up'!$A$2:$C$70,2,FALSE)</f>
        <v>C00000042</v>
      </c>
      <c r="F4749" s="151" t="s">
        <v>2012</v>
      </c>
      <c r="G4749" s="151" t="s">
        <v>3645</v>
      </c>
      <c r="H4749" s="150">
        <v>5</v>
      </c>
      <c r="I4749" s="5" t="str">
        <f>VLOOKUP(F4749,'Set up'!$A$2:$C$70,3,FALSE)</f>
        <v>Cash</v>
      </c>
      <c r="J4749" s="5">
        <f>VLOOKUP(F4749,'Set up'!$A$2:$D$70,4,FALSE)</f>
        <v>0</v>
      </c>
      <c r="K4749" s="4">
        <f t="shared" si="1107"/>
        <v>45995</v>
      </c>
      <c r="L4749" s="5">
        <f t="shared" si="1108"/>
        <v>12</v>
      </c>
      <c r="M4749" s="5">
        <f t="shared" si="1109"/>
        <v>2025</v>
      </c>
      <c r="N4749" s="156">
        <v>7762.5</v>
      </c>
      <c r="P4749" s="12"/>
      <c r="Q4749" s="7">
        <f t="shared" si="1110"/>
        <v>7849565.2500000093</v>
      </c>
      <c r="R4749" s="44" t="str">
        <f>VLOOKUP(F4749,'Set up'!$A$2:$E$70,5,FALSE)</f>
        <v>Trsf</v>
      </c>
    </row>
    <row r="4750" spans="1:18" ht="16.2" customHeight="1" x14ac:dyDescent="0.3">
      <c r="A4750" s="150" t="s">
        <v>4402</v>
      </c>
      <c r="B4750" s="5">
        <f t="shared" si="1105"/>
        <v>12</v>
      </c>
      <c r="C4750" s="5">
        <f t="shared" si="1106"/>
        <v>2025</v>
      </c>
      <c r="D4750" s="150" t="s">
        <v>4364</v>
      </c>
      <c r="E4750" s="5" t="str">
        <f>VLOOKUP(F4750,'Set up'!$A$2:$C$70,2,FALSE)</f>
        <v>C00000042</v>
      </c>
      <c r="F4750" s="151" t="s">
        <v>2012</v>
      </c>
      <c r="G4750" s="151" t="s">
        <v>1392</v>
      </c>
      <c r="H4750" s="150">
        <v>15</v>
      </c>
      <c r="I4750" s="5" t="str">
        <f>VLOOKUP(F4750,'Set up'!$A$2:$C$70,3,FALSE)</f>
        <v>Cash</v>
      </c>
      <c r="J4750" s="5">
        <f>VLOOKUP(F4750,'Set up'!$A$2:$D$70,4,FALSE)</f>
        <v>0</v>
      </c>
      <c r="K4750" s="4">
        <f t="shared" si="1107"/>
        <v>45995</v>
      </c>
      <c r="L4750" s="5">
        <f t="shared" si="1108"/>
        <v>12</v>
      </c>
      <c r="M4750" s="5">
        <f t="shared" si="1109"/>
        <v>2025</v>
      </c>
      <c r="N4750" s="156">
        <v>2655</v>
      </c>
      <c r="P4750" s="12"/>
      <c r="Q4750" s="7">
        <f t="shared" si="1110"/>
        <v>7852220.2500000093</v>
      </c>
      <c r="R4750" s="44" t="str">
        <f>VLOOKUP(F4750,'Set up'!$A$2:$E$70,5,FALSE)</f>
        <v>Trsf</v>
      </c>
    </row>
    <row r="4751" spans="1:18" ht="16.2" customHeight="1" x14ac:dyDescent="0.3">
      <c r="A4751" s="150" t="s">
        <v>4402</v>
      </c>
      <c r="B4751" s="5">
        <f t="shared" si="1105"/>
        <v>12</v>
      </c>
      <c r="C4751" s="5">
        <f t="shared" si="1106"/>
        <v>2025</v>
      </c>
      <c r="D4751" s="150" t="s">
        <v>4364</v>
      </c>
      <c r="E4751" s="5" t="str">
        <f>VLOOKUP(F4751,'Set up'!$A$2:$C$70,2,FALSE)</f>
        <v>C00000042</v>
      </c>
      <c r="F4751" s="151" t="s">
        <v>2012</v>
      </c>
      <c r="G4751" s="151" t="s">
        <v>1922</v>
      </c>
      <c r="H4751" s="150">
        <v>7</v>
      </c>
      <c r="I4751" s="5" t="str">
        <f>VLOOKUP(F4751,'Set up'!$A$2:$C$70,3,FALSE)</f>
        <v>Cash</v>
      </c>
      <c r="J4751" s="5">
        <f>VLOOKUP(F4751,'Set up'!$A$2:$D$70,4,FALSE)</f>
        <v>0</v>
      </c>
      <c r="K4751" s="4">
        <f t="shared" si="1107"/>
        <v>45995</v>
      </c>
      <c r="L4751" s="5">
        <f t="shared" si="1108"/>
        <v>12</v>
      </c>
      <c r="M4751" s="5">
        <f t="shared" si="1109"/>
        <v>2025</v>
      </c>
      <c r="N4751" s="156">
        <v>1606.5</v>
      </c>
      <c r="P4751" s="12"/>
      <c r="Q4751" s="7">
        <f t="shared" si="1110"/>
        <v>7853826.7500000093</v>
      </c>
      <c r="R4751" s="44" t="str">
        <f>VLOOKUP(F4751,'Set up'!$A$2:$E$70,5,FALSE)</f>
        <v>Trsf</v>
      </c>
    </row>
    <row r="4752" spans="1:18" ht="16.2" customHeight="1" x14ac:dyDescent="0.3">
      <c r="A4752" s="150" t="s">
        <v>4402</v>
      </c>
      <c r="B4752" s="5">
        <f t="shared" si="1105"/>
        <v>12</v>
      </c>
      <c r="C4752" s="5">
        <f t="shared" si="1106"/>
        <v>2025</v>
      </c>
      <c r="D4752" s="150" t="s">
        <v>4364</v>
      </c>
      <c r="E4752" s="5" t="str">
        <f>VLOOKUP(F4752,'Set up'!$A$2:$C$70,2,FALSE)</f>
        <v>C00000042</v>
      </c>
      <c r="F4752" s="151" t="s">
        <v>2012</v>
      </c>
      <c r="G4752" s="151" t="s">
        <v>46</v>
      </c>
      <c r="H4752" s="150">
        <v>4</v>
      </c>
      <c r="I4752" s="5" t="str">
        <f>VLOOKUP(F4752,'Set up'!$A$2:$C$70,3,FALSE)</f>
        <v>Cash</v>
      </c>
      <c r="J4752" s="5">
        <f>VLOOKUP(F4752,'Set up'!$A$2:$D$70,4,FALSE)</f>
        <v>0</v>
      </c>
      <c r="K4752" s="4">
        <f t="shared" si="1107"/>
        <v>45995</v>
      </c>
      <c r="L4752" s="5">
        <f t="shared" si="1108"/>
        <v>12</v>
      </c>
      <c r="M4752" s="5">
        <f t="shared" si="1109"/>
        <v>2025</v>
      </c>
      <c r="N4752" s="156">
        <v>460</v>
      </c>
      <c r="P4752" s="12"/>
      <c r="Q4752" s="7">
        <f t="shared" si="1110"/>
        <v>7854286.7500000093</v>
      </c>
      <c r="R4752" s="44" t="str">
        <f>VLOOKUP(F4752,'Set up'!$A$2:$E$70,5,FALSE)</f>
        <v>Trsf</v>
      </c>
    </row>
    <row r="4753" spans="1:18" ht="16.2" customHeight="1" x14ac:dyDescent="0.3">
      <c r="A4753" s="150" t="s">
        <v>4402</v>
      </c>
      <c r="B4753" s="5">
        <f t="shared" si="1105"/>
        <v>12</v>
      </c>
      <c r="C4753" s="5">
        <f t="shared" si="1106"/>
        <v>2025</v>
      </c>
      <c r="D4753" s="150" t="s">
        <v>4364</v>
      </c>
      <c r="E4753" s="5" t="str">
        <f>VLOOKUP(F4753,'Set up'!$A$2:$C$70,2,FALSE)</f>
        <v>C00000042</v>
      </c>
      <c r="F4753" s="151" t="s">
        <v>2012</v>
      </c>
      <c r="G4753" s="151" t="s">
        <v>1073</v>
      </c>
      <c r="H4753" s="150">
        <v>1</v>
      </c>
      <c r="I4753" s="5" t="str">
        <f>VLOOKUP(F4753,'Set up'!$A$2:$C$70,3,FALSE)</f>
        <v>Cash</v>
      </c>
      <c r="J4753" s="5">
        <f>VLOOKUP(F4753,'Set up'!$A$2:$D$70,4,FALSE)</f>
        <v>0</v>
      </c>
      <c r="K4753" s="4">
        <f t="shared" si="1107"/>
        <v>45995</v>
      </c>
      <c r="L4753" s="5">
        <f t="shared" si="1108"/>
        <v>12</v>
      </c>
      <c r="M4753" s="5">
        <f t="shared" si="1109"/>
        <v>2025</v>
      </c>
      <c r="N4753" s="156">
        <v>1050</v>
      </c>
      <c r="P4753" s="12"/>
      <c r="Q4753" s="7">
        <f t="shared" si="1110"/>
        <v>7855336.7500000093</v>
      </c>
      <c r="R4753" s="44" t="str">
        <f>VLOOKUP(F4753,'Set up'!$A$2:$E$70,5,FALSE)</f>
        <v>Trsf</v>
      </c>
    </row>
    <row r="4754" spans="1:18" ht="16.2" customHeight="1" x14ac:dyDescent="0.3">
      <c r="A4754" s="150" t="s">
        <v>4403</v>
      </c>
      <c r="B4754" s="5">
        <f t="shared" si="1105"/>
        <v>12</v>
      </c>
      <c r="C4754" s="5">
        <f t="shared" si="1106"/>
        <v>2025</v>
      </c>
      <c r="D4754" s="150" t="s">
        <v>4365</v>
      </c>
      <c r="E4754" s="5" t="str">
        <f>VLOOKUP(F4754,'Set up'!$A$2:$C$70,2,FALSE)</f>
        <v>C00000045</v>
      </c>
      <c r="F4754" s="151" t="s">
        <v>2271</v>
      </c>
      <c r="G4754" s="151" t="s">
        <v>3645</v>
      </c>
      <c r="H4754" s="150">
        <v>1</v>
      </c>
      <c r="I4754" s="5" t="str">
        <f>VLOOKUP(F4754,'Set up'!$A$2:$C$70,3,FALSE)</f>
        <v>Cash</v>
      </c>
      <c r="J4754" s="5">
        <f>VLOOKUP(F4754,'Set up'!$A$2:$D$70,4,FALSE)</f>
        <v>0</v>
      </c>
      <c r="K4754" s="4">
        <f t="shared" si="1107"/>
        <v>45996</v>
      </c>
      <c r="L4754" s="5">
        <f t="shared" si="1108"/>
        <v>12</v>
      </c>
      <c r="M4754" s="5">
        <f t="shared" si="1109"/>
        <v>2025</v>
      </c>
      <c r="N4754" s="156">
        <v>1552.5</v>
      </c>
      <c r="P4754" s="12"/>
      <c r="Q4754" s="7">
        <f t="shared" si="1110"/>
        <v>7856889.2500000093</v>
      </c>
      <c r="R4754" s="44" t="str">
        <f>VLOOKUP(F4754,'Set up'!$A$2:$E$70,5,FALSE)</f>
        <v>Trsf</v>
      </c>
    </row>
    <row r="4755" spans="1:18" ht="16.2" customHeight="1" x14ac:dyDescent="0.3">
      <c r="A4755" s="150" t="s">
        <v>4403</v>
      </c>
      <c r="B4755" s="5">
        <f t="shared" si="1105"/>
        <v>12</v>
      </c>
      <c r="C4755" s="5">
        <f t="shared" si="1106"/>
        <v>2025</v>
      </c>
      <c r="D4755" s="150" t="s">
        <v>4365</v>
      </c>
      <c r="E4755" s="5" t="str">
        <f>VLOOKUP(F4755,'Set up'!$A$2:$C$70,2,FALSE)</f>
        <v>C00000045</v>
      </c>
      <c r="F4755" s="151" t="s">
        <v>2271</v>
      </c>
      <c r="G4755" s="151" t="s">
        <v>1543</v>
      </c>
      <c r="H4755" s="150">
        <v>4</v>
      </c>
      <c r="I4755" s="5" t="str">
        <f>VLOOKUP(F4755,'Set up'!$A$2:$C$70,3,FALSE)</f>
        <v>Cash</v>
      </c>
      <c r="J4755" s="5">
        <f>VLOOKUP(F4755,'Set up'!$A$2:$D$70,4,FALSE)</f>
        <v>0</v>
      </c>
      <c r="K4755" s="4">
        <f t="shared" si="1107"/>
        <v>45996</v>
      </c>
      <c r="L4755" s="5">
        <f t="shared" si="1108"/>
        <v>12</v>
      </c>
      <c r="M4755" s="5">
        <f t="shared" si="1109"/>
        <v>2025</v>
      </c>
      <c r="N4755" s="156">
        <v>708</v>
      </c>
      <c r="P4755" s="12"/>
      <c r="Q4755" s="7">
        <f t="shared" si="1110"/>
        <v>7857597.2500000093</v>
      </c>
      <c r="R4755" s="44" t="str">
        <f>VLOOKUP(F4755,'Set up'!$A$2:$E$70,5,FALSE)</f>
        <v>Trsf</v>
      </c>
    </row>
    <row r="4756" spans="1:18" ht="16.2" customHeight="1" x14ac:dyDescent="0.3">
      <c r="A4756" s="150" t="s">
        <v>4403</v>
      </c>
      <c r="B4756" s="5">
        <f t="shared" si="1105"/>
        <v>12</v>
      </c>
      <c r="C4756" s="5">
        <f t="shared" si="1106"/>
        <v>2025</v>
      </c>
      <c r="D4756" s="150" t="s">
        <v>4366</v>
      </c>
      <c r="E4756" s="5" t="e">
        <f>VLOOKUP(F4756,'Set up'!$A$2:$C$70,2,FALSE)</f>
        <v>#N/A</v>
      </c>
      <c r="F4756" s="151" t="s">
        <v>4130</v>
      </c>
      <c r="G4756" s="151" t="s">
        <v>3122</v>
      </c>
      <c r="H4756" s="150">
        <v>1</v>
      </c>
      <c r="I4756" s="5" t="e">
        <f>VLOOKUP(F4756,'Set up'!$A$2:$C$70,3,FALSE)</f>
        <v>#N/A</v>
      </c>
      <c r="J4756" s="5" t="e">
        <f>VLOOKUP(F4756,'Set up'!$A$2:$D$70,4,FALSE)</f>
        <v>#N/A</v>
      </c>
      <c r="K4756" s="4" t="e">
        <f t="shared" si="1107"/>
        <v>#N/A</v>
      </c>
      <c r="L4756" s="5" t="e">
        <f t="shared" si="1108"/>
        <v>#N/A</v>
      </c>
      <c r="M4756" s="5" t="e">
        <f t="shared" si="1109"/>
        <v>#N/A</v>
      </c>
      <c r="N4756" s="156">
        <v>1687.5</v>
      </c>
      <c r="P4756" s="12"/>
      <c r="Q4756" s="7">
        <f t="shared" si="1110"/>
        <v>7859284.7500000093</v>
      </c>
      <c r="R4756" s="44" t="e">
        <f>VLOOKUP(F4756,'Set up'!$A$2:$E$70,5,FALSE)</f>
        <v>#N/A</v>
      </c>
    </row>
    <row r="4757" spans="1:18" ht="16.2" customHeight="1" x14ac:dyDescent="0.3">
      <c r="A4757" s="150" t="s">
        <v>4403</v>
      </c>
      <c r="B4757" s="5">
        <f t="shared" si="1105"/>
        <v>12</v>
      </c>
      <c r="C4757" s="5">
        <f t="shared" si="1106"/>
        <v>2025</v>
      </c>
      <c r="D4757" s="150" t="s">
        <v>4366</v>
      </c>
      <c r="E4757" s="5" t="e">
        <f>VLOOKUP(F4757,'Set up'!$A$2:$C$70,2,FALSE)</f>
        <v>#N/A</v>
      </c>
      <c r="F4757" s="151" t="s">
        <v>4130</v>
      </c>
      <c r="G4757" s="151" t="s">
        <v>707</v>
      </c>
      <c r="H4757" s="150">
        <v>1</v>
      </c>
      <c r="I4757" s="5" t="e">
        <f>VLOOKUP(F4757,'Set up'!$A$2:$C$70,3,FALSE)</f>
        <v>#N/A</v>
      </c>
      <c r="J4757" s="5" t="e">
        <f>VLOOKUP(F4757,'Set up'!$A$2:$D$70,4,FALSE)</f>
        <v>#N/A</v>
      </c>
      <c r="K4757" s="4" t="e">
        <f t="shared" si="1107"/>
        <v>#N/A</v>
      </c>
      <c r="L4757" s="5" t="e">
        <f t="shared" si="1108"/>
        <v>#N/A</v>
      </c>
      <c r="M4757" s="5" t="e">
        <f t="shared" si="1109"/>
        <v>#N/A</v>
      </c>
      <c r="N4757" s="156">
        <v>394.2</v>
      </c>
      <c r="P4757" s="12"/>
      <c r="Q4757" s="7">
        <f t="shared" si="1110"/>
        <v>7859678.9500000095</v>
      </c>
      <c r="R4757" s="44" t="e">
        <f>VLOOKUP(F4757,'Set up'!$A$2:$E$70,5,FALSE)</f>
        <v>#N/A</v>
      </c>
    </row>
    <row r="4758" spans="1:18" ht="16.2" customHeight="1" x14ac:dyDescent="0.3">
      <c r="A4758" s="150" t="s">
        <v>4403</v>
      </c>
      <c r="B4758" s="5">
        <f t="shared" si="1105"/>
        <v>12</v>
      </c>
      <c r="C4758" s="5">
        <f t="shared" si="1106"/>
        <v>2025</v>
      </c>
      <c r="D4758" s="150" t="s">
        <v>4366</v>
      </c>
      <c r="E4758" s="5" t="e">
        <f>VLOOKUP(F4758,'Set up'!$A$2:$C$70,2,FALSE)</f>
        <v>#N/A</v>
      </c>
      <c r="F4758" s="151" t="s">
        <v>4130</v>
      </c>
      <c r="G4758" s="151" t="s">
        <v>2556</v>
      </c>
      <c r="H4758" s="150">
        <v>1</v>
      </c>
      <c r="I4758" s="5" t="e">
        <f>VLOOKUP(F4758,'Set up'!$A$2:$C$70,3,FALSE)</f>
        <v>#N/A</v>
      </c>
      <c r="J4758" s="5" t="e">
        <f>VLOOKUP(F4758,'Set up'!$A$2:$D$70,4,FALSE)</f>
        <v>#N/A</v>
      </c>
      <c r="K4758" s="4" t="e">
        <f t="shared" si="1107"/>
        <v>#N/A</v>
      </c>
      <c r="L4758" s="5" t="e">
        <f t="shared" si="1108"/>
        <v>#N/A</v>
      </c>
      <c r="M4758" s="5" t="e">
        <f t="shared" si="1109"/>
        <v>#N/A</v>
      </c>
      <c r="N4758" s="156">
        <v>394.2</v>
      </c>
      <c r="P4758" s="12"/>
      <c r="Q4758" s="7">
        <f t="shared" si="1110"/>
        <v>7860073.1500000097</v>
      </c>
      <c r="R4758" s="44" t="e">
        <f>VLOOKUP(F4758,'Set up'!$A$2:$E$70,5,FALSE)</f>
        <v>#N/A</v>
      </c>
    </row>
    <row r="4759" spans="1:18" ht="16.2" customHeight="1" x14ac:dyDescent="0.3">
      <c r="A4759" s="150" t="s">
        <v>4403</v>
      </c>
      <c r="B4759" s="5">
        <f t="shared" si="1105"/>
        <v>12</v>
      </c>
      <c r="C4759" s="5">
        <f t="shared" si="1106"/>
        <v>2025</v>
      </c>
      <c r="D4759" s="150" t="s">
        <v>4366</v>
      </c>
      <c r="E4759" s="5" t="e">
        <f>VLOOKUP(F4759,'Set up'!$A$2:$C$70,2,FALSE)</f>
        <v>#N/A</v>
      </c>
      <c r="F4759" s="151" t="s">
        <v>4130</v>
      </c>
      <c r="G4759" s="151" t="s">
        <v>2144</v>
      </c>
      <c r="H4759" s="150">
        <v>1</v>
      </c>
      <c r="I4759" s="5" t="e">
        <f>VLOOKUP(F4759,'Set up'!$A$2:$C$70,3,FALSE)</f>
        <v>#N/A</v>
      </c>
      <c r="J4759" s="5" t="e">
        <f>VLOOKUP(F4759,'Set up'!$A$2:$D$70,4,FALSE)</f>
        <v>#N/A</v>
      </c>
      <c r="K4759" s="4" t="e">
        <f t="shared" si="1107"/>
        <v>#N/A</v>
      </c>
      <c r="L4759" s="5" t="e">
        <f t="shared" si="1108"/>
        <v>#N/A</v>
      </c>
      <c r="M4759" s="5" t="e">
        <f t="shared" si="1109"/>
        <v>#N/A</v>
      </c>
      <c r="N4759" s="156">
        <v>286</v>
      </c>
      <c r="P4759" s="12"/>
      <c r="Q4759" s="7">
        <f t="shared" si="1110"/>
        <v>7860359.1500000097</v>
      </c>
      <c r="R4759" s="44" t="e">
        <f>VLOOKUP(F4759,'Set up'!$A$2:$E$70,5,FALSE)</f>
        <v>#N/A</v>
      </c>
    </row>
    <row r="4760" spans="1:18" ht="16.2" customHeight="1" x14ac:dyDescent="0.3">
      <c r="A4760" s="150" t="s">
        <v>4403</v>
      </c>
      <c r="B4760" s="5">
        <f t="shared" si="1105"/>
        <v>12</v>
      </c>
      <c r="C4760" s="5">
        <f t="shared" si="1106"/>
        <v>2025</v>
      </c>
      <c r="D4760" s="150" t="s">
        <v>4366</v>
      </c>
      <c r="E4760" s="5" t="e">
        <f>VLOOKUP(F4760,'Set up'!$A$2:$C$70,2,FALSE)</f>
        <v>#N/A</v>
      </c>
      <c r="F4760" s="151" t="s">
        <v>4130</v>
      </c>
      <c r="G4760" s="151" t="s">
        <v>4204</v>
      </c>
      <c r="H4760" s="150">
        <v>2</v>
      </c>
      <c r="I4760" s="5" t="e">
        <f>VLOOKUP(F4760,'Set up'!$A$2:$C$70,3,FALSE)</f>
        <v>#N/A</v>
      </c>
      <c r="J4760" s="5" t="e">
        <f>VLOOKUP(F4760,'Set up'!$A$2:$D$70,4,FALSE)</f>
        <v>#N/A</v>
      </c>
      <c r="K4760" s="4" t="e">
        <f t="shared" si="1107"/>
        <v>#N/A</v>
      </c>
      <c r="L4760" s="5" t="e">
        <f t="shared" si="1108"/>
        <v>#N/A</v>
      </c>
      <c r="M4760" s="5" t="e">
        <f t="shared" si="1109"/>
        <v>#N/A</v>
      </c>
      <c r="N4760" s="156">
        <v>320</v>
      </c>
      <c r="P4760" s="12"/>
      <c r="Q4760" s="7">
        <f t="shared" si="1110"/>
        <v>7860679.1500000097</v>
      </c>
      <c r="R4760" s="44" t="e">
        <f>VLOOKUP(F4760,'Set up'!$A$2:$E$70,5,FALSE)</f>
        <v>#N/A</v>
      </c>
    </row>
    <row r="4761" spans="1:18" ht="16.2" customHeight="1" x14ac:dyDescent="0.3">
      <c r="A4761" s="150" t="s">
        <v>4404</v>
      </c>
      <c r="B4761" s="5">
        <f t="shared" si="1105"/>
        <v>12</v>
      </c>
      <c r="C4761" s="5">
        <f t="shared" si="1106"/>
        <v>2025</v>
      </c>
      <c r="D4761" s="150" t="s">
        <v>4367</v>
      </c>
      <c r="E4761" s="5" t="str">
        <f>VLOOKUP(F4761,'Set up'!$A$2:$C$70,2,FALSE)</f>
        <v>C00000061</v>
      </c>
      <c r="F4761" s="151" t="s">
        <v>3532</v>
      </c>
      <c r="G4761" s="151" t="s">
        <v>3122</v>
      </c>
      <c r="H4761" s="150">
        <v>5</v>
      </c>
      <c r="I4761" s="5" t="str">
        <f>VLOOKUP(F4761,'Set up'!$A$2:$C$70,3,FALSE)</f>
        <v>Cash</v>
      </c>
      <c r="J4761" s="5">
        <f>VLOOKUP(F4761,'Set up'!$A$2:$D$70,4,FALSE)</f>
        <v>0</v>
      </c>
      <c r="K4761" s="4">
        <f t="shared" si="1107"/>
        <v>45997</v>
      </c>
      <c r="L4761" s="5">
        <f t="shared" si="1108"/>
        <v>12</v>
      </c>
      <c r="M4761" s="5">
        <f t="shared" si="1109"/>
        <v>2025</v>
      </c>
      <c r="N4761" s="156">
        <v>7762.5</v>
      </c>
      <c r="P4761" s="12"/>
      <c r="Q4761" s="7">
        <f t="shared" si="1110"/>
        <v>7868441.6500000097</v>
      </c>
      <c r="R4761" s="44" t="str">
        <f>VLOOKUP(F4761,'Set up'!$A$2:$E$70,5,FALSE)</f>
        <v>Cash</v>
      </c>
    </row>
    <row r="4762" spans="1:18" ht="16.2" customHeight="1" x14ac:dyDescent="0.3">
      <c r="A4762" s="150" t="s">
        <v>4404</v>
      </c>
      <c r="B4762" s="5">
        <f t="shared" si="1105"/>
        <v>12</v>
      </c>
      <c r="C4762" s="5">
        <f t="shared" si="1106"/>
        <v>2025</v>
      </c>
      <c r="D4762" s="150" t="s">
        <v>4367</v>
      </c>
      <c r="E4762" s="5" t="str">
        <f>VLOOKUP(F4762,'Set up'!$A$2:$C$70,2,FALSE)</f>
        <v>C00000061</v>
      </c>
      <c r="F4762" s="151" t="s">
        <v>3532</v>
      </c>
      <c r="G4762" s="151" t="s">
        <v>2141</v>
      </c>
      <c r="H4762" s="150">
        <v>2</v>
      </c>
      <c r="I4762" s="5" t="str">
        <f>VLOOKUP(F4762,'Set up'!$A$2:$C$70,3,FALSE)</f>
        <v>Cash</v>
      </c>
      <c r="J4762" s="5">
        <f>VLOOKUP(F4762,'Set up'!$A$2:$D$70,4,FALSE)</f>
        <v>0</v>
      </c>
      <c r="K4762" s="4">
        <f t="shared" si="1107"/>
        <v>45997</v>
      </c>
      <c r="L4762" s="5">
        <f t="shared" si="1108"/>
        <v>12</v>
      </c>
      <c r="M4762" s="5">
        <f t="shared" si="1109"/>
        <v>2025</v>
      </c>
      <c r="N4762" s="156">
        <v>658.8</v>
      </c>
      <c r="P4762" s="12"/>
      <c r="Q4762" s="7">
        <f t="shared" si="1110"/>
        <v>7869100.4500000095</v>
      </c>
      <c r="R4762" s="44" t="str">
        <f>VLOOKUP(F4762,'Set up'!$A$2:$E$70,5,FALSE)</f>
        <v>Cash</v>
      </c>
    </row>
    <row r="4763" spans="1:18" ht="16.2" customHeight="1" x14ac:dyDescent="0.3">
      <c r="A4763" s="150" t="s">
        <v>4404</v>
      </c>
      <c r="B4763" s="5">
        <f t="shared" si="1105"/>
        <v>12</v>
      </c>
      <c r="C4763" s="5">
        <f t="shared" si="1106"/>
        <v>2025</v>
      </c>
      <c r="D4763" s="150" t="s">
        <v>4367</v>
      </c>
      <c r="E4763" s="5" t="str">
        <f>VLOOKUP(F4763,'Set up'!$A$2:$C$70,2,FALSE)</f>
        <v>C00000061</v>
      </c>
      <c r="F4763" s="151" t="s">
        <v>3532</v>
      </c>
      <c r="G4763" s="151" t="s">
        <v>945</v>
      </c>
      <c r="H4763" s="150">
        <v>3</v>
      </c>
      <c r="I4763" s="5" t="str">
        <f>VLOOKUP(F4763,'Set up'!$A$2:$C$70,3,FALSE)</f>
        <v>Cash</v>
      </c>
      <c r="J4763" s="5">
        <f>VLOOKUP(F4763,'Set up'!$A$2:$D$70,4,FALSE)</f>
        <v>0</v>
      </c>
      <c r="K4763" s="4">
        <f t="shared" si="1107"/>
        <v>45997</v>
      </c>
      <c r="L4763" s="5">
        <f t="shared" si="1108"/>
        <v>12</v>
      </c>
      <c r="M4763" s="5">
        <f t="shared" si="1109"/>
        <v>2025</v>
      </c>
      <c r="N4763" s="156">
        <v>345</v>
      </c>
      <c r="P4763" s="12"/>
      <c r="Q4763" s="7">
        <f t="shared" si="1110"/>
        <v>7869445.4500000095</v>
      </c>
      <c r="R4763" s="44" t="str">
        <f>VLOOKUP(F4763,'Set up'!$A$2:$E$70,5,FALSE)</f>
        <v>Cash</v>
      </c>
    </row>
    <row r="4764" spans="1:18" ht="16.2" customHeight="1" x14ac:dyDescent="0.3">
      <c r="A4764" s="150" t="s">
        <v>4404</v>
      </c>
      <c r="B4764" s="5">
        <f t="shared" si="1105"/>
        <v>12</v>
      </c>
      <c r="C4764" s="5">
        <f t="shared" si="1106"/>
        <v>2025</v>
      </c>
      <c r="D4764" s="150" t="s">
        <v>4367</v>
      </c>
      <c r="E4764" s="5" t="str">
        <f>VLOOKUP(F4764,'Set up'!$A$2:$C$70,2,FALSE)</f>
        <v>C00000061</v>
      </c>
      <c r="F4764" s="151" t="s">
        <v>3532</v>
      </c>
      <c r="G4764" s="151" t="s">
        <v>2635</v>
      </c>
      <c r="H4764" s="150">
        <v>10</v>
      </c>
      <c r="I4764" s="5" t="str">
        <f>VLOOKUP(F4764,'Set up'!$A$2:$C$70,3,FALSE)</f>
        <v>Cash</v>
      </c>
      <c r="J4764" s="5">
        <f>VLOOKUP(F4764,'Set up'!$A$2:$D$70,4,FALSE)</f>
        <v>0</v>
      </c>
      <c r="K4764" s="4">
        <f t="shared" si="1107"/>
        <v>45997</v>
      </c>
      <c r="L4764" s="5">
        <f t="shared" si="1108"/>
        <v>12</v>
      </c>
      <c r="M4764" s="5">
        <f t="shared" si="1109"/>
        <v>2025</v>
      </c>
      <c r="N4764" s="156">
        <v>525</v>
      </c>
      <c r="P4764" s="12"/>
      <c r="Q4764" s="7">
        <f t="shared" si="1110"/>
        <v>7869970.4500000095</v>
      </c>
      <c r="R4764" s="44" t="str">
        <f>VLOOKUP(F4764,'Set up'!$A$2:$E$70,5,FALSE)</f>
        <v>Cash</v>
      </c>
    </row>
    <row r="4765" spans="1:18" ht="16.2" customHeight="1" x14ac:dyDescent="0.3">
      <c r="A4765" s="150" t="s">
        <v>4404</v>
      </c>
      <c r="B4765" s="5">
        <f t="shared" si="1105"/>
        <v>12</v>
      </c>
      <c r="C4765" s="5">
        <f t="shared" si="1106"/>
        <v>2025</v>
      </c>
      <c r="D4765" s="150" t="s">
        <v>4368</v>
      </c>
      <c r="E4765" s="5" t="str">
        <f>VLOOKUP(F4765,'Set up'!$A$2:$C$70,2,FALSE)</f>
        <v>C00000046</v>
      </c>
      <c r="F4765" s="151" t="s">
        <v>2284</v>
      </c>
      <c r="G4765" s="151" t="s">
        <v>3122</v>
      </c>
      <c r="H4765" s="150">
        <v>1</v>
      </c>
      <c r="I4765" s="5" t="str">
        <f>VLOOKUP(F4765,'Set up'!$A$2:$C$70,3,FALSE)</f>
        <v>Cash</v>
      </c>
      <c r="J4765" s="5">
        <f>VLOOKUP(F4765,'Set up'!$A$2:$D$70,4,FALSE)</f>
        <v>0</v>
      </c>
      <c r="K4765" s="4">
        <f t="shared" si="1107"/>
        <v>45997</v>
      </c>
      <c r="L4765" s="5">
        <f t="shared" si="1108"/>
        <v>12</v>
      </c>
      <c r="M4765" s="5">
        <f t="shared" si="1109"/>
        <v>2025</v>
      </c>
      <c r="N4765" s="156">
        <v>1687.5</v>
      </c>
      <c r="P4765" s="12"/>
      <c r="Q4765" s="7">
        <f t="shared" si="1110"/>
        <v>7871657.9500000095</v>
      </c>
      <c r="R4765" s="44" t="str">
        <f>VLOOKUP(F4765,'Set up'!$A$2:$E$70,5,FALSE)</f>
        <v>Cash</v>
      </c>
    </row>
    <row r="4766" spans="1:18" ht="16.2" customHeight="1" x14ac:dyDescent="0.3">
      <c r="A4766" s="150" t="s">
        <v>4404</v>
      </c>
      <c r="B4766" s="5">
        <f t="shared" si="1105"/>
        <v>12</v>
      </c>
      <c r="C4766" s="5">
        <f t="shared" si="1106"/>
        <v>2025</v>
      </c>
      <c r="D4766" s="150" t="s">
        <v>4368</v>
      </c>
      <c r="E4766" s="5" t="str">
        <f>VLOOKUP(F4766,'Set up'!$A$2:$C$70,2,FALSE)</f>
        <v>C00000046</v>
      </c>
      <c r="F4766" s="151" t="s">
        <v>2284</v>
      </c>
      <c r="G4766" s="151" t="s">
        <v>1543</v>
      </c>
      <c r="H4766" s="150">
        <v>2</v>
      </c>
      <c r="I4766" s="5" t="str">
        <f>VLOOKUP(F4766,'Set up'!$A$2:$C$70,3,FALSE)</f>
        <v>Cash</v>
      </c>
      <c r="J4766" s="5">
        <f>VLOOKUP(F4766,'Set up'!$A$2:$D$70,4,FALSE)</f>
        <v>0</v>
      </c>
      <c r="K4766" s="4">
        <f t="shared" si="1107"/>
        <v>45997</v>
      </c>
      <c r="L4766" s="5">
        <f t="shared" si="1108"/>
        <v>12</v>
      </c>
      <c r="M4766" s="5">
        <f t="shared" si="1109"/>
        <v>2025</v>
      </c>
      <c r="N4766" s="156">
        <v>432</v>
      </c>
      <c r="P4766" s="12"/>
      <c r="Q4766" s="7">
        <f t="shared" si="1110"/>
        <v>7872089.9500000095</v>
      </c>
      <c r="R4766" s="44" t="str">
        <f>VLOOKUP(F4766,'Set up'!$A$2:$E$70,5,FALSE)</f>
        <v>Cash</v>
      </c>
    </row>
    <row r="4767" spans="1:18" ht="16.2" customHeight="1" x14ac:dyDescent="0.3">
      <c r="A4767" s="150" t="s">
        <v>4404</v>
      </c>
      <c r="B4767" s="5">
        <f t="shared" si="1105"/>
        <v>12</v>
      </c>
      <c r="C4767" s="5">
        <f t="shared" si="1106"/>
        <v>2025</v>
      </c>
      <c r="D4767" s="150" t="s">
        <v>4368</v>
      </c>
      <c r="E4767" s="5" t="str">
        <f>VLOOKUP(F4767,'Set up'!$A$2:$C$70,2,FALSE)</f>
        <v>C00000046</v>
      </c>
      <c r="F4767" s="151" t="s">
        <v>2284</v>
      </c>
      <c r="G4767" s="151" t="s">
        <v>945</v>
      </c>
      <c r="H4767" s="150">
        <v>1</v>
      </c>
      <c r="I4767" s="5" t="str">
        <f>VLOOKUP(F4767,'Set up'!$A$2:$C$70,3,FALSE)</f>
        <v>Cash</v>
      </c>
      <c r="J4767" s="5">
        <f>VLOOKUP(F4767,'Set up'!$A$2:$D$70,4,FALSE)</f>
        <v>0</v>
      </c>
      <c r="K4767" s="4">
        <f t="shared" si="1107"/>
        <v>45997</v>
      </c>
      <c r="L4767" s="5">
        <f t="shared" si="1108"/>
        <v>12</v>
      </c>
      <c r="M4767" s="5">
        <f t="shared" si="1109"/>
        <v>2025</v>
      </c>
      <c r="N4767" s="156">
        <v>120</v>
      </c>
      <c r="P4767" s="12"/>
      <c r="Q4767" s="7">
        <f t="shared" si="1110"/>
        <v>7872209.9500000095</v>
      </c>
      <c r="R4767" s="44" t="str">
        <f>VLOOKUP(F4767,'Set up'!$A$2:$E$70,5,FALSE)</f>
        <v>Cash</v>
      </c>
    </row>
    <row r="4768" spans="1:18" ht="16.2" customHeight="1" x14ac:dyDescent="0.3">
      <c r="A4768" s="150" t="s">
        <v>4404</v>
      </c>
      <c r="B4768" s="5">
        <f t="shared" si="1105"/>
        <v>12</v>
      </c>
      <c r="C4768" s="5">
        <f t="shared" si="1106"/>
        <v>2025</v>
      </c>
      <c r="D4768" s="150" t="s">
        <v>4368</v>
      </c>
      <c r="E4768" s="5" t="str">
        <f>VLOOKUP(F4768,'Set up'!$A$2:$C$70,2,FALSE)</f>
        <v>C00000046</v>
      </c>
      <c r="F4768" s="151" t="s">
        <v>2284</v>
      </c>
      <c r="G4768" s="151" t="s">
        <v>3122</v>
      </c>
      <c r="H4768" s="150">
        <v>1</v>
      </c>
      <c r="I4768" s="5" t="str">
        <f>VLOOKUP(F4768,'Set up'!$A$2:$C$70,3,FALSE)</f>
        <v>Cash</v>
      </c>
      <c r="J4768" s="5">
        <f>VLOOKUP(F4768,'Set up'!$A$2:$D$70,4,FALSE)</f>
        <v>0</v>
      </c>
      <c r="K4768" s="4">
        <f t="shared" si="1107"/>
        <v>45997</v>
      </c>
      <c r="L4768" s="5">
        <f t="shared" si="1108"/>
        <v>12</v>
      </c>
      <c r="M4768" s="5">
        <f t="shared" si="1109"/>
        <v>2025</v>
      </c>
      <c r="N4768" s="156">
        <v>1800</v>
      </c>
      <c r="P4768" s="12"/>
      <c r="Q4768" s="7">
        <f t="shared" si="1110"/>
        <v>7874009.9500000095</v>
      </c>
      <c r="R4768" s="44" t="str">
        <f>VLOOKUP(F4768,'Set up'!$A$2:$E$70,5,FALSE)</f>
        <v>Cash</v>
      </c>
    </row>
    <row r="4769" spans="1:18" ht="16.2" customHeight="1" x14ac:dyDescent="0.3">
      <c r="A4769" s="150" t="s">
        <v>4404</v>
      </c>
      <c r="B4769" s="5">
        <f t="shared" si="1105"/>
        <v>12</v>
      </c>
      <c r="C4769" s="5">
        <f t="shared" si="1106"/>
        <v>2025</v>
      </c>
      <c r="D4769" s="150" t="s">
        <v>4368</v>
      </c>
      <c r="E4769" s="5" t="str">
        <f>VLOOKUP(F4769,'Set up'!$A$2:$C$70,2,FALSE)</f>
        <v>C00000046</v>
      </c>
      <c r="F4769" s="151" t="s">
        <v>2284</v>
      </c>
      <c r="G4769" s="151" t="s">
        <v>1543</v>
      </c>
      <c r="H4769" s="150">
        <v>2</v>
      </c>
      <c r="I4769" s="5" t="str">
        <f>VLOOKUP(F4769,'Set up'!$A$2:$C$70,3,FALSE)</f>
        <v>Cash</v>
      </c>
      <c r="J4769" s="5">
        <f>VLOOKUP(F4769,'Set up'!$A$2:$D$70,4,FALSE)</f>
        <v>0</v>
      </c>
      <c r="K4769" s="4">
        <f t="shared" si="1107"/>
        <v>45997</v>
      </c>
      <c r="L4769" s="5">
        <f t="shared" si="1108"/>
        <v>12</v>
      </c>
      <c r="M4769" s="5">
        <f t="shared" si="1109"/>
        <v>2025</v>
      </c>
      <c r="N4769" s="156">
        <v>480</v>
      </c>
      <c r="P4769" s="12"/>
      <c r="Q4769" s="7">
        <f t="shared" si="1110"/>
        <v>7874489.9500000095</v>
      </c>
      <c r="R4769" s="44" t="str">
        <f>VLOOKUP(F4769,'Set up'!$A$2:$E$70,5,FALSE)</f>
        <v>Cash</v>
      </c>
    </row>
    <row r="4770" spans="1:18" ht="16.2" customHeight="1" x14ac:dyDescent="0.3">
      <c r="A4770" s="150" t="s">
        <v>4404</v>
      </c>
      <c r="B4770" s="5">
        <f t="shared" si="1105"/>
        <v>12</v>
      </c>
      <c r="C4770" s="5">
        <f t="shared" si="1106"/>
        <v>2025</v>
      </c>
      <c r="D4770" s="150" t="s">
        <v>4368</v>
      </c>
      <c r="E4770" s="5" t="str">
        <f>VLOOKUP(F4770,'Set up'!$A$2:$C$70,2,FALSE)</f>
        <v>C00000046</v>
      </c>
      <c r="F4770" s="151" t="s">
        <v>2284</v>
      </c>
      <c r="G4770" s="151" t="s">
        <v>945</v>
      </c>
      <c r="H4770" s="150">
        <v>1</v>
      </c>
      <c r="I4770" s="5" t="str">
        <f>VLOOKUP(F4770,'Set up'!$A$2:$C$70,3,FALSE)</f>
        <v>Cash</v>
      </c>
      <c r="J4770" s="5">
        <f>VLOOKUP(F4770,'Set up'!$A$2:$D$70,4,FALSE)</f>
        <v>0</v>
      </c>
      <c r="K4770" s="4">
        <f t="shared" si="1107"/>
        <v>45997</v>
      </c>
      <c r="L4770" s="5">
        <f t="shared" si="1108"/>
        <v>12</v>
      </c>
      <c r="M4770" s="5">
        <f t="shared" si="1109"/>
        <v>2025</v>
      </c>
      <c r="N4770" s="156">
        <v>140</v>
      </c>
      <c r="P4770" s="12"/>
      <c r="Q4770" s="7">
        <f t="shared" si="1110"/>
        <v>7874629.9500000095</v>
      </c>
      <c r="R4770" s="44" t="str">
        <f>VLOOKUP(F4770,'Set up'!$A$2:$E$70,5,FALSE)</f>
        <v>Cash</v>
      </c>
    </row>
    <row r="4771" spans="1:18" ht="16.2" customHeight="1" x14ac:dyDescent="0.3">
      <c r="A4771" s="150" t="s">
        <v>4405</v>
      </c>
      <c r="B4771" s="5">
        <f t="shared" si="1105"/>
        <v>12</v>
      </c>
      <c r="C4771" s="5">
        <f t="shared" si="1106"/>
        <v>2025</v>
      </c>
      <c r="D4771" s="150" t="s">
        <v>4369</v>
      </c>
      <c r="E4771" s="5" t="str">
        <f>VLOOKUP(F4771,'Set up'!$A$2:$C$70,2,FALSE)</f>
        <v>C00000044</v>
      </c>
      <c r="F4771" s="151" t="s">
        <v>2929</v>
      </c>
      <c r="G4771" s="151" t="s">
        <v>3122</v>
      </c>
      <c r="H4771" s="150">
        <v>1</v>
      </c>
      <c r="I4771" s="5" t="str">
        <f>VLOOKUP(F4771,'Set up'!$A$2:$C$70,3,FALSE)</f>
        <v>Cash</v>
      </c>
      <c r="J4771" s="5">
        <f>VLOOKUP(F4771,'Set up'!$A$2:$D$70,4,FALSE)</f>
        <v>0</v>
      </c>
      <c r="K4771" s="4">
        <f t="shared" si="1107"/>
        <v>45999</v>
      </c>
      <c r="L4771" s="5">
        <f t="shared" si="1108"/>
        <v>12</v>
      </c>
      <c r="M4771" s="5">
        <f t="shared" si="1109"/>
        <v>2025</v>
      </c>
      <c r="N4771" s="156">
        <v>1687.5</v>
      </c>
      <c r="P4771" s="12"/>
      <c r="Q4771" s="7">
        <f t="shared" si="1110"/>
        <v>7876317.4500000095</v>
      </c>
      <c r="R4771" s="44" t="str">
        <f>VLOOKUP(F4771,'Set up'!$A$2:$E$70,5,FALSE)</f>
        <v>Cash</v>
      </c>
    </row>
    <row r="4772" spans="1:18" ht="16.2" customHeight="1" x14ac:dyDescent="0.3">
      <c r="A4772" s="150" t="s">
        <v>4405</v>
      </c>
      <c r="B4772" s="5">
        <f t="shared" si="1105"/>
        <v>12</v>
      </c>
      <c r="C4772" s="5">
        <f t="shared" si="1106"/>
        <v>2025</v>
      </c>
      <c r="D4772" s="150" t="s">
        <v>4369</v>
      </c>
      <c r="E4772" s="5" t="str">
        <f>VLOOKUP(F4772,'Set up'!$A$2:$C$70,2,FALSE)</f>
        <v>C00000044</v>
      </c>
      <c r="F4772" s="151" t="s">
        <v>2929</v>
      </c>
      <c r="G4772" s="151" t="s">
        <v>2570</v>
      </c>
      <c r="H4772" s="150">
        <v>3</v>
      </c>
      <c r="I4772" s="5" t="str">
        <f>VLOOKUP(F4772,'Set up'!$A$2:$C$70,3,FALSE)</f>
        <v>Cash</v>
      </c>
      <c r="J4772" s="5">
        <f>VLOOKUP(F4772,'Set up'!$A$2:$D$70,4,FALSE)</f>
        <v>0</v>
      </c>
      <c r="K4772" s="4">
        <f t="shared" si="1107"/>
        <v>45999</v>
      </c>
      <c r="L4772" s="5">
        <f t="shared" si="1108"/>
        <v>12</v>
      </c>
      <c r="M4772" s="5">
        <f t="shared" si="1109"/>
        <v>2025</v>
      </c>
      <c r="N4772" s="156">
        <v>648</v>
      </c>
      <c r="P4772" s="12"/>
      <c r="Q4772" s="7">
        <f t="shared" si="1110"/>
        <v>7876965.4500000095</v>
      </c>
      <c r="R4772" s="44" t="str">
        <f>VLOOKUP(F4772,'Set up'!$A$2:$E$70,5,FALSE)</f>
        <v>Cash</v>
      </c>
    </row>
    <row r="4773" spans="1:18" ht="16.2" customHeight="1" x14ac:dyDescent="0.3">
      <c r="A4773" s="150" t="s">
        <v>4405</v>
      </c>
      <c r="B4773" s="5">
        <f t="shared" si="1105"/>
        <v>12</v>
      </c>
      <c r="C4773" s="5">
        <f t="shared" si="1106"/>
        <v>2025</v>
      </c>
      <c r="D4773" s="150" t="s">
        <v>4369</v>
      </c>
      <c r="E4773" s="5" t="str">
        <f>VLOOKUP(F4773,'Set up'!$A$2:$C$70,2,FALSE)</f>
        <v>C00000044</v>
      </c>
      <c r="F4773" s="151" t="s">
        <v>2929</v>
      </c>
      <c r="G4773" s="151" t="s">
        <v>945</v>
      </c>
      <c r="H4773" s="150">
        <v>1</v>
      </c>
      <c r="I4773" s="5" t="str">
        <f>VLOOKUP(F4773,'Set up'!$A$2:$C$70,3,FALSE)</f>
        <v>Cash</v>
      </c>
      <c r="J4773" s="5">
        <f>VLOOKUP(F4773,'Set up'!$A$2:$D$70,4,FALSE)</f>
        <v>0</v>
      </c>
      <c r="K4773" s="4">
        <f t="shared" si="1107"/>
        <v>45999</v>
      </c>
      <c r="L4773" s="5">
        <f t="shared" si="1108"/>
        <v>12</v>
      </c>
      <c r="M4773" s="5">
        <f t="shared" si="1109"/>
        <v>2025</v>
      </c>
      <c r="N4773" s="156">
        <v>115</v>
      </c>
      <c r="P4773" s="12"/>
      <c r="Q4773" s="7">
        <f t="shared" si="1110"/>
        <v>7877080.4500000095</v>
      </c>
      <c r="R4773" s="44" t="str">
        <f>VLOOKUP(F4773,'Set up'!$A$2:$E$70,5,FALSE)</f>
        <v>Cash</v>
      </c>
    </row>
    <row r="4774" spans="1:18" ht="16.2" customHeight="1" x14ac:dyDescent="0.3">
      <c r="A4774" s="150" t="s">
        <v>4406</v>
      </c>
      <c r="B4774" s="5">
        <f t="shared" si="1105"/>
        <v>12</v>
      </c>
      <c r="C4774" s="5">
        <f t="shared" si="1106"/>
        <v>2025</v>
      </c>
      <c r="D4774" s="150" t="s">
        <v>4370</v>
      </c>
      <c r="E4774" s="5" t="str">
        <f>VLOOKUP(F4774,'Set up'!$A$2:$C$70,2,FALSE)</f>
        <v>C00000042</v>
      </c>
      <c r="F4774" s="151" t="s">
        <v>2012</v>
      </c>
      <c r="G4774" s="151" t="s">
        <v>2646</v>
      </c>
      <c r="H4774" s="150">
        <v>2</v>
      </c>
      <c r="I4774" s="5" t="str">
        <f>VLOOKUP(F4774,'Set up'!$A$2:$C$70,3,FALSE)</f>
        <v>Cash</v>
      </c>
      <c r="J4774" s="5">
        <f>VLOOKUP(F4774,'Set up'!$A$2:$D$70,4,FALSE)</f>
        <v>0</v>
      </c>
      <c r="K4774" s="4">
        <f t="shared" si="1107"/>
        <v>46000</v>
      </c>
      <c r="L4774" s="5">
        <f t="shared" si="1108"/>
        <v>12</v>
      </c>
      <c r="M4774" s="5">
        <f t="shared" si="1109"/>
        <v>2025</v>
      </c>
      <c r="N4774" s="156">
        <v>125</v>
      </c>
      <c r="P4774" s="12"/>
      <c r="Q4774" s="7">
        <f t="shared" si="1110"/>
        <v>7877205.4500000095</v>
      </c>
      <c r="R4774" s="44" t="str">
        <f>VLOOKUP(F4774,'Set up'!$A$2:$E$70,5,FALSE)</f>
        <v>Trsf</v>
      </c>
    </row>
    <row r="4775" spans="1:18" ht="16.2" customHeight="1" x14ac:dyDescent="0.3">
      <c r="A4775" s="150" t="s">
        <v>4406</v>
      </c>
      <c r="B4775" s="5">
        <f t="shared" si="1105"/>
        <v>12</v>
      </c>
      <c r="C4775" s="5">
        <f t="shared" si="1106"/>
        <v>2025</v>
      </c>
      <c r="D4775" s="150" t="s">
        <v>4371</v>
      </c>
      <c r="E4775" s="5" t="str">
        <f>VLOOKUP(F4775,'Set up'!$A$2:$C$70,2,FALSE)</f>
        <v>C00000042</v>
      </c>
      <c r="F4775" s="151" t="s">
        <v>2012</v>
      </c>
      <c r="G4775" s="151" t="s">
        <v>3645</v>
      </c>
      <c r="H4775" s="150">
        <v>5</v>
      </c>
      <c r="I4775" s="5" t="str">
        <f>VLOOKUP(F4775,'Set up'!$A$2:$C$70,3,FALSE)</f>
        <v>Cash</v>
      </c>
      <c r="J4775" s="5">
        <f>VLOOKUP(F4775,'Set up'!$A$2:$D$70,4,FALSE)</f>
        <v>0</v>
      </c>
      <c r="K4775" s="4">
        <f t="shared" si="1107"/>
        <v>46000</v>
      </c>
      <c r="L4775" s="5">
        <f t="shared" si="1108"/>
        <v>12</v>
      </c>
      <c r="M4775" s="5">
        <f t="shared" si="1109"/>
        <v>2025</v>
      </c>
      <c r="N4775" s="156">
        <v>7762.5</v>
      </c>
      <c r="P4775" s="12"/>
      <c r="Q4775" s="7">
        <f t="shared" si="1110"/>
        <v>7884967.9500000095</v>
      </c>
      <c r="R4775" s="44" t="str">
        <f>VLOOKUP(F4775,'Set up'!$A$2:$E$70,5,FALSE)</f>
        <v>Trsf</v>
      </c>
    </row>
    <row r="4776" spans="1:18" ht="16.2" customHeight="1" x14ac:dyDescent="0.3">
      <c r="A4776" s="150" t="s">
        <v>4406</v>
      </c>
      <c r="B4776" s="5">
        <f t="shared" si="1105"/>
        <v>12</v>
      </c>
      <c r="C4776" s="5">
        <f t="shared" si="1106"/>
        <v>2025</v>
      </c>
      <c r="D4776" s="150" t="s">
        <v>4371</v>
      </c>
      <c r="E4776" s="5" t="str">
        <f>VLOOKUP(F4776,'Set up'!$A$2:$C$70,2,FALSE)</f>
        <v>C00000042</v>
      </c>
      <c r="F4776" s="151" t="s">
        <v>2012</v>
      </c>
      <c r="G4776" s="151" t="s">
        <v>1392</v>
      </c>
      <c r="H4776" s="150">
        <v>15</v>
      </c>
      <c r="I4776" s="5" t="str">
        <f>VLOOKUP(F4776,'Set up'!$A$2:$C$70,3,FALSE)</f>
        <v>Cash</v>
      </c>
      <c r="J4776" s="5">
        <f>VLOOKUP(F4776,'Set up'!$A$2:$D$70,4,FALSE)</f>
        <v>0</v>
      </c>
      <c r="K4776" s="4">
        <f t="shared" si="1107"/>
        <v>46000</v>
      </c>
      <c r="L4776" s="5">
        <f t="shared" si="1108"/>
        <v>12</v>
      </c>
      <c r="M4776" s="5">
        <f t="shared" si="1109"/>
        <v>2025</v>
      </c>
      <c r="N4776" s="156">
        <v>2655</v>
      </c>
      <c r="P4776" s="12"/>
      <c r="Q4776" s="7">
        <f t="shared" si="1110"/>
        <v>7887622.9500000095</v>
      </c>
      <c r="R4776" s="44" t="str">
        <f>VLOOKUP(F4776,'Set up'!$A$2:$E$70,5,FALSE)</f>
        <v>Trsf</v>
      </c>
    </row>
    <row r="4777" spans="1:18" ht="16.2" customHeight="1" x14ac:dyDescent="0.3">
      <c r="A4777" s="150" t="s">
        <v>4406</v>
      </c>
      <c r="B4777" s="5">
        <f t="shared" si="1105"/>
        <v>12</v>
      </c>
      <c r="C4777" s="5">
        <f t="shared" si="1106"/>
        <v>2025</v>
      </c>
      <c r="D4777" s="150" t="s">
        <v>4371</v>
      </c>
      <c r="E4777" s="5" t="str">
        <f>VLOOKUP(F4777,'Set up'!$A$2:$C$70,2,FALSE)</f>
        <v>C00000042</v>
      </c>
      <c r="F4777" s="151" t="s">
        <v>2012</v>
      </c>
      <c r="G4777" s="151" t="s">
        <v>1922</v>
      </c>
      <c r="H4777" s="150">
        <v>7</v>
      </c>
      <c r="I4777" s="5" t="str">
        <f>VLOOKUP(F4777,'Set up'!$A$2:$C$70,3,FALSE)</f>
        <v>Cash</v>
      </c>
      <c r="J4777" s="5">
        <f>VLOOKUP(F4777,'Set up'!$A$2:$D$70,4,FALSE)</f>
        <v>0</v>
      </c>
      <c r="K4777" s="4">
        <f t="shared" si="1107"/>
        <v>46000</v>
      </c>
      <c r="L4777" s="5">
        <f t="shared" si="1108"/>
        <v>12</v>
      </c>
      <c r="M4777" s="5">
        <f t="shared" si="1109"/>
        <v>2025</v>
      </c>
      <c r="N4777" s="156">
        <v>1606.5</v>
      </c>
      <c r="P4777" s="12"/>
      <c r="Q4777" s="7">
        <f t="shared" si="1110"/>
        <v>7889229.4500000095</v>
      </c>
      <c r="R4777" s="44" t="str">
        <f>VLOOKUP(F4777,'Set up'!$A$2:$E$70,5,FALSE)</f>
        <v>Trsf</v>
      </c>
    </row>
    <row r="4778" spans="1:18" ht="16.2" customHeight="1" x14ac:dyDescent="0.3">
      <c r="A4778" s="150" t="s">
        <v>4406</v>
      </c>
      <c r="B4778" s="5">
        <f t="shared" si="1105"/>
        <v>12</v>
      </c>
      <c r="C4778" s="5">
        <f t="shared" si="1106"/>
        <v>2025</v>
      </c>
      <c r="D4778" s="150" t="s">
        <v>4371</v>
      </c>
      <c r="E4778" s="5" t="str">
        <f>VLOOKUP(F4778,'Set up'!$A$2:$C$70,2,FALSE)</f>
        <v>C00000042</v>
      </c>
      <c r="F4778" s="151" t="s">
        <v>2012</v>
      </c>
      <c r="G4778" s="151" t="s">
        <v>46</v>
      </c>
      <c r="H4778" s="150">
        <v>4</v>
      </c>
      <c r="I4778" s="5" t="str">
        <f>VLOOKUP(F4778,'Set up'!$A$2:$C$70,3,FALSE)</f>
        <v>Cash</v>
      </c>
      <c r="J4778" s="5">
        <f>VLOOKUP(F4778,'Set up'!$A$2:$D$70,4,FALSE)</f>
        <v>0</v>
      </c>
      <c r="K4778" s="4">
        <f t="shared" si="1107"/>
        <v>46000</v>
      </c>
      <c r="L4778" s="5">
        <f t="shared" si="1108"/>
        <v>12</v>
      </c>
      <c r="M4778" s="5">
        <f t="shared" si="1109"/>
        <v>2025</v>
      </c>
      <c r="N4778" s="156">
        <v>460</v>
      </c>
      <c r="P4778" s="12"/>
      <c r="Q4778" s="7">
        <f t="shared" si="1110"/>
        <v>7889689.4500000095</v>
      </c>
      <c r="R4778" s="44" t="str">
        <f>VLOOKUP(F4778,'Set up'!$A$2:$E$70,5,FALSE)</f>
        <v>Trsf</v>
      </c>
    </row>
    <row r="4779" spans="1:18" ht="16.2" customHeight="1" x14ac:dyDescent="0.3">
      <c r="A4779" s="150" t="s">
        <v>4406</v>
      </c>
      <c r="B4779" s="5">
        <f t="shared" si="1105"/>
        <v>12</v>
      </c>
      <c r="C4779" s="5">
        <f t="shared" si="1106"/>
        <v>2025</v>
      </c>
      <c r="D4779" s="150" t="s">
        <v>4371</v>
      </c>
      <c r="E4779" s="5" t="str">
        <f>VLOOKUP(F4779,'Set up'!$A$2:$C$70,2,FALSE)</f>
        <v>C00000042</v>
      </c>
      <c r="F4779" s="151" t="s">
        <v>2012</v>
      </c>
      <c r="G4779" s="151" t="s">
        <v>1073</v>
      </c>
      <c r="H4779" s="150">
        <v>1</v>
      </c>
      <c r="I4779" s="5" t="str">
        <f>VLOOKUP(F4779,'Set up'!$A$2:$C$70,3,FALSE)</f>
        <v>Cash</v>
      </c>
      <c r="J4779" s="5">
        <f>VLOOKUP(F4779,'Set up'!$A$2:$D$70,4,FALSE)</f>
        <v>0</v>
      </c>
      <c r="K4779" s="4">
        <f t="shared" si="1107"/>
        <v>46000</v>
      </c>
      <c r="L4779" s="5">
        <f t="shared" si="1108"/>
        <v>12</v>
      </c>
      <c r="M4779" s="5">
        <f t="shared" si="1109"/>
        <v>2025</v>
      </c>
      <c r="N4779" s="156">
        <v>1050</v>
      </c>
      <c r="P4779" s="12"/>
      <c r="Q4779" s="7">
        <f t="shared" si="1110"/>
        <v>7890739.4500000095</v>
      </c>
      <c r="R4779" s="44" t="str">
        <f>VLOOKUP(F4779,'Set up'!$A$2:$E$70,5,FALSE)</f>
        <v>Trsf</v>
      </c>
    </row>
    <row r="4780" spans="1:18" ht="16.2" customHeight="1" x14ac:dyDescent="0.3">
      <c r="A4780" s="150" t="s">
        <v>4406</v>
      </c>
      <c r="B4780" s="5">
        <f t="shared" si="1105"/>
        <v>12</v>
      </c>
      <c r="C4780" s="5">
        <f t="shared" si="1106"/>
        <v>2025</v>
      </c>
      <c r="D4780" s="150" t="s">
        <v>4371</v>
      </c>
      <c r="E4780" s="5" t="str">
        <f>VLOOKUP(F4780,'Set up'!$A$2:$C$70,2,FALSE)</f>
        <v>C00000042</v>
      </c>
      <c r="F4780" s="151" t="s">
        <v>2012</v>
      </c>
      <c r="G4780" s="151" t="s">
        <v>2744</v>
      </c>
      <c r="H4780" s="150">
        <v>1</v>
      </c>
      <c r="I4780" s="5" t="str">
        <f>VLOOKUP(F4780,'Set up'!$A$2:$C$70,3,FALSE)</f>
        <v>Cash</v>
      </c>
      <c r="J4780" s="5">
        <f>VLOOKUP(F4780,'Set up'!$A$2:$D$70,4,FALSE)</f>
        <v>0</v>
      </c>
      <c r="K4780" s="4">
        <f t="shared" si="1107"/>
        <v>46000</v>
      </c>
      <c r="L4780" s="5">
        <f t="shared" si="1108"/>
        <v>12</v>
      </c>
      <c r="M4780" s="5">
        <f t="shared" si="1109"/>
        <v>2025</v>
      </c>
      <c r="N4780" s="156">
        <v>1000</v>
      </c>
      <c r="P4780" s="12"/>
      <c r="Q4780" s="7">
        <f t="shared" si="1110"/>
        <v>7891739.4500000095</v>
      </c>
      <c r="R4780" s="44" t="str">
        <f>VLOOKUP(F4780,'Set up'!$A$2:$E$70,5,FALSE)</f>
        <v>Trsf</v>
      </c>
    </row>
    <row r="4781" spans="1:18" ht="16.2" customHeight="1" x14ac:dyDescent="0.3">
      <c r="A4781" s="150" t="s">
        <v>4407</v>
      </c>
      <c r="B4781" s="5">
        <f t="shared" si="1105"/>
        <v>12</v>
      </c>
      <c r="C4781" s="5">
        <f t="shared" si="1106"/>
        <v>2025</v>
      </c>
      <c r="D4781" s="150" t="s">
        <v>4372</v>
      </c>
      <c r="E4781" s="5" t="str">
        <f>VLOOKUP(F4781,'Set up'!$A$2:$C$70,2,FALSE)</f>
        <v>C00000045</v>
      </c>
      <c r="F4781" s="151" t="s">
        <v>2271</v>
      </c>
      <c r="G4781" s="151" t="s">
        <v>46</v>
      </c>
      <c r="H4781" s="150">
        <v>4</v>
      </c>
      <c r="I4781" s="5" t="str">
        <f>VLOOKUP(F4781,'Set up'!$A$2:$C$70,3,FALSE)</f>
        <v>Cash</v>
      </c>
      <c r="J4781" s="5">
        <f>VLOOKUP(F4781,'Set up'!$A$2:$D$70,4,FALSE)</f>
        <v>0</v>
      </c>
      <c r="K4781" s="4">
        <f t="shared" si="1107"/>
        <v>46001</v>
      </c>
      <c r="L4781" s="5">
        <f t="shared" si="1108"/>
        <v>12</v>
      </c>
      <c r="M4781" s="5">
        <f t="shared" si="1109"/>
        <v>2025</v>
      </c>
      <c r="N4781" s="156">
        <v>460</v>
      </c>
      <c r="P4781" s="12"/>
      <c r="Q4781" s="7">
        <f t="shared" si="1110"/>
        <v>7892199.4500000095</v>
      </c>
      <c r="R4781" s="44" t="str">
        <f>VLOOKUP(F4781,'Set up'!$A$2:$E$70,5,FALSE)</f>
        <v>Trsf</v>
      </c>
    </row>
    <row r="4782" spans="1:18" ht="16.2" customHeight="1" x14ac:dyDescent="0.3">
      <c r="A4782" s="150" t="s">
        <v>4407</v>
      </c>
      <c r="B4782" s="5">
        <f t="shared" si="1105"/>
        <v>12</v>
      </c>
      <c r="C4782" s="5">
        <f t="shared" si="1106"/>
        <v>2025</v>
      </c>
      <c r="D4782" s="150" t="s">
        <v>4373</v>
      </c>
      <c r="E4782" s="5" t="str">
        <f>VLOOKUP(F4782,'Set up'!$A$2:$C$70,2,FALSE)</f>
        <v>C00000063</v>
      </c>
      <c r="F4782" s="151" t="s">
        <v>4198</v>
      </c>
      <c r="G4782" s="151" t="s">
        <v>3507</v>
      </c>
      <c r="H4782" s="150">
        <v>4</v>
      </c>
      <c r="I4782" s="5" t="str">
        <f>VLOOKUP(F4782,'Set up'!$A$2:$C$70,3,FALSE)</f>
        <v>Cash</v>
      </c>
      <c r="J4782" s="5">
        <f>VLOOKUP(F4782,'Set up'!$A$2:$D$70,4,FALSE)</f>
        <v>0</v>
      </c>
      <c r="K4782" s="4">
        <f t="shared" si="1107"/>
        <v>46001</v>
      </c>
      <c r="L4782" s="5">
        <f t="shared" si="1108"/>
        <v>12</v>
      </c>
      <c r="M4782" s="5">
        <f t="shared" si="1109"/>
        <v>2025</v>
      </c>
      <c r="N4782" s="156">
        <v>6480</v>
      </c>
      <c r="P4782" s="12"/>
      <c r="Q4782" s="7">
        <f t="shared" si="1110"/>
        <v>7898679.4500000095</v>
      </c>
      <c r="R4782" s="44" t="str">
        <f>VLOOKUP(F4782,'Set up'!$A$2:$E$70,5,FALSE)</f>
        <v>Cash</v>
      </c>
    </row>
    <row r="4783" spans="1:18" ht="16.2" customHeight="1" x14ac:dyDescent="0.3">
      <c r="A4783" s="150" t="s">
        <v>4407</v>
      </c>
      <c r="B4783" s="5">
        <f t="shared" si="1105"/>
        <v>12</v>
      </c>
      <c r="C4783" s="5">
        <f t="shared" si="1106"/>
        <v>2025</v>
      </c>
      <c r="D4783" s="150" t="s">
        <v>4373</v>
      </c>
      <c r="E4783" s="5" t="str">
        <f>VLOOKUP(F4783,'Set up'!$A$2:$C$70,2,FALSE)</f>
        <v>C00000063</v>
      </c>
      <c r="F4783" s="151" t="s">
        <v>4198</v>
      </c>
      <c r="G4783" s="151" t="s">
        <v>4201</v>
      </c>
      <c r="H4783" s="150">
        <v>1</v>
      </c>
      <c r="I4783" s="5" t="str">
        <f>VLOOKUP(F4783,'Set up'!$A$2:$C$70,3,FALSE)</f>
        <v>Cash</v>
      </c>
      <c r="J4783" s="5">
        <f>VLOOKUP(F4783,'Set up'!$A$2:$D$70,4,FALSE)</f>
        <v>0</v>
      </c>
      <c r="K4783" s="4">
        <f t="shared" si="1107"/>
        <v>46001</v>
      </c>
      <c r="L4783" s="5">
        <f t="shared" si="1108"/>
        <v>12</v>
      </c>
      <c r="M4783" s="5">
        <f t="shared" si="1109"/>
        <v>2025</v>
      </c>
      <c r="N4783" s="156">
        <v>1620</v>
      </c>
      <c r="P4783" s="12"/>
      <c r="Q4783" s="7">
        <f t="shared" si="1110"/>
        <v>7900299.4500000095</v>
      </c>
      <c r="R4783" s="44" t="str">
        <f>VLOOKUP(F4783,'Set up'!$A$2:$E$70,5,FALSE)</f>
        <v>Cash</v>
      </c>
    </row>
    <row r="4784" spans="1:18" ht="16.2" customHeight="1" x14ac:dyDescent="0.3">
      <c r="A4784" s="150" t="s">
        <v>4407</v>
      </c>
      <c r="B4784" s="5">
        <f t="shared" si="1105"/>
        <v>12</v>
      </c>
      <c r="C4784" s="5">
        <f t="shared" si="1106"/>
        <v>2025</v>
      </c>
      <c r="D4784" s="150" t="s">
        <v>4373</v>
      </c>
      <c r="E4784" s="5" t="str">
        <f>VLOOKUP(F4784,'Set up'!$A$2:$C$70,2,FALSE)</f>
        <v>C00000063</v>
      </c>
      <c r="F4784" s="151" t="s">
        <v>4198</v>
      </c>
      <c r="G4784" s="151" t="s">
        <v>4278</v>
      </c>
      <c r="H4784" s="150">
        <v>2</v>
      </c>
      <c r="I4784" s="5" t="str">
        <f>VLOOKUP(F4784,'Set up'!$A$2:$C$70,3,FALSE)</f>
        <v>Cash</v>
      </c>
      <c r="J4784" s="5">
        <f>VLOOKUP(F4784,'Set up'!$A$2:$D$70,4,FALSE)</f>
        <v>0</v>
      </c>
      <c r="K4784" s="4">
        <f t="shared" si="1107"/>
        <v>46001</v>
      </c>
      <c r="L4784" s="5">
        <f t="shared" si="1108"/>
        <v>12</v>
      </c>
      <c r="M4784" s="5">
        <f t="shared" si="1109"/>
        <v>2025</v>
      </c>
      <c r="N4784" s="156">
        <v>734.4</v>
      </c>
      <c r="P4784" s="12"/>
      <c r="Q4784" s="7">
        <f t="shared" si="1110"/>
        <v>7901033.8500000099</v>
      </c>
      <c r="R4784" s="44" t="str">
        <f>VLOOKUP(F4784,'Set up'!$A$2:$E$70,5,FALSE)</f>
        <v>Cash</v>
      </c>
    </row>
    <row r="4785" spans="1:18" ht="16.2" customHeight="1" x14ac:dyDescent="0.3">
      <c r="A4785" s="150" t="s">
        <v>4407</v>
      </c>
      <c r="B4785" s="5">
        <f t="shared" si="1105"/>
        <v>12</v>
      </c>
      <c r="C4785" s="5">
        <f t="shared" si="1106"/>
        <v>2025</v>
      </c>
      <c r="D4785" s="150" t="s">
        <v>4373</v>
      </c>
      <c r="E4785" s="5" t="str">
        <f>VLOOKUP(F4785,'Set up'!$A$2:$C$70,2,FALSE)</f>
        <v>C00000063</v>
      </c>
      <c r="F4785" s="151" t="s">
        <v>4198</v>
      </c>
      <c r="G4785" s="151" t="s">
        <v>4202</v>
      </c>
      <c r="H4785" s="150">
        <v>1</v>
      </c>
      <c r="I4785" s="5" t="str">
        <f>VLOOKUP(F4785,'Set up'!$A$2:$C$70,3,FALSE)</f>
        <v>Cash</v>
      </c>
      <c r="J4785" s="5">
        <f>VLOOKUP(F4785,'Set up'!$A$2:$D$70,4,FALSE)</f>
        <v>0</v>
      </c>
      <c r="K4785" s="4">
        <f t="shared" si="1107"/>
        <v>46001</v>
      </c>
      <c r="L4785" s="5">
        <f t="shared" si="1108"/>
        <v>12</v>
      </c>
      <c r="M4785" s="5">
        <f t="shared" si="1109"/>
        <v>2025</v>
      </c>
      <c r="N4785" s="156">
        <v>367.2</v>
      </c>
      <c r="P4785" s="12"/>
      <c r="Q4785" s="7">
        <f t="shared" si="1110"/>
        <v>7901401.0500000101</v>
      </c>
      <c r="R4785" s="44" t="str">
        <f>VLOOKUP(F4785,'Set up'!$A$2:$E$70,5,FALSE)</f>
        <v>Cash</v>
      </c>
    </row>
    <row r="4786" spans="1:18" ht="16.2" customHeight="1" x14ac:dyDescent="0.3">
      <c r="A4786" s="150" t="s">
        <v>4407</v>
      </c>
      <c r="B4786" s="5">
        <f t="shared" si="1105"/>
        <v>12</v>
      </c>
      <c r="C4786" s="5">
        <f t="shared" si="1106"/>
        <v>2025</v>
      </c>
      <c r="D4786" s="150" t="s">
        <v>4373</v>
      </c>
      <c r="E4786" s="5" t="str">
        <f>VLOOKUP(F4786,'Set up'!$A$2:$C$70,2,FALSE)</f>
        <v>C00000063</v>
      </c>
      <c r="F4786" s="151" t="s">
        <v>4198</v>
      </c>
      <c r="G4786" s="151" t="s">
        <v>3513</v>
      </c>
      <c r="H4786" s="150">
        <v>2</v>
      </c>
      <c r="I4786" s="5" t="str">
        <f>VLOOKUP(F4786,'Set up'!$A$2:$C$70,3,FALSE)</f>
        <v>Cash</v>
      </c>
      <c r="J4786" s="5">
        <f>VLOOKUP(F4786,'Set up'!$A$2:$D$70,4,FALSE)</f>
        <v>0</v>
      </c>
      <c r="K4786" s="4">
        <f t="shared" si="1107"/>
        <v>46001</v>
      </c>
      <c r="L4786" s="5">
        <f t="shared" si="1108"/>
        <v>12</v>
      </c>
      <c r="M4786" s="5">
        <f t="shared" si="1109"/>
        <v>2025</v>
      </c>
      <c r="N4786" s="156">
        <v>840</v>
      </c>
      <c r="P4786" s="12"/>
      <c r="Q4786" s="7">
        <f t="shared" si="1110"/>
        <v>7902241.0500000101</v>
      </c>
      <c r="R4786" s="44" t="str">
        <f>VLOOKUP(F4786,'Set up'!$A$2:$E$70,5,FALSE)</f>
        <v>Cash</v>
      </c>
    </row>
    <row r="4787" spans="1:18" ht="16.2" customHeight="1" x14ac:dyDescent="0.3">
      <c r="A4787" s="150" t="s">
        <v>4407</v>
      </c>
      <c r="B4787" s="5">
        <f t="shared" si="1105"/>
        <v>12</v>
      </c>
      <c r="C4787" s="5">
        <f t="shared" si="1106"/>
        <v>2025</v>
      </c>
      <c r="D4787" s="150" t="s">
        <v>4373</v>
      </c>
      <c r="E4787" s="5" t="str">
        <f>VLOOKUP(F4787,'Set up'!$A$2:$C$70,2,FALSE)</f>
        <v>C00000063</v>
      </c>
      <c r="F4787" s="151" t="s">
        <v>4198</v>
      </c>
      <c r="G4787" s="151" t="s">
        <v>1637</v>
      </c>
      <c r="H4787" s="150">
        <v>2</v>
      </c>
      <c r="I4787" s="5" t="str">
        <f>VLOOKUP(F4787,'Set up'!$A$2:$C$70,3,FALSE)</f>
        <v>Cash</v>
      </c>
      <c r="J4787" s="5">
        <f>VLOOKUP(F4787,'Set up'!$A$2:$D$70,4,FALSE)</f>
        <v>0</v>
      </c>
      <c r="K4787" s="4">
        <f t="shared" si="1107"/>
        <v>46001</v>
      </c>
      <c r="L4787" s="5">
        <f t="shared" si="1108"/>
        <v>12</v>
      </c>
      <c r="M4787" s="5">
        <f t="shared" si="1109"/>
        <v>2025</v>
      </c>
      <c r="N4787" s="156">
        <v>800</v>
      </c>
      <c r="P4787" s="12"/>
      <c r="Q4787" s="7">
        <f t="shared" si="1110"/>
        <v>7903041.0500000101</v>
      </c>
      <c r="R4787" s="44" t="str">
        <f>VLOOKUP(F4787,'Set up'!$A$2:$E$70,5,FALSE)</f>
        <v>Cash</v>
      </c>
    </row>
    <row r="4788" spans="1:18" ht="16.2" customHeight="1" x14ac:dyDescent="0.3">
      <c r="A4788" s="150" t="s">
        <v>4407</v>
      </c>
      <c r="B4788" s="5">
        <f t="shared" si="1105"/>
        <v>12</v>
      </c>
      <c r="C4788" s="5">
        <f t="shared" si="1106"/>
        <v>2025</v>
      </c>
      <c r="D4788" s="150" t="s">
        <v>4373</v>
      </c>
      <c r="E4788" s="5" t="str">
        <f>VLOOKUP(F4788,'Set up'!$A$2:$C$70,2,FALSE)</f>
        <v>C00000063</v>
      </c>
      <c r="F4788" s="151" t="s">
        <v>4198</v>
      </c>
      <c r="G4788" s="151" t="s">
        <v>4421</v>
      </c>
      <c r="H4788" s="150">
        <v>2</v>
      </c>
      <c r="I4788" s="5" t="str">
        <f>VLOOKUP(F4788,'Set up'!$A$2:$C$70,3,FALSE)</f>
        <v>Cash</v>
      </c>
      <c r="J4788" s="5">
        <f>VLOOKUP(F4788,'Set up'!$A$2:$D$70,4,FALSE)</f>
        <v>0</v>
      </c>
      <c r="K4788" s="4">
        <f t="shared" si="1107"/>
        <v>46001</v>
      </c>
      <c r="L4788" s="5">
        <f t="shared" si="1108"/>
        <v>12</v>
      </c>
      <c r="M4788" s="5">
        <f t="shared" si="1109"/>
        <v>2025</v>
      </c>
      <c r="N4788" s="156">
        <v>108</v>
      </c>
      <c r="P4788" s="12"/>
      <c r="Q4788" s="7">
        <f t="shared" si="1110"/>
        <v>7903149.0500000101</v>
      </c>
      <c r="R4788" s="44" t="str">
        <f>VLOOKUP(F4788,'Set up'!$A$2:$E$70,5,FALSE)</f>
        <v>Cash</v>
      </c>
    </row>
    <row r="4789" spans="1:18" ht="16.2" customHeight="1" x14ac:dyDescent="0.3">
      <c r="A4789" s="150" t="s">
        <v>4407</v>
      </c>
      <c r="B4789" s="5">
        <f t="shared" si="1105"/>
        <v>12</v>
      </c>
      <c r="C4789" s="5">
        <f t="shared" si="1106"/>
        <v>2025</v>
      </c>
      <c r="D4789" s="150" t="s">
        <v>4373</v>
      </c>
      <c r="E4789" s="5" t="str">
        <f>VLOOKUP(F4789,'Set up'!$A$2:$C$70,2,FALSE)</f>
        <v>C00000063</v>
      </c>
      <c r="F4789" s="151" t="s">
        <v>4198</v>
      </c>
      <c r="G4789" s="151" t="s">
        <v>4422</v>
      </c>
      <c r="H4789" s="150">
        <v>1</v>
      </c>
      <c r="I4789" s="5" t="str">
        <f>VLOOKUP(F4789,'Set up'!$A$2:$C$70,3,FALSE)</f>
        <v>Cash</v>
      </c>
      <c r="J4789" s="5">
        <f>VLOOKUP(F4789,'Set up'!$A$2:$D$70,4,FALSE)</f>
        <v>0</v>
      </c>
      <c r="K4789" s="4">
        <f t="shared" si="1107"/>
        <v>46001</v>
      </c>
      <c r="L4789" s="5">
        <f t="shared" si="1108"/>
        <v>12</v>
      </c>
      <c r="M4789" s="5">
        <f t="shared" si="1109"/>
        <v>2025</v>
      </c>
      <c r="N4789" s="156">
        <v>40</v>
      </c>
      <c r="P4789" s="12"/>
      <c r="Q4789" s="7">
        <f t="shared" si="1110"/>
        <v>7903189.0500000101</v>
      </c>
      <c r="R4789" s="44" t="str">
        <f>VLOOKUP(F4789,'Set up'!$A$2:$E$70,5,FALSE)</f>
        <v>Cash</v>
      </c>
    </row>
    <row r="4790" spans="1:18" ht="16.2" customHeight="1" x14ac:dyDescent="0.3">
      <c r="A4790" s="150" t="s">
        <v>4408</v>
      </c>
      <c r="B4790" s="5">
        <f t="shared" si="1105"/>
        <v>12</v>
      </c>
      <c r="C4790" s="5">
        <f t="shared" si="1106"/>
        <v>2025</v>
      </c>
      <c r="D4790" s="150" t="s">
        <v>4374</v>
      </c>
      <c r="E4790" s="5" t="e">
        <f>VLOOKUP(F4790,'Set up'!$A$2:$C$70,2,FALSE)</f>
        <v>#N/A</v>
      </c>
      <c r="F4790" s="151" t="s">
        <v>4130</v>
      </c>
      <c r="G4790" s="151" t="s">
        <v>3122</v>
      </c>
      <c r="H4790" s="150">
        <v>1</v>
      </c>
      <c r="I4790" s="5" t="e">
        <f>VLOOKUP(F4790,'Set up'!$A$2:$C$70,3,FALSE)</f>
        <v>#N/A</v>
      </c>
      <c r="J4790" s="5" t="e">
        <f>VLOOKUP(F4790,'Set up'!$A$2:$D$70,4,FALSE)</f>
        <v>#N/A</v>
      </c>
      <c r="K4790" s="4" t="e">
        <f t="shared" si="1107"/>
        <v>#N/A</v>
      </c>
      <c r="L4790" s="5" t="e">
        <f t="shared" si="1108"/>
        <v>#N/A</v>
      </c>
      <c r="M4790" s="5" t="e">
        <f t="shared" si="1109"/>
        <v>#N/A</v>
      </c>
      <c r="N4790" s="156">
        <v>1687.5</v>
      </c>
      <c r="P4790" s="12"/>
      <c r="Q4790" s="7">
        <f t="shared" si="1110"/>
        <v>7904876.5500000101</v>
      </c>
      <c r="R4790" s="44" t="e">
        <f>VLOOKUP(F4790,'Set up'!$A$2:$E$70,5,FALSE)</f>
        <v>#N/A</v>
      </c>
    </row>
    <row r="4791" spans="1:18" ht="16.2" customHeight="1" x14ac:dyDescent="0.3">
      <c r="A4791" s="150" t="s">
        <v>4408</v>
      </c>
      <c r="B4791" s="5">
        <f t="shared" si="1105"/>
        <v>12</v>
      </c>
      <c r="C4791" s="5">
        <f t="shared" si="1106"/>
        <v>2025</v>
      </c>
      <c r="D4791" s="150" t="s">
        <v>4375</v>
      </c>
      <c r="E4791" s="5" t="str">
        <f>VLOOKUP(F4791,'Set up'!$A$2:$C$70,2,FALSE)</f>
        <v>C00000042</v>
      </c>
      <c r="F4791" s="151" t="s">
        <v>2012</v>
      </c>
      <c r="G4791" s="151" t="s">
        <v>2646</v>
      </c>
      <c r="H4791" s="150">
        <v>3</v>
      </c>
      <c r="I4791" s="5" t="str">
        <f>VLOOKUP(F4791,'Set up'!$A$2:$C$70,3,FALSE)</f>
        <v>Cash</v>
      </c>
      <c r="J4791" s="5">
        <f>VLOOKUP(F4791,'Set up'!$A$2:$D$70,4,FALSE)</f>
        <v>0</v>
      </c>
      <c r="K4791" s="4">
        <f t="shared" si="1107"/>
        <v>46003</v>
      </c>
      <c r="L4791" s="5">
        <f t="shared" si="1108"/>
        <v>12</v>
      </c>
      <c r="M4791" s="5">
        <f t="shared" si="1109"/>
        <v>2025</v>
      </c>
      <c r="N4791" s="156">
        <v>187.5</v>
      </c>
      <c r="P4791" s="12"/>
      <c r="Q4791" s="7">
        <f t="shared" si="1110"/>
        <v>7905064.0500000101</v>
      </c>
      <c r="R4791" s="44" t="str">
        <f>VLOOKUP(F4791,'Set up'!$A$2:$E$70,5,FALSE)</f>
        <v>Trsf</v>
      </c>
    </row>
    <row r="4792" spans="1:18" ht="16.2" customHeight="1" x14ac:dyDescent="0.3">
      <c r="A4792" s="150" t="s">
        <v>4408</v>
      </c>
      <c r="B4792" s="5">
        <f t="shared" si="1105"/>
        <v>12</v>
      </c>
      <c r="C4792" s="5">
        <f t="shared" si="1106"/>
        <v>2025</v>
      </c>
      <c r="D4792" s="150" t="s">
        <v>4376</v>
      </c>
      <c r="E4792" s="5" t="str">
        <f>VLOOKUP(F4792,'Set up'!$A$2:$C$70,2,FALSE)</f>
        <v>C00000042</v>
      </c>
      <c r="F4792" s="151" t="s">
        <v>2012</v>
      </c>
      <c r="G4792" s="151" t="s">
        <v>3645</v>
      </c>
      <c r="H4792" s="150">
        <v>7</v>
      </c>
      <c r="I4792" s="5" t="str">
        <f>VLOOKUP(F4792,'Set up'!$A$2:$C$70,3,FALSE)</f>
        <v>Cash</v>
      </c>
      <c r="J4792" s="5">
        <f>VLOOKUP(F4792,'Set up'!$A$2:$D$70,4,FALSE)</f>
        <v>0</v>
      </c>
      <c r="K4792" s="4">
        <f t="shared" si="1107"/>
        <v>46003</v>
      </c>
      <c r="L4792" s="5">
        <f t="shared" si="1108"/>
        <v>12</v>
      </c>
      <c r="M4792" s="5">
        <f t="shared" si="1109"/>
        <v>2025</v>
      </c>
      <c r="N4792" s="156">
        <v>10867.5</v>
      </c>
      <c r="P4792" s="12"/>
      <c r="Q4792" s="7">
        <f t="shared" si="1110"/>
        <v>7915931.5500000101</v>
      </c>
      <c r="R4792" s="44" t="str">
        <f>VLOOKUP(F4792,'Set up'!$A$2:$E$70,5,FALSE)</f>
        <v>Trsf</v>
      </c>
    </row>
    <row r="4793" spans="1:18" ht="16.2" customHeight="1" x14ac:dyDescent="0.3">
      <c r="A4793" s="150" t="s">
        <v>4408</v>
      </c>
      <c r="B4793" s="5">
        <f t="shared" si="1105"/>
        <v>12</v>
      </c>
      <c r="C4793" s="5">
        <f t="shared" si="1106"/>
        <v>2025</v>
      </c>
      <c r="D4793" s="150" t="s">
        <v>4376</v>
      </c>
      <c r="E4793" s="5" t="str">
        <f>VLOOKUP(F4793,'Set up'!$A$2:$C$70,2,FALSE)</f>
        <v>C00000042</v>
      </c>
      <c r="F4793" s="151" t="s">
        <v>2012</v>
      </c>
      <c r="G4793" s="151" t="s">
        <v>1392</v>
      </c>
      <c r="H4793" s="150">
        <v>15</v>
      </c>
      <c r="I4793" s="5" t="str">
        <f>VLOOKUP(F4793,'Set up'!$A$2:$C$70,3,FALSE)</f>
        <v>Cash</v>
      </c>
      <c r="J4793" s="5">
        <f>VLOOKUP(F4793,'Set up'!$A$2:$D$70,4,FALSE)</f>
        <v>0</v>
      </c>
      <c r="K4793" s="4">
        <f t="shared" si="1107"/>
        <v>46003</v>
      </c>
      <c r="L4793" s="5">
        <f t="shared" si="1108"/>
        <v>12</v>
      </c>
      <c r="M4793" s="5">
        <f t="shared" si="1109"/>
        <v>2025</v>
      </c>
      <c r="N4793" s="156">
        <v>2655</v>
      </c>
      <c r="P4793" s="12"/>
      <c r="Q4793" s="7">
        <f t="shared" si="1110"/>
        <v>7918586.5500000101</v>
      </c>
      <c r="R4793" s="44" t="str">
        <f>VLOOKUP(F4793,'Set up'!$A$2:$E$70,5,FALSE)</f>
        <v>Trsf</v>
      </c>
    </row>
    <row r="4794" spans="1:18" ht="16.2" customHeight="1" x14ac:dyDescent="0.3">
      <c r="A4794" s="150" t="s">
        <v>4408</v>
      </c>
      <c r="B4794" s="5">
        <f t="shared" si="1105"/>
        <v>12</v>
      </c>
      <c r="C4794" s="5">
        <f t="shared" si="1106"/>
        <v>2025</v>
      </c>
      <c r="D4794" s="150" t="s">
        <v>4376</v>
      </c>
      <c r="E4794" s="5" t="str">
        <f>VLOOKUP(F4794,'Set up'!$A$2:$C$70,2,FALSE)</f>
        <v>C00000042</v>
      </c>
      <c r="F4794" s="151" t="s">
        <v>2012</v>
      </c>
      <c r="G4794" s="151" t="s">
        <v>1922</v>
      </c>
      <c r="H4794" s="150">
        <v>10</v>
      </c>
      <c r="I4794" s="5" t="str">
        <f>VLOOKUP(F4794,'Set up'!$A$2:$C$70,3,FALSE)</f>
        <v>Cash</v>
      </c>
      <c r="J4794" s="5">
        <f>VLOOKUP(F4794,'Set up'!$A$2:$D$70,4,FALSE)</f>
        <v>0</v>
      </c>
      <c r="K4794" s="4">
        <f t="shared" si="1107"/>
        <v>46003</v>
      </c>
      <c r="L4794" s="5">
        <f t="shared" si="1108"/>
        <v>12</v>
      </c>
      <c r="M4794" s="5">
        <f t="shared" si="1109"/>
        <v>2025</v>
      </c>
      <c r="N4794" s="156">
        <v>2295</v>
      </c>
      <c r="P4794" s="12"/>
      <c r="Q4794" s="7">
        <f t="shared" si="1110"/>
        <v>7920881.5500000101</v>
      </c>
      <c r="R4794" s="44" t="str">
        <f>VLOOKUP(F4794,'Set up'!$A$2:$E$70,5,FALSE)</f>
        <v>Trsf</v>
      </c>
    </row>
    <row r="4795" spans="1:18" ht="16.2" customHeight="1" x14ac:dyDescent="0.3">
      <c r="A4795" s="150" t="s">
        <v>4408</v>
      </c>
      <c r="B4795" s="5">
        <f t="shared" si="1105"/>
        <v>12</v>
      </c>
      <c r="C4795" s="5">
        <f t="shared" si="1106"/>
        <v>2025</v>
      </c>
      <c r="D4795" s="150" t="s">
        <v>4376</v>
      </c>
      <c r="E4795" s="5" t="str">
        <f>VLOOKUP(F4795,'Set up'!$A$2:$C$70,2,FALSE)</f>
        <v>C00000042</v>
      </c>
      <c r="F4795" s="151" t="s">
        <v>2012</v>
      </c>
      <c r="G4795" s="151" t="s">
        <v>2744</v>
      </c>
      <c r="H4795" s="150">
        <v>1</v>
      </c>
      <c r="I4795" s="5" t="str">
        <f>VLOOKUP(F4795,'Set up'!$A$2:$C$70,3,FALSE)</f>
        <v>Cash</v>
      </c>
      <c r="J4795" s="5">
        <f>VLOOKUP(F4795,'Set up'!$A$2:$D$70,4,FALSE)</f>
        <v>0</v>
      </c>
      <c r="K4795" s="4">
        <f t="shared" si="1107"/>
        <v>46003</v>
      </c>
      <c r="L4795" s="5">
        <f t="shared" si="1108"/>
        <v>12</v>
      </c>
      <c r="M4795" s="5">
        <f t="shared" si="1109"/>
        <v>2025</v>
      </c>
      <c r="N4795" s="156">
        <v>1000</v>
      </c>
      <c r="P4795" s="12"/>
      <c r="Q4795" s="7">
        <f t="shared" si="1110"/>
        <v>7921881.5500000101</v>
      </c>
      <c r="R4795" s="44" t="str">
        <f>VLOOKUP(F4795,'Set up'!$A$2:$E$70,5,FALSE)</f>
        <v>Trsf</v>
      </c>
    </row>
    <row r="4796" spans="1:18" ht="16.2" customHeight="1" x14ac:dyDescent="0.3">
      <c r="A4796" s="150" t="s">
        <v>4408</v>
      </c>
      <c r="B4796" s="5">
        <f t="shared" si="1105"/>
        <v>12</v>
      </c>
      <c r="C4796" s="5">
        <f t="shared" si="1106"/>
        <v>2025</v>
      </c>
      <c r="D4796" s="150" t="s">
        <v>4377</v>
      </c>
      <c r="E4796" s="5" t="str">
        <f>VLOOKUP(F4796,'Set up'!$A$2:$C$70,2,FALSE)</f>
        <v>C00000049</v>
      </c>
      <c r="F4796" s="151" t="s">
        <v>2728</v>
      </c>
      <c r="G4796" s="151" t="s">
        <v>4423</v>
      </c>
      <c r="H4796" s="150">
        <v>1</v>
      </c>
      <c r="I4796" s="5" t="str">
        <f>VLOOKUP(F4796,'Set up'!$A$2:$C$70,3,FALSE)</f>
        <v>Cash</v>
      </c>
      <c r="J4796" s="5">
        <f>VLOOKUP(F4796,'Set up'!$A$2:$D$70,4,FALSE)</f>
        <v>0</v>
      </c>
      <c r="K4796" s="4">
        <f t="shared" si="1107"/>
        <v>46003</v>
      </c>
      <c r="L4796" s="5">
        <f t="shared" si="1108"/>
        <v>12</v>
      </c>
      <c r="M4796" s="5">
        <f t="shared" si="1109"/>
        <v>2025</v>
      </c>
      <c r="N4796" s="156">
        <v>42</v>
      </c>
      <c r="P4796" s="12"/>
      <c r="Q4796" s="7">
        <f t="shared" si="1110"/>
        <v>7921923.5500000101</v>
      </c>
      <c r="R4796" s="44" t="str">
        <f>VLOOKUP(F4796,'Set up'!$A$2:$E$70,5,FALSE)</f>
        <v>Cash</v>
      </c>
    </row>
    <row r="4797" spans="1:18" ht="16.2" customHeight="1" x14ac:dyDescent="0.3">
      <c r="A4797" s="150" t="s">
        <v>4408</v>
      </c>
      <c r="B4797" s="5">
        <f t="shared" si="1105"/>
        <v>12</v>
      </c>
      <c r="C4797" s="5">
        <f t="shared" si="1106"/>
        <v>2025</v>
      </c>
      <c r="D4797" s="150" t="s">
        <v>4377</v>
      </c>
      <c r="E4797" s="5" t="str">
        <f>VLOOKUP(F4797,'Set up'!$A$2:$C$70,2,FALSE)</f>
        <v>C00000049</v>
      </c>
      <c r="F4797" s="151" t="s">
        <v>2728</v>
      </c>
      <c r="G4797" s="151" t="s">
        <v>4424</v>
      </c>
      <c r="H4797" s="150">
        <v>1</v>
      </c>
      <c r="I4797" s="5" t="str">
        <f>VLOOKUP(F4797,'Set up'!$A$2:$C$70,3,FALSE)</f>
        <v>Cash</v>
      </c>
      <c r="J4797" s="5">
        <f>VLOOKUP(F4797,'Set up'!$A$2:$D$70,4,FALSE)</f>
        <v>0</v>
      </c>
      <c r="K4797" s="4">
        <f t="shared" si="1107"/>
        <v>46003</v>
      </c>
      <c r="L4797" s="5">
        <f t="shared" si="1108"/>
        <v>12</v>
      </c>
      <c r="M4797" s="5">
        <f t="shared" si="1109"/>
        <v>2025</v>
      </c>
      <c r="N4797" s="156">
        <v>200</v>
      </c>
      <c r="P4797" s="12"/>
      <c r="Q4797" s="7">
        <f t="shared" si="1110"/>
        <v>7922123.5500000101</v>
      </c>
      <c r="R4797" s="44" t="str">
        <f>VLOOKUP(F4797,'Set up'!$A$2:$E$70,5,FALSE)</f>
        <v>Cash</v>
      </c>
    </row>
    <row r="4798" spans="1:18" ht="16.2" customHeight="1" x14ac:dyDescent="0.3">
      <c r="A4798" s="150" t="s">
        <v>4409</v>
      </c>
      <c r="B4798" s="5">
        <f t="shared" si="1105"/>
        <v>12</v>
      </c>
      <c r="C4798" s="5">
        <f t="shared" si="1106"/>
        <v>2025</v>
      </c>
      <c r="D4798" s="150" t="s">
        <v>4378</v>
      </c>
      <c r="E4798" s="5" t="str">
        <f>VLOOKUP(F4798,'Set up'!$A$2:$C$70,2,FALSE)</f>
        <v>C00000050</v>
      </c>
      <c r="F4798" s="151" t="s">
        <v>2656</v>
      </c>
      <c r="G4798" s="151" t="s">
        <v>3615</v>
      </c>
      <c r="H4798" s="150">
        <v>1</v>
      </c>
      <c r="I4798" s="5" t="str">
        <f>VLOOKUP(F4798,'Set up'!$A$2:$C$70,3,FALSE)</f>
        <v>Cash</v>
      </c>
      <c r="J4798" s="5">
        <f>VLOOKUP(F4798,'Set up'!$A$2:$D$70,4,FALSE)</f>
        <v>0</v>
      </c>
      <c r="K4798" s="4">
        <f t="shared" si="1107"/>
        <v>46004</v>
      </c>
      <c r="L4798" s="5">
        <f t="shared" si="1108"/>
        <v>12</v>
      </c>
      <c r="M4798" s="5">
        <f t="shared" si="1109"/>
        <v>2025</v>
      </c>
      <c r="N4798" s="156">
        <v>1687.5</v>
      </c>
      <c r="P4798" s="12"/>
      <c r="Q4798" s="7">
        <f t="shared" si="1110"/>
        <v>7923811.0500000101</v>
      </c>
      <c r="R4798" s="44" t="str">
        <f>VLOOKUP(F4798,'Set up'!$A$2:$E$70,5,FALSE)</f>
        <v>Cash</v>
      </c>
    </row>
    <row r="4799" spans="1:18" ht="16.2" customHeight="1" x14ac:dyDescent="0.3">
      <c r="A4799" s="150" t="s">
        <v>4409</v>
      </c>
      <c r="B4799" s="5">
        <f t="shared" si="1105"/>
        <v>12</v>
      </c>
      <c r="C4799" s="5">
        <f t="shared" si="1106"/>
        <v>2025</v>
      </c>
      <c r="D4799" s="150" t="s">
        <v>4378</v>
      </c>
      <c r="E4799" s="5" t="str">
        <f>VLOOKUP(F4799,'Set up'!$A$2:$C$70,2,FALSE)</f>
        <v>C00000050</v>
      </c>
      <c r="F4799" s="151" t="s">
        <v>2656</v>
      </c>
      <c r="G4799" s="151" t="s">
        <v>2129</v>
      </c>
      <c r="H4799" s="150">
        <v>2</v>
      </c>
      <c r="I4799" s="5" t="str">
        <f>VLOOKUP(F4799,'Set up'!$A$2:$C$70,3,FALSE)</f>
        <v>Cash</v>
      </c>
      <c r="J4799" s="5">
        <f>VLOOKUP(F4799,'Set up'!$A$2:$D$70,4,FALSE)</f>
        <v>0</v>
      </c>
      <c r="K4799" s="4">
        <f t="shared" si="1107"/>
        <v>46004</v>
      </c>
      <c r="L4799" s="5">
        <f t="shared" si="1108"/>
        <v>12</v>
      </c>
      <c r="M4799" s="5">
        <f t="shared" si="1109"/>
        <v>2025</v>
      </c>
      <c r="N4799" s="156">
        <v>532.79999999999995</v>
      </c>
      <c r="P4799" s="12"/>
      <c r="Q4799" s="7">
        <f t="shared" si="1110"/>
        <v>7924343.8500000099</v>
      </c>
      <c r="R4799" s="44" t="str">
        <f>VLOOKUP(F4799,'Set up'!$A$2:$E$70,5,FALSE)</f>
        <v>Cash</v>
      </c>
    </row>
    <row r="4800" spans="1:18" ht="16.2" customHeight="1" x14ac:dyDescent="0.3">
      <c r="A4800" s="150" t="s">
        <v>4409</v>
      </c>
      <c r="B4800" s="5">
        <f t="shared" si="1105"/>
        <v>12</v>
      </c>
      <c r="C4800" s="5">
        <f t="shared" si="1106"/>
        <v>2025</v>
      </c>
      <c r="D4800" s="150" t="s">
        <v>4378</v>
      </c>
      <c r="E4800" s="5" t="str">
        <f>VLOOKUP(F4800,'Set up'!$A$2:$C$70,2,FALSE)</f>
        <v>C00000050</v>
      </c>
      <c r="F4800" s="151" t="s">
        <v>2656</v>
      </c>
      <c r="G4800" s="151" t="s">
        <v>945</v>
      </c>
      <c r="H4800" s="150">
        <v>1</v>
      </c>
      <c r="I4800" s="5" t="str">
        <f>VLOOKUP(F4800,'Set up'!$A$2:$C$70,3,FALSE)</f>
        <v>Cash</v>
      </c>
      <c r="J4800" s="5">
        <f>VLOOKUP(F4800,'Set up'!$A$2:$D$70,4,FALSE)</f>
        <v>0</v>
      </c>
      <c r="K4800" s="4">
        <f t="shared" si="1107"/>
        <v>46004</v>
      </c>
      <c r="L4800" s="5">
        <f t="shared" si="1108"/>
        <v>12</v>
      </c>
      <c r="M4800" s="5">
        <f t="shared" si="1109"/>
        <v>2025</v>
      </c>
      <c r="N4800" s="156">
        <v>115</v>
      </c>
      <c r="P4800" s="12"/>
      <c r="Q4800" s="7">
        <f t="shared" si="1110"/>
        <v>7924458.8500000099</v>
      </c>
      <c r="R4800" s="44" t="str">
        <f>VLOOKUP(F4800,'Set up'!$A$2:$E$70,5,FALSE)</f>
        <v>Cash</v>
      </c>
    </row>
    <row r="4801" spans="1:18" ht="16.2" customHeight="1" x14ac:dyDescent="0.3">
      <c r="A4801" s="150" t="s">
        <v>4409</v>
      </c>
      <c r="B4801" s="5">
        <f t="shared" si="1105"/>
        <v>12</v>
      </c>
      <c r="C4801" s="5">
        <f t="shared" si="1106"/>
        <v>2025</v>
      </c>
      <c r="D4801" s="150" t="s">
        <v>4378</v>
      </c>
      <c r="E4801" s="5" t="str">
        <f>VLOOKUP(F4801,'Set up'!$A$2:$C$70,2,FALSE)</f>
        <v>C00000050</v>
      </c>
      <c r="F4801" s="151" t="s">
        <v>2656</v>
      </c>
      <c r="G4801" s="151" t="s">
        <v>2646</v>
      </c>
      <c r="H4801" s="150">
        <v>5</v>
      </c>
      <c r="I4801" s="5" t="str">
        <f>VLOOKUP(F4801,'Set up'!$A$2:$C$70,3,FALSE)</f>
        <v>Cash</v>
      </c>
      <c r="J4801" s="5">
        <f>VLOOKUP(F4801,'Set up'!$A$2:$D$70,4,FALSE)</f>
        <v>0</v>
      </c>
      <c r="K4801" s="4">
        <f t="shared" si="1107"/>
        <v>46004</v>
      </c>
      <c r="L4801" s="5">
        <f t="shared" si="1108"/>
        <v>12</v>
      </c>
      <c r="M4801" s="5">
        <f t="shared" si="1109"/>
        <v>2025</v>
      </c>
      <c r="N4801" s="156">
        <v>312.5</v>
      </c>
      <c r="P4801" s="12"/>
      <c r="Q4801" s="7">
        <f t="shared" si="1110"/>
        <v>7924771.3500000099</v>
      </c>
      <c r="R4801" s="44" t="str">
        <f>VLOOKUP(F4801,'Set up'!$A$2:$E$70,5,FALSE)</f>
        <v>Cash</v>
      </c>
    </row>
    <row r="4802" spans="1:18" ht="16.2" customHeight="1" x14ac:dyDescent="0.3">
      <c r="A4802" s="150" t="s">
        <v>4410</v>
      </c>
      <c r="B4802" s="5">
        <f t="shared" si="1105"/>
        <v>12</v>
      </c>
      <c r="C4802" s="5">
        <f t="shared" si="1106"/>
        <v>2025</v>
      </c>
      <c r="D4802" s="150" t="s">
        <v>4379</v>
      </c>
      <c r="E4802" s="5" t="str">
        <f>VLOOKUP(F4802,'Set up'!$A$2:$C$70,2,FALSE)</f>
        <v>C00000063</v>
      </c>
      <c r="F4802" s="151" t="s">
        <v>4198</v>
      </c>
      <c r="G4802" s="151" t="s">
        <v>4348</v>
      </c>
      <c r="H4802" s="150">
        <v>6</v>
      </c>
      <c r="I4802" s="5" t="str">
        <f>VLOOKUP(F4802,'Set up'!$A$2:$C$70,3,FALSE)</f>
        <v>Cash</v>
      </c>
      <c r="J4802" s="5">
        <f>VLOOKUP(F4802,'Set up'!$A$2:$D$70,4,FALSE)</f>
        <v>0</v>
      </c>
      <c r="K4802" s="4">
        <f t="shared" si="1107"/>
        <v>46006</v>
      </c>
      <c r="L4802" s="5">
        <f t="shared" si="1108"/>
        <v>12</v>
      </c>
      <c r="M4802" s="5">
        <f t="shared" si="1109"/>
        <v>2025</v>
      </c>
      <c r="N4802" s="156">
        <v>360</v>
      </c>
      <c r="P4802" s="12"/>
      <c r="Q4802" s="7">
        <f t="shared" si="1110"/>
        <v>7925131.3500000099</v>
      </c>
      <c r="R4802" s="44" t="str">
        <f>VLOOKUP(F4802,'Set up'!$A$2:$E$70,5,FALSE)</f>
        <v>Cash</v>
      </c>
    </row>
    <row r="4803" spans="1:18" ht="16.2" customHeight="1" x14ac:dyDescent="0.3">
      <c r="A4803" s="150" t="s">
        <v>4410</v>
      </c>
      <c r="B4803" s="5">
        <f t="shared" ref="B4803:B4864" si="1111">MONTH(A4803)</f>
        <v>12</v>
      </c>
      <c r="C4803" s="5">
        <f t="shared" ref="C4803:C4864" si="1112">YEAR(A4803)</f>
        <v>2025</v>
      </c>
      <c r="D4803" s="150" t="s">
        <v>4379</v>
      </c>
      <c r="E4803" s="5" t="str">
        <f>VLOOKUP(F4803,'Set up'!$A$2:$C$70,2,FALSE)</f>
        <v>C00000063</v>
      </c>
      <c r="F4803" s="151" t="s">
        <v>4198</v>
      </c>
      <c r="G4803" s="151" t="s">
        <v>4051</v>
      </c>
      <c r="H4803" s="150">
        <v>4</v>
      </c>
      <c r="I4803" s="5" t="str">
        <f>VLOOKUP(F4803,'Set up'!$A$2:$C$70,3,FALSE)</f>
        <v>Cash</v>
      </c>
      <c r="J4803" s="5">
        <f>VLOOKUP(F4803,'Set up'!$A$2:$D$70,4,FALSE)</f>
        <v>0</v>
      </c>
      <c r="K4803" s="4">
        <f t="shared" ref="K4803:K4864" si="1113">A4803+J4803</f>
        <v>46006</v>
      </c>
      <c r="L4803" s="5">
        <f t="shared" ref="L4803:L4865" si="1114">MONTH(K4803)</f>
        <v>12</v>
      </c>
      <c r="M4803" s="5">
        <f t="shared" ref="M4803:M4865" si="1115">YEAR(K4803)</f>
        <v>2025</v>
      </c>
      <c r="N4803" s="156">
        <v>480</v>
      </c>
      <c r="P4803" s="12"/>
      <c r="Q4803" s="7">
        <f t="shared" ref="Q4803:Q4864" si="1116">SUM(Q4802+N4803)</f>
        <v>7925611.3500000099</v>
      </c>
      <c r="R4803" s="44" t="str">
        <f>VLOOKUP(F4803,'Set up'!$A$2:$E$70,5,FALSE)</f>
        <v>Cash</v>
      </c>
    </row>
    <row r="4804" spans="1:18" ht="16.2" customHeight="1" x14ac:dyDescent="0.3">
      <c r="A4804" s="150" t="s">
        <v>4411</v>
      </c>
      <c r="B4804" s="5">
        <f t="shared" si="1111"/>
        <v>12</v>
      </c>
      <c r="C4804" s="5">
        <f t="shared" si="1112"/>
        <v>2025</v>
      </c>
      <c r="D4804" s="150" t="s">
        <v>4380</v>
      </c>
      <c r="E4804" s="5" t="str">
        <f>VLOOKUP(F4804,'Set up'!$A$2:$C$70,2,FALSE)</f>
        <v>C00000042</v>
      </c>
      <c r="F4804" s="151" t="s">
        <v>2012</v>
      </c>
      <c r="G4804" s="151" t="s">
        <v>2646</v>
      </c>
      <c r="H4804" s="150">
        <v>2</v>
      </c>
      <c r="I4804" s="5" t="str">
        <f>VLOOKUP(F4804,'Set up'!$A$2:$C$70,3,FALSE)</f>
        <v>Cash</v>
      </c>
      <c r="J4804" s="5">
        <f>VLOOKUP(F4804,'Set up'!$A$2:$D$70,4,FALSE)</f>
        <v>0</v>
      </c>
      <c r="K4804" s="4">
        <f t="shared" si="1113"/>
        <v>46009</v>
      </c>
      <c r="L4804" s="5">
        <f t="shared" si="1114"/>
        <v>12</v>
      </c>
      <c r="M4804" s="5">
        <f t="shared" si="1115"/>
        <v>2025</v>
      </c>
      <c r="N4804" s="156">
        <v>125</v>
      </c>
      <c r="P4804" s="12"/>
      <c r="Q4804" s="7">
        <f t="shared" si="1116"/>
        <v>7925736.3500000099</v>
      </c>
      <c r="R4804" s="44" t="str">
        <f>VLOOKUP(F4804,'Set up'!$A$2:$E$70,5,FALSE)</f>
        <v>Trsf</v>
      </c>
    </row>
    <row r="4805" spans="1:18" ht="16.2" customHeight="1" x14ac:dyDescent="0.3">
      <c r="A4805" s="150" t="s">
        <v>4411</v>
      </c>
      <c r="B4805" s="5">
        <f t="shared" si="1111"/>
        <v>12</v>
      </c>
      <c r="C4805" s="5">
        <f t="shared" si="1112"/>
        <v>2025</v>
      </c>
      <c r="D4805" s="150" t="s">
        <v>4381</v>
      </c>
      <c r="E4805" s="5" t="str">
        <f>VLOOKUP(F4805,'Set up'!$A$2:$C$70,2,FALSE)</f>
        <v>C00000042</v>
      </c>
      <c r="F4805" s="151" t="s">
        <v>2012</v>
      </c>
      <c r="G4805" s="151" t="s">
        <v>3645</v>
      </c>
      <c r="H4805" s="150">
        <v>5</v>
      </c>
      <c r="I4805" s="5" t="str">
        <f>VLOOKUP(F4805,'Set up'!$A$2:$C$70,3,FALSE)</f>
        <v>Cash</v>
      </c>
      <c r="J4805" s="5">
        <f>VLOOKUP(F4805,'Set up'!$A$2:$D$70,4,FALSE)</f>
        <v>0</v>
      </c>
      <c r="K4805" s="4">
        <f t="shared" si="1113"/>
        <v>46009</v>
      </c>
      <c r="L4805" s="5">
        <f t="shared" si="1114"/>
        <v>12</v>
      </c>
      <c r="M4805" s="5">
        <f t="shared" si="1115"/>
        <v>2025</v>
      </c>
      <c r="N4805" s="156">
        <v>7762.5</v>
      </c>
      <c r="P4805" s="12"/>
      <c r="Q4805" s="7">
        <f t="shared" si="1116"/>
        <v>7933498.8500000099</v>
      </c>
      <c r="R4805" s="44" t="str">
        <f>VLOOKUP(F4805,'Set up'!$A$2:$E$70,5,FALSE)</f>
        <v>Trsf</v>
      </c>
    </row>
    <row r="4806" spans="1:18" ht="16.2" customHeight="1" x14ac:dyDescent="0.3">
      <c r="A4806" s="150" t="s">
        <v>4411</v>
      </c>
      <c r="B4806" s="5">
        <f t="shared" si="1111"/>
        <v>12</v>
      </c>
      <c r="C4806" s="5">
        <f t="shared" si="1112"/>
        <v>2025</v>
      </c>
      <c r="D4806" s="150" t="s">
        <v>4381</v>
      </c>
      <c r="E4806" s="5" t="str">
        <f>VLOOKUP(F4806,'Set up'!$A$2:$C$70,2,FALSE)</f>
        <v>C00000042</v>
      </c>
      <c r="F4806" s="151" t="s">
        <v>2012</v>
      </c>
      <c r="G4806" s="151" t="s">
        <v>1392</v>
      </c>
      <c r="H4806" s="150">
        <v>15</v>
      </c>
      <c r="I4806" s="5" t="str">
        <f>VLOOKUP(F4806,'Set up'!$A$2:$C$70,3,FALSE)</f>
        <v>Cash</v>
      </c>
      <c r="J4806" s="5">
        <f>VLOOKUP(F4806,'Set up'!$A$2:$D$70,4,FALSE)</f>
        <v>0</v>
      </c>
      <c r="K4806" s="4">
        <f t="shared" si="1113"/>
        <v>46009</v>
      </c>
      <c r="L4806" s="5">
        <f t="shared" si="1114"/>
        <v>12</v>
      </c>
      <c r="M4806" s="5">
        <f t="shared" si="1115"/>
        <v>2025</v>
      </c>
      <c r="N4806" s="156">
        <v>2655</v>
      </c>
      <c r="P4806" s="12"/>
      <c r="Q4806" s="7">
        <f t="shared" si="1116"/>
        <v>7936153.8500000099</v>
      </c>
      <c r="R4806" s="44" t="str">
        <f>VLOOKUP(F4806,'Set up'!$A$2:$E$70,5,FALSE)</f>
        <v>Trsf</v>
      </c>
    </row>
    <row r="4807" spans="1:18" ht="16.2" customHeight="1" x14ac:dyDescent="0.3">
      <c r="A4807" s="150" t="s">
        <v>4411</v>
      </c>
      <c r="B4807" s="5">
        <f t="shared" si="1111"/>
        <v>12</v>
      </c>
      <c r="C4807" s="5">
        <f t="shared" si="1112"/>
        <v>2025</v>
      </c>
      <c r="D4807" s="150" t="s">
        <v>4381</v>
      </c>
      <c r="E4807" s="5" t="str">
        <f>VLOOKUP(F4807,'Set up'!$A$2:$C$70,2,FALSE)</f>
        <v>C00000042</v>
      </c>
      <c r="F4807" s="151" t="s">
        <v>2012</v>
      </c>
      <c r="G4807" s="151" t="s">
        <v>1922</v>
      </c>
      <c r="H4807" s="150">
        <v>7</v>
      </c>
      <c r="I4807" s="5" t="str">
        <f>VLOOKUP(F4807,'Set up'!$A$2:$C$70,3,FALSE)</f>
        <v>Cash</v>
      </c>
      <c r="J4807" s="5">
        <f>VLOOKUP(F4807,'Set up'!$A$2:$D$70,4,FALSE)</f>
        <v>0</v>
      </c>
      <c r="K4807" s="4">
        <f t="shared" si="1113"/>
        <v>46009</v>
      </c>
      <c r="L4807" s="5">
        <f t="shared" si="1114"/>
        <v>12</v>
      </c>
      <c r="M4807" s="5">
        <f t="shared" si="1115"/>
        <v>2025</v>
      </c>
      <c r="N4807" s="156">
        <v>1606.5</v>
      </c>
      <c r="P4807" s="12"/>
      <c r="Q4807" s="7">
        <f t="shared" si="1116"/>
        <v>7937760.3500000099</v>
      </c>
      <c r="R4807" s="44" t="str">
        <f>VLOOKUP(F4807,'Set up'!$A$2:$E$70,5,FALSE)</f>
        <v>Trsf</v>
      </c>
    </row>
    <row r="4808" spans="1:18" ht="16.2" customHeight="1" x14ac:dyDescent="0.3">
      <c r="A4808" s="150" t="s">
        <v>4411</v>
      </c>
      <c r="B4808" s="5">
        <f t="shared" si="1111"/>
        <v>12</v>
      </c>
      <c r="C4808" s="5">
        <f t="shared" si="1112"/>
        <v>2025</v>
      </c>
      <c r="D4808" s="150" t="s">
        <v>4381</v>
      </c>
      <c r="E4808" s="5" t="str">
        <f>VLOOKUP(F4808,'Set up'!$A$2:$C$70,2,FALSE)</f>
        <v>C00000042</v>
      </c>
      <c r="F4808" s="151" t="s">
        <v>2012</v>
      </c>
      <c r="G4808" s="151" t="s">
        <v>46</v>
      </c>
      <c r="H4808" s="150">
        <v>8</v>
      </c>
      <c r="I4808" s="5" t="str">
        <f>VLOOKUP(F4808,'Set up'!$A$2:$C$70,3,FALSE)</f>
        <v>Cash</v>
      </c>
      <c r="J4808" s="5">
        <f>VLOOKUP(F4808,'Set up'!$A$2:$D$70,4,FALSE)</f>
        <v>0</v>
      </c>
      <c r="K4808" s="4">
        <f t="shared" si="1113"/>
        <v>46009</v>
      </c>
      <c r="L4808" s="5">
        <f t="shared" si="1114"/>
        <v>12</v>
      </c>
      <c r="M4808" s="5">
        <f t="shared" si="1115"/>
        <v>2025</v>
      </c>
      <c r="N4808" s="156">
        <v>920</v>
      </c>
      <c r="P4808" s="12"/>
      <c r="Q4808" s="7">
        <f t="shared" si="1116"/>
        <v>7938680.3500000099</v>
      </c>
      <c r="R4808" s="44" t="str">
        <f>VLOOKUP(F4808,'Set up'!$A$2:$E$70,5,FALSE)</f>
        <v>Trsf</v>
      </c>
    </row>
    <row r="4809" spans="1:18" ht="16.2" customHeight="1" x14ac:dyDescent="0.3">
      <c r="A4809" s="150" t="s">
        <v>4411</v>
      </c>
      <c r="B4809" s="5">
        <f t="shared" si="1111"/>
        <v>12</v>
      </c>
      <c r="C4809" s="5">
        <f t="shared" si="1112"/>
        <v>2025</v>
      </c>
      <c r="D4809" s="150" t="s">
        <v>4381</v>
      </c>
      <c r="E4809" s="5" t="str">
        <f>VLOOKUP(F4809,'Set up'!$A$2:$C$70,2,FALSE)</f>
        <v>C00000042</v>
      </c>
      <c r="F4809" s="151" t="s">
        <v>2012</v>
      </c>
      <c r="G4809" s="151" t="s">
        <v>1073</v>
      </c>
      <c r="H4809" s="150">
        <v>1</v>
      </c>
      <c r="I4809" s="5" t="str">
        <f>VLOOKUP(F4809,'Set up'!$A$2:$C$70,3,FALSE)</f>
        <v>Cash</v>
      </c>
      <c r="J4809" s="5">
        <f>VLOOKUP(F4809,'Set up'!$A$2:$D$70,4,FALSE)</f>
        <v>0</v>
      </c>
      <c r="K4809" s="4">
        <f t="shared" si="1113"/>
        <v>46009</v>
      </c>
      <c r="L4809" s="5">
        <f t="shared" si="1114"/>
        <v>12</v>
      </c>
      <c r="M4809" s="5">
        <f t="shared" si="1115"/>
        <v>2025</v>
      </c>
      <c r="N4809" s="156">
        <v>1050</v>
      </c>
      <c r="P4809" s="12"/>
      <c r="Q4809" s="7">
        <f t="shared" si="1116"/>
        <v>7939730.3500000099</v>
      </c>
      <c r="R4809" s="44" t="str">
        <f>VLOOKUP(F4809,'Set up'!$A$2:$E$70,5,FALSE)</f>
        <v>Trsf</v>
      </c>
    </row>
    <row r="4810" spans="1:18" ht="16.2" customHeight="1" x14ac:dyDescent="0.3">
      <c r="A4810" s="150" t="s">
        <v>4412</v>
      </c>
      <c r="B4810" s="5">
        <f t="shared" si="1111"/>
        <v>12</v>
      </c>
      <c r="C4810" s="5">
        <f t="shared" si="1112"/>
        <v>2025</v>
      </c>
      <c r="D4810" s="150" t="s">
        <v>4382</v>
      </c>
      <c r="E4810" s="5" t="str">
        <f>VLOOKUP(F4810,'Set up'!$A$2:$C$70,2,FALSE)</f>
        <v>C00000044</v>
      </c>
      <c r="F4810" s="151" t="s">
        <v>2929</v>
      </c>
      <c r="G4810" s="151" t="s">
        <v>3122</v>
      </c>
      <c r="H4810" s="150">
        <v>1</v>
      </c>
      <c r="I4810" s="5" t="str">
        <f>VLOOKUP(F4810,'Set up'!$A$2:$C$70,3,FALSE)</f>
        <v>Cash</v>
      </c>
      <c r="J4810" s="5">
        <f>VLOOKUP(F4810,'Set up'!$A$2:$D$70,4,FALSE)</f>
        <v>0</v>
      </c>
      <c r="K4810" s="4">
        <f t="shared" si="1113"/>
        <v>46010</v>
      </c>
      <c r="L4810" s="5">
        <f t="shared" si="1114"/>
        <v>12</v>
      </c>
      <c r="M4810" s="5">
        <f t="shared" si="1115"/>
        <v>2025</v>
      </c>
      <c r="N4810" s="156">
        <v>1687.5</v>
      </c>
      <c r="P4810" s="12"/>
      <c r="Q4810" s="7">
        <f t="shared" si="1116"/>
        <v>7941417.8500000099</v>
      </c>
      <c r="R4810" s="44" t="str">
        <f>VLOOKUP(F4810,'Set up'!$A$2:$E$70,5,FALSE)</f>
        <v>Cash</v>
      </c>
    </row>
    <row r="4811" spans="1:18" ht="16.2" customHeight="1" x14ac:dyDescent="0.3">
      <c r="A4811" s="150" t="s">
        <v>4412</v>
      </c>
      <c r="B4811" s="5">
        <f t="shared" si="1111"/>
        <v>12</v>
      </c>
      <c r="C4811" s="5">
        <f t="shared" si="1112"/>
        <v>2025</v>
      </c>
      <c r="D4811" s="150" t="s">
        <v>4382</v>
      </c>
      <c r="E4811" s="5" t="str">
        <f>VLOOKUP(F4811,'Set up'!$A$2:$C$70,2,FALSE)</f>
        <v>C00000044</v>
      </c>
      <c r="F4811" s="151" t="s">
        <v>2929</v>
      </c>
      <c r="G4811" s="151" t="s">
        <v>2570</v>
      </c>
      <c r="H4811" s="150">
        <v>2</v>
      </c>
      <c r="I4811" s="5" t="str">
        <f>VLOOKUP(F4811,'Set up'!$A$2:$C$70,3,FALSE)</f>
        <v>Cash</v>
      </c>
      <c r="J4811" s="5">
        <f>VLOOKUP(F4811,'Set up'!$A$2:$D$70,4,FALSE)</f>
        <v>0</v>
      </c>
      <c r="K4811" s="4">
        <f t="shared" si="1113"/>
        <v>46010</v>
      </c>
      <c r="L4811" s="5">
        <f t="shared" si="1114"/>
        <v>12</v>
      </c>
      <c r="M4811" s="5">
        <f t="shared" si="1115"/>
        <v>2025</v>
      </c>
      <c r="N4811" s="156">
        <v>432</v>
      </c>
      <c r="P4811" s="12"/>
      <c r="Q4811" s="7">
        <f t="shared" si="1116"/>
        <v>7941849.8500000099</v>
      </c>
      <c r="R4811" s="44" t="str">
        <f>VLOOKUP(F4811,'Set up'!$A$2:$E$70,5,FALSE)</f>
        <v>Cash</v>
      </c>
    </row>
    <row r="4812" spans="1:18" ht="16.2" customHeight="1" x14ac:dyDescent="0.3">
      <c r="A4812" s="150" t="s">
        <v>4412</v>
      </c>
      <c r="B4812" s="5">
        <f t="shared" si="1111"/>
        <v>12</v>
      </c>
      <c r="C4812" s="5">
        <f t="shared" si="1112"/>
        <v>2025</v>
      </c>
      <c r="D4812" s="150" t="s">
        <v>4382</v>
      </c>
      <c r="E4812" s="5" t="str">
        <f>VLOOKUP(F4812,'Set up'!$A$2:$C$70,2,FALSE)</f>
        <v>C00000044</v>
      </c>
      <c r="F4812" s="151" t="s">
        <v>2929</v>
      </c>
      <c r="G4812" s="151" t="s">
        <v>2738</v>
      </c>
      <c r="H4812" s="150">
        <v>5</v>
      </c>
      <c r="I4812" s="5" t="str">
        <f>VLOOKUP(F4812,'Set up'!$A$2:$C$70,3,FALSE)</f>
        <v>Cash</v>
      </c>
      <c r="J4812" s="5">
        <f>VLOOKUP(F4812,'Set up'!$A$2:$D$70,4,FALSE)</f>
        <v>0</v>
      </c>
      <c r="K4812" s="4">
        <f t="shared" si="1113"/>
        <v>46010</v>
      </c>
      <c r="L4812" s="5">
        <f t="shared" si="1114"/>
        <v>12</v>
      </c>
      <c r="M4812" s="5">
        <f t="shared" si="1115"/>
        <v>2025</v>
      </c>
      <c r="N4812" s="156">
        <v>875</v>
      </c>
      <c r="P4812" s="12"/>
      <c r="Q4812" s="7">
        <f t="shared" si="1116"/>
        <v>7942724.8500000099</v>
      </c>
      <c r="R4812" s="44" t="str">
        <f>VLOOKUP(F4812,'Set up'!$A$2:$E$70,5,FALSE)</f>
        <v>Cash</v>
      </c>
    </row>
    <row r="4813" spans="1:18" ht="16.2" customHeight="1" x14ac:dyDescent="0.3">
      <c r="A4813" s="150" t="s">
        <v>4412</v>
      </c>
      <c r="B4813" s="5">
        <f t="shared" si="1111"/>
        <v>12</v>
      </c>
      <c r="C4813" s="5">
        <f t="shared" si="1112"/>
        <v>2025</v>
      </c>
      <c r="D4813" s="150" t="s">
        <v>4382</v>
      </c>
      <c r="E4813" s="5" t="str">
        <f>VLOOKUP(F4813,'Set up'!$A$2:$C$70,2,FALSE)</f>
        <v>C00000044</v>
      </c>
      <c r="F4813" s="151" t="s">
        <v>2929</v>
      </c>
      <c r="G4813" s="151" t="s">
        <v>1715</v>
      </c>
      <c r="H4813" s="150">
        <v>1</v>
      </c>
      <c r="I4813" s="5" t="str">
        <f>VLOOKUP(F4813,'Set up'!$A$2:$C$70,3,FALSE)</f>
        <v>Cash</v>
      </c>
      <c r="J4813" s="5">
        <f>VLOOKUP(F4813,'Set up'!$A$2:$D$70,4,FALSE)</f>
        <v>0</v>
      </c>
      <c r="K4813" s="4">
        <f t="shared" si="1113"/>
        <v>46010</v>
      </c>
      <c r="L4813" s="5">
        <f t="shared" si="1114"/>
        <v>12</v>
      </c>
      <c r="M4813" s="5">
        <f t="shared" si="1115"/>
        <v>2025</v>
      </c>
      <c r="N4813" s="156">
        <v>165</v>
      </c>
      <c r="P4813" s="12"/>
      <c r="Q4813" s="7">
        <f t="shared" si="1116"/>
        <v>7942889.8500000099</v>
      </c>
      <c r="R4813" s="44" t="str">
        <f>VLOOKUP(F4813,'Set up'!$A$2:$E$70,5,FALSE)</f>
        <v>Cash</v>
      </c>
    </row>
    <row r="4814" spans="1:18" ht="16.2" customHeight="1" x14ac:dyDescent="0.3">
      <c r="A4814" s="150" t="s">
        <v>4412</v>
      </c>
      <c r="B4814" s="5">
        <f t="shared" si="1111"/>
        <v>12</v>
      </c>
      <c r="C4814" s="5">
        <f t="shared" si="1112"/>
        <v>2025</v>
      </c>
      <c r="D4814" s="150" t="s">
        <v>4383</v>
      </c>
      <c r="E4814" s="5" t="str">
        <f>VLOOKUP(F4814,'Set up'!$A$2:$C$70,2,FALSE)</f>
        <v>C00000019</v>
      </c>
      <c r="F4814" s="151" t="s">
        <v>400</v>
      </c>
      <c r="G4814" s="151" t="s">
        <v>3226</v>
      </c>
      <c r="H4814" s="150">
        <v>1</v>
      </c>
      <c r="I4814" s="5" t="str">
        <f>VLOOKUP(F4814,'Set up'!$A$2:$C$70,3,FALSE)</f>
        <v>Cash</v>
      </c>
      <c r="J4814" s="5">
        <f>VLOOKUP(F4814,'Set up'!$A$2:$D$70,4,FALSE)</f>
        <v>0</v>
      </c>
      <c r="K4814" s="4">
        <f t="shared" si="1113"/>
        <v>46010</v>
      </c>
      <c r="L4814" s="5">
        <f t="shared" si="1114"/>
        <v>12</v>
      </c>
      <c r="M4814" s="5">
        <f t="shared" si="1115"/>
        <v>2025</v>
      </c>
      <c r="N4814" s="156">
        <v>250</v>
      </c>
      <c r="P4814" s="12"/>
      <c r="Q4814" s="7">
        <f t="shared" si="1116"/>
        <v>7943139.8500000099</v>
      </c>
      <c r="R4814" s="44" t="str">
        <f>VLOOKUP(F4814,'Set up'!$A$2:$E$70,5,FALSE)</f>
        <v>Trsf</v>
      </c>
    </row>
    <row r="4815" spans="1:18" ht="16.2" customHeight="1" x14ac:dyDescent="0.3">
      <c r="A4815" s="150" t="s">
        <v>4412</v>
      </c>
      <c r="B4815" s="5">
        <f t="shared" si="1111"/>
        <v>12</v>
      </c>
      <c r="C4815" s="5">
        <f t="shared" si="1112"/>
        <v>2025</v>
      </c>
      <c r="D4815" s="150" t="s">
        <v>4383</v>
      </c>
      <c r="E4815" s="5" t="str">
        <f>VLOOKUP(F4815,'Set up'!$A$2:$C$70,2,FALSE)</f>
        <v>C00000019</v>
      </c>
      <c r="F4815" s="151" t="s">
        <v>400</v>
      </c>
      <c r="G4815" s="151" t="s">
        <v>1469</v>
      </c>
      <c r="H4815" s="150">
        <v>1</v>
      </c>
      <c r="I4815" s="5" t="str">
        <f>VLOOKUP(F4815,'Set up'!$A$2:$C$70,3,FALSE)</f>
        <v>Cash</v>
      </c>
      <c r="J4815" s="5">
        <f>VLOOKUP(F4815,'Set up'!$A$2:$D$70,4,FALSE)</f>
        <v>0</v>
      </c>
      <c r="K4815" s="4">
        <f t="shared" si="1113"/>
        <v>46010</v>
      </c>
      <c r="L4815" s="5">
        <f t="shared" si="1114"/>
        <v>12</v>
      </c>
      <c r="M4815" s="5">
        <f t="shared" si="1115"/>
        <v>2025</v>
      </c>
      <c r="N4815" s="156">
        <v>410</v>
      </c>
      <c r="P4815" s="12"/>
      <c r="Q4815" s="7">
        <f t="shared" si="1116"/>
        <v>7943549.8500000099</v>
      </c>
      <c r="R4815" s="44" t="str">
        <f>VLOOKUP(F4815,'Set up'!$A$2:$E$70,5,FALSE)</f>
        <v>Trsf</v>
      </c>
    </row>
    <row r="4816" spans="1:18" ht="16.2" customHeight="1" x14ac:dyDescent="0.3">
      <c r="A4816" s="150" t="s">
        <v>4412</v>
      </c>
      <c r="B4816" s="5">
        <f t="shared" si="1111"/>
        <v>12</v>
      </c>
      <c r="C4816" s="5">
        <f t="shared" si="1112"/>
        <v>2025</v>
      </c>
      <c r="D4816" s="150" t="s">
        <v>4383</v>
      </c>
      <c r="E4816" s="5" t="str">
        <f>VLOOKUP(F4816,'Set up'!$A$2:$C$70,2,FALSE)</f>
        <v>C00000019</v>
      </c>
      <c r="F4816" s="151" t="s">
        <v>400</v>
      </c>
      <c r="G4816" s="151" t="s">
        <v>945</v>
      </c>
      <c r="H4816" s="150">
        <v>1</v>
      </c>
      <c r="I4816" s="5" t="str">
        <f>VLOOKUP(F4816,'Set up'!$A$2:$C$70,3,FALSE)</f>
        <v>Cash</v>
      </c>
      <c r="J4816" s="5">
        <f>VLOOKUP(F4816,'Set up'!$A$2:$D$70,4,FALSE)</f>
        <v>0</v>
      </c>
      <c r="K4816" s="4">
        <f t="shared" si="1113"/>
        <v>46010</v>
      </c>
      <c r="L4816" s="5">
        <f t="shared" si="1114"/>
        <v>12</v>
      </c>
      <c r="M4816" s="5">
        <f t="shared" si="1115"/>
        <v>2025</v>
      </c>
      <c r="N4816" s="156">
        <v>115</v>
      </c>
      <c r="P4816" s="12"/>
      <c r="Q4816" s="7">
        <f t="shared" si="1116"/>
        <v>7943664.8500000099</v>
      </c>
      <c r="R4816" s="44" t="str">
        <f>VLOOKUP(F4816,'Set up'!$A$2:$E$70,5,FALSE)</f>
        <v>Trsf</v>
      </c>
    </row>
    <row r="4817" spans="1:18" ht="16.2" customHeight="1" x14ac:dyDescent="0.3">
      <c r="A4817" s="150" t="s">
        <v>4412</v>
      </c>
      <c r="B4817" s="5">
        <f t="shared" si="1111"/>
        <v>12</v>
      </c>
      <c r="C4817" s="5">
        <f t="shared" si="1112"/>
        <v>2025</v>
      </c>
      <c r="D4817" s="150" t="s">
        <v>4383</v>
      </c>
      <c r="E4817" s="5" t="str">
        <f>VLOOKUP(F4817,'Set up'!$A$2:$C$70,2,FALSE)</f>
        <v>C00000019</v>
      </c>
      <c r="F4817" s="151" t="s">
        <v>400</v>
      </c>
      <c r="G4817" s="151" t="s">
        <v>894</v>
      </c>
      <c r="H4817" s="150">
        <v>1</v>
      </c>
      <c r="I4817" s="5" t="str">
        <f>VLOOKUP(F4817,'Set up'!$A$2:$C$70,3,FALSE)</f>
        <v>Cash</v>
      </c>
      <c r="J4817" s="5">
        <f>VLOOKUP(F4817,'Set up'!$A$2:$D$70,4,FALSE)</f>
        <v>0</v>
      </c>
      <c r="K4817" s="4">
        <f t="shared" si="1113"/>
        <v>46010</v>
      </c>
      <c r="L4817" s="5">
        <f t="shared" si="1114"/>
        <v>12</v>
      </c>
      <c r="M4817" s="5">
        <f t="shared" si="1115"/>
        <v>2025</v>
      </c>
      <c r="N4817" s="156">
        <v>160</v>
      </c>
      <c r="P4817" s="12"/>
      <c r="Q4817" s="7">
        <f t="shared" si="1116"/>
        <v>7943824.8500000099</v>
      </c>
      <c r="R4817" s="44" t="str">
        <f>VLOOKUP(F4817,'Set up'!$A$2:$E$70,5,FALSE)</f>
        <v>Trsf</v>
      </c>
    </row>
    <row r="4818" spans="1:18" ht="16.2" customHeight="1" x14ac:dyDescent="0.3">
      <c r="A4818" s="150" t="s">
        <v>4412</v>
      </c>
      <c r="B4818" s="5">
        <f t="shared" si="1111"/>
        <v>12</v>
      </c>
      <c r="C4818" s="5">
        <f t="shared" si="1112"/>
        <v>2025</v>
      </c>
      <c r="D4818" s="150" t="s">
        <v>4383</v>
      </c>
      <c r="E4818" s="5" t="str">
        <f>VLOOKUP(F4818,'Set up'!$A$2:$C$70,2,FALSE)</f>
        <v>C00000019</v>
      </c>
      <c r="F4818" s="151" t="s">
        <v>400</v>
      </c>
      <c r="G4818" s="151" t="s">
        <v>2646</v>
      </c>
      <c r="H4818" s="150">
        <v>2</v>
      </c>
      <c r="I4818" s="5" t="str">
        <f>VLOOKUP(F4818,'Set up'!$A$2:$C$70,3,FALSE)</f>
        <v>Cash</v>
      </c>
      <c r="J4818" s="5">
        <f>VLOOKUP(F4818,'Set up'!$A$2:$D$70,4,FALSE)</f>
        <v>0</v>
      </c>
      <c r="K4818" s="4">
        <f t="shared" si="1113"/>
        <v>46010</v>
      </c>
      <c r="L4818" s="5">
        <f t="shared" si="1114"/>
        <v>12</v>
      </c>
      <c r="M4818" s="5">
        <f t="shared" si="1115"/>
        <v>2025</v>
      </c>
      <c r="N4818" s="156">
        <v>125</v>
      </c>
      <c r="P4818" s="12"/>
      <c r="Q4818" s="7">
        <f t="shared" si="1116"/>
        <v>7943949.8500000099</v>
      </c>
      <c r="R4818" s="44" t="str">
        <f>VLOOKUP(F4818,'Set up'!$A$2:$E$70,5,FALSE)</f>
        <v>Trsf</v>
      </c>
    </row>
    <row r="4819" spans="1:18" ht="16.2" customHeight="1" x14ac:dyDescent="0.3">
      <c r="A4819" s="150" t="s">
        <v>4413</v>
      </c>
      <c r="B4819" s="5">
        <f t="shared" si="1111"/>
        <v>12</v>
      </c>
      <c r="C4819" s="5">
        <f t="shared" si="1112"/>
        <v>2025</v>
      </c>
      <c r="D4819" s="150" t="s">
        <v>4384</v>
      </c>
      <c r="E4819" s="5" t="str">
        <f>VLOOKUP(F4819,'Set up'!$A$2:$C$70,2,FALSE)</f>
        <v>C00000027</v>
      </c>
      <c r="F4819" s="151" t="s">
        <v>859</v>
      </c>
      <c r="G4819" s="151" t="s">
        <v>3122</v>
      </c>
      <c r="H4819" s="150">
        <v>2</v>
      </c>
      <c r="I4819" s="5" t="str">
        <f>VLOOKUP(F4819,'Set up'!$A$2:$C$70,3,FALSE)</f>
        <v>Cash</v>
      </c>
      <c r="J4819" s="5">
        <f>VLOOKUP(F4819,'Set up'!$A$2:$D$70,4,FALSE)</f>
        <v>0</v>
      </c>
      <c r="K4819" s="4">
        <f t="shared" si="1113"/>
        <v>46011</v>
      </c>
      <c r="L4819" s="5">
        <f t="shared" si="1114"/>
        <v>12</v>
      </c>
      <c r="M4819" s="5">
        <f t="shared" si="1115"/>
        <v>2025</v>
      </c>
      <c r="N4819" s="156">
        <v>3375</v>
      </c>
      <c r="P4819" s="12"/>
      <c r="Q4819" s="7">
        <f t="shared" si="1116"/>
        <v>7947324.8500000099</v>
      </c>
      <c r="R4819" s="44" t="str">
        <f>VLOOKUP(F4819,'Set up'!$A$2:$E$70,5,FALSE)</f>
        <v>Trsf</v>
      </c>
    </row>
    <row r="4820" spans="1:18" ht="16.2" customHeight="1" x14ac:dyDescent="0.3">
      <c r="A4820" s="150" t="s">
        <v>4413</v>
      </c>
      <c r="B4820" s="5">
        <f t="shared" si="1111"/>
        <v>12</v>
      </c>
      <c r="C4820" s="5">
        <f t="shared" si="1112"/>
        <v>2025</v>
      </c>
      <c r="D4820" s="150" t="s">
        <v>4384</v>
      </c>
      <c r="E4820" s="5" t="str">
        <f>VLOOKUP(F4820,'Set up'!$A$2:$C$70,2,FALSE)</f>
        <v>C00000027</v>
      </c>
      <c r="F4820" s="151" t="s">
        <v>859</v>
      </c>
      <c r="G4820" s="151" t="s">
        <v>1744</v>
      </c>
      <c r="H4820" s="150">
        <v>1</v>
      </c>
      <c r="I4820" s="5" t="str">
        <f>VLOOKUP(F4820,'Set up'!$A$2:$C$70,3,FALSE)</f>
        <v>Cash</v>
      </c>
      <c r="J4820" s="5">
        <f>VLOOKUP(F4820,'Set up'!$A$2:$D$70,4,FALSE)</f>
        <v>0</v>
      </c>
      <c r="K4820" s="4">
        <f t="shared" si="1113"/>
        <v>46011</v>
      </c>
      <c r="L4820" s="5">
        <f t="shared" si="1114"/>
        <v>12</v>
      </c>
      <c r="M4820" s="5">
        <f t="shared" si="1115"/>
        <v>2025</v>
      </c>
      <c r="N4820" s="156">
        <v>1108.4000000000001</v>
      </c>
      <c r="P4820" s="12"/>
      <c r="Q4820" s="7">
        <f t="shared" si="1116"/>
        <v>7948433.2500000102</v>
      </c>
      <c r="R4820" s="44" t="str">
        <f>VLOOKUP(F4820,'Set up'!$A$2:$E$70,5,FALSE)</f>
        <v>Trsf</v>
      </c>
    </row>
    <row r="4821" spans="1:18" ht="16.2" customHeight="1" x14ac:dyDescent="0.3">
      <c r="A4821" s="150" t="s">
        <v>4413</v>
      </c>
      <c r="B4821" s="5">
        <f t="shared" si="1111"/>
        <v>12</v>
      </c>
      <c r="C4821" s="5">
        <f t="shared" si="1112"/>
        <v>2025</v>
      </c>
      <c r="D4821" s="150" t="s">
        <v>4384</v>
      </c>
      <c r="E4821" s="5" t="str">
        <f>VLOOKUP(F4821,'Set up'!$A$2:$C$70,2,FALSE)</f>
        <v>C00000027</v>
      </c>
      <c r="F4821" s="151" t="s">
        <v>859</v>
      </c>
      <c r="G4821" s="151" t="s">
        <v>894</v>
      </c>
      <c r="H4821" s="150">
        <v>1</v>
      </c>
      <c r="I4821" s="5" t="str">
        <f>VLOOKUP(F4821,'Set up'!$A$2:$C$70,3,FALSE)</f>
        <v>Cash</v>
      </c>
      <c r="J4821" s="5">
        <f>VLOOKUP(F4821,'Set up'!$A$2:$D$70,4,FALSE)</f>
        <v>0</v>
      </c>
      <c r="K4821" s="4">
        <f t="shared" si="1113"/>
        <v>46011</v>
      </c>
      <c r="L4821" s="5">
        <f t="shared" si="1114"/>
        <v>12</v>
      </c>
      <c r="M4821" s="5">
        <f t="shared" si="1115"/>
        <v>2025</v>
      </c>
      <c r="N4821" s="156">
        <v>160</v>
      </c>
      <c r="P4821" s="12"/>
      <c r="Q4821" s="7">
        <f t="shared" si="1116"/>
        <v>7948593.2500000102</v>
      </c>
      <c r="R4821" s="44" t="str">
        <f>VLOOKUP(F4821,'Set up'!$A$2:$E$70,5,FALSE)</f>
        <v>Trsf</v>
      </c>
    </row>
    <row r="4822" spans="1:18" ht="16.2" customHeight="1" x14ac:dyDescent="0.3">
      <c r="A4822" s="150" t="s">
        <v>4413</v>
      </c>
      <c r="B4822" s="5">
        <f t="shared" si="1111"/>
        <v>12</v>
      </c>
      <c r="C4822" s="5">
        <f t="shared" si="1112"/>
        <v>2025</v>
      </c>
      <c r="D4822" s="150" t="s">
        <v>4384</v>
      </c>
      <c r="E4822" s="5" t="str">
        <f>VLOOKUP(F4822,'Set up'!$A$2:$C$70,2,FALSE)</f>
        <v>C00000027</v>
      </c>
      <c r="F4822" s="151" t="s">
        <v>859</v>
      </c>
      <c r="G4822" s="151" t="s">
        <v>2144</v>
      </c>
      <c r="H4822" s="150">
        <v>2</v>
      </c>
      <c r="I4822" s="5" t="str">
        <f>VLOOKUP(F4822,'Set up'!$A$2:$C$70,3,FALSE)</f>
        <v>Cash</v>
      </c>
      <c r="J4822" s="5">
        <f>VLOOKUP(F4822,'Set up'!$A$2:$D$70,4,FALSE)</f>
        <v>0</v>
      </c>
      <c r="K4822" s="4">
        <f t="shared" si="1113"/>
        <v>46011</v>
      </c>
      <c r="L4822" s="5">
        <f t="shared" si="1114"/>
        <v>12</v>
      </c>
      <c r="M4822" s="5">
        <f t="shared" si="1115"/>
        <v>2025</v>
      </c>
      <c r="N4822" s="156">
        <v>563.20000000000005</v>
      </c>
      <c r="P4822" s="12"/>
      <c r="Q4822" s="7">
        <f t="shared" si="1116"/>
        <v>7949156.4500000104</v>
      </c>
      <c r="R4822" s="44" t="str">
        <f>VLOOKUP(F4822,'Set up'!$A$2:$E$70,5,FALSE)</f>
        <v>Trsf</v>
      </c>
    </row>
    <row r="4823" spans="1:18" ht="16.2" customHeight="1" x14ac:dyDescent="0.3">
      <c r="A4823" s="150" t="s">
        <v>4413</v>
      </c>
      <c r="B4823" s="5">
        <f t="shared" si="1111"/>
        <v>12</v>
      </c>
      <c r="C4823" s="5">
        <f t="shared" si="1112"/>
        <v>2025</v>
      </c>
      <c r="D4823" s="150" t="s">
        <v>4384</v>
      </c>
      <c r="E4823" s="5" t="str">
        <f>VLOOKUP(F4823,'Set up'!$A$2:$C$70,2,FALSE)</f>
        <v>C00000027</v>
      </c>
      <c r="F4823" s="151" t="s">
        <v>859</v>
      </c>
      <c r="G4823" s="151" t="s">
        <v>2449</v>
      </c>
      <c r="H4823" s="150">
        <v>1</v>
      </c>
      <c r="I4823" s="5" t="str">
        <f>VLOOKUP(F4823,'Set up'!$A$2:$C$70,3,FALSE)</f>
        <v>Cash</v>
      </c>
      <c r="J4823" s="5">
        <f>VLOOKUP(F4823,'Set up'!$A$2:$D$70,4,FALSE)</f>
        <v>0</v>
      </c>
      <c r="K4823" s="4">
        <f t="shared" si="1113"/>
        <v>46011</v>
      </c>
      <c r="L4823" s="5">
        <f t="shared" si="1114"/>
        <v>12</v>
      </c>
      <c r="M4823" s="5">
        <f t="shared" si="1115"/>
        <v>2025</v>
      </c>
      <c r="N4823" s="156">
        <v>420</v>
      </c>
      <c r="P4823" s="12"/>
      <c r="Q4823" s="7">
        <f t="shared" si="1116"/>
        <v>7949576.4500000104</v>
      </c>
      <c r="R4823" s="44" t="str">
        <f>VLOOKUP(F4823,'Set up'!$A$2:$E$70,5,FALSE)</f>
        <v>Trsf</v>
      </c>
    </row>
    <row r="4824" spans="1:18" ht="16.2" customHeight="1" x14ac:dyDescent="0.3">
      <c r="A4824" s="150" t="s">
        <v>4413</v>
      </c>
      <c r="B4824" s="5">
        <f t="shared" si="1111"/>
        <v>12</v>
      </c>
      <c r="C4824" s="5">
        <f t="shared" si="1112"/>
        <v>2025</v>
      </c>
      <c r="D4824" s="150" t="s">
        <v>4384</v>
      </c>
      <c r="E4824" s="5" t="str">
        <f>VLOOKUP(F4824,'Set up'!$A$2:$C$70,2,FALSE)</f>
        <v>C00000027</v>
      </c>
      <c r="F4824" s="151" t="s">
        <v>859</v>
      </c>
      <c r="G4824" s="151" t="s">
        <v>1746</v>
      </c>
      <c r="H4824" s="150">
        <v>1</v>
      </c>
      <c r="I4824" s="5" t="str">
        <f>VLOOKUP(F4824,'Set up'!$A$2:$C$70,3,FALSE)</f>
        <v>Cash</v>
      </c>
      <c r="J4824" s="5">
        <f>VLOOKUP(F4824,'Set up'!$A$2:$D$70,4,FALSE)</f>
        <v>0</v>
      </c>
      <c r="K4824" s="4">
        <f t="shared" si="1113"/>
        <v>46011</v>
      </c>
      <c r="L4824" s="5">
        <f t="shared" si="1114"/>
        <v>12</v>
      </c>
      <c r="M4824" s="5">
        <f t="shared" si="1115"/>
        <v>2025</v>
      </c>
      <c r="N4824" s="156">
        <v>240</v>
      </c>
      <c r="P4824" s="12"/>
      <c r="Q4824" s="7">
        <f t="shared" si="1116"/>
        <v>7949816.4500000104</v>
      </c>
      <c r="R4824" s="44" t="str">
        <f>VLOOKUP(F4824,'Set up'!$A$2:$E$70,5,FALSE)</f>
        <v>Trsf</v>
      </c>
    </row>
    <row r="4825" spans="1:18" ht="16.2" customHeight="1" x14ac:dyDescent="0.3">
      <c r="A4825" s="150" t="s">
        <v>4413</v>
      </c>
      <c r="B4825" s="5">
        <f t="shared" si="1111"/>
        <v>12</v>
      </c>
      <c r="C4825" s="5">
        <f t="shared" si="1112"/>
        <v>2025</v>
      </c>
      <c r="D4825" s="150" t="s">
        <v>4384</v>
      </c>
      <c r="E4825" s="5" t="str">
        <f>VLOOKUP(F4825,'Set up'!$A$2:$C$70,2,FALSE)</f>
        <v>C00000027</v>
      </c>
      <c r="F4825" s="151" t="s">
        <v>859</v>
      </c>
      <c r="G4825" s="151" t="s">
        <v>945</v>
      </c>
      <c r="H4825" s="150">
        <v>2</v>
      </c>
      <c r="I4825" s="5" t="str">
        <f>VLOOKUP(F4825,'Set up'!$A$2:$C$70,3,FALSE)</f>
        <v>Cash</v>
      </c>
      <c r="J4825" s="5">
        <f>VLOOKUP(F4825,'Set up'!$A$2:$D$70,4,FALSE)</f>
        <v>0</v>
      </c>
      <c r="K4825" s="4">
        <f t="shared" si="1113"/>
        <v>46011</v>
      </c>
      <c r="L4825" s="5">
        <f t="shared" si="1114"/>
        <v>12</v>
      </c>
      <c r="M4825" s="5">
        <f t="shared" si="1115"/>
        <v>2025</v>
      </c>
      <c r="N4825" s="156">
        <v>240</v>
      </c>
      <c r="P4825" s="12"/>
      <c r="Q4825" s="7">
        <f t="shared" si="1116"/>
        <v>7950056.4500000104</v>
      </c>
      <c r="R4825" s="44" t="str">
        <f>VLOOKUP(F4825,'Set up'!$A$2:$E$70,5,FALSE)</f>
        <v>Trsf</v>
      </c>
    </row>
    <row r="4826" spans="1:18" ht="16.2" customHeight="1" x14ac:dyDescent="0.3">
      <c r="A4826" s="150" t="s">
        <v>4413</v>
      </c>
      <c r="B4826" s="5">
        <f t="shared" si="1111"/>
        <v>12</v>
      </c>
      <c r="C4826" s="5">
        <f t="shared" si="1112"/>
        <v>2025</v>
      </c>
      <c r="D4826" s="150" t="s">
        <v>4384</v>
      </c>
      <c r="E4826" s="5" t="str">
        <f>VLOOKUP(F4826,'Set up'!$A$2:$C$70,2,FALSE)</f>
        <v>C00000027</v>
      </c>
      <c r="F4826" s="151" t="s">
        <v>859</v>
      </c>
      <c r="G4826" s="151" t="s">
        <v>4348</v>
      </c>
      <c r="H4826" s="150">
        <v>6</v>
      </c>
      <c r="I4826" s="5" t="str">
        <f>VLOOKUP(F4826,'Set up'!$A$2:$C$70,3,FALSE)</f>
        <v>Cash</v>
      </c>
      <c r="J4826" s="5">
        <f>VLOOKUP(F4826,'Set up'!$A$2:$D$70,4,FALSE)</f>
        <v>0</v>
      </c>
      <c r="K4826" s="4">
        <f t="shared" si="1113"/>
        <v>46011</v>
      </c>
      <c r="L4826" s="5">
        <f t="shared" si="1114"/>
        <v>12</v>
      </c>
      <c r="M4826" s="5">
        <f t="shared" si="1115"/>
        <v>2025</v>
      </c>
      <c r="N4826" s="156">
        <v>360</v>
      </c>
      <c r="P4826" s="12"/>
      <c r="Q4826" s="7">
        <f t="shared" si="1116"/>
        <v>7950416.4500000104</v>
      </c>
      <c r="R4826" s="44" t="str">
        <f>VLOOKUP(F4826,'Set up'!$A$2:$E$70,5,FALSE)</f>
        <v>Trsf</v>
      </c>
    </row>
    <row r="4827" spans="1:18" ht="16.2" customHeight="1" x14ac:dyDescent="0.3">
      <c r="A4827" s="150" t="s">
        <v>4413</v>
      </c>
      <c r="B4827" s="5">
        <f t="shared" si="1111"/>
        <v>12</v>
      </c>
      <c r="C4827" s="5">
        <f t="shared" si="1112"/>
        <v>2025</v>
      </c>
      <c r="D4827" s="150" t="s">
        <v>4385</v>
      </c>
      <c r="E4827" s="5" t="e">
        <f>VLOOKUP(F4827,'Set up'!$A$2:$C$70,2,FALSE)</f>
        <v>#N/A</v>
      </c>
      <c r="F4827" s="151" t="s">
        <v>4130</v>
      </c>
      <c r="G4827" s="151" t="s">
        <v>3122</v>
      </c>
      <c r="H4827" s="150">
        <v>1</v>
      </c>
      <c r="I4827" s="5" t="e">
        <f>VLOOKUP(F4827,'Set up'!$A$2:$C$70,3,FALSE)</f>
        <v>#N/A</v>
      </c>
      <c r="J4827" s="5" t="e">
        <f>VLOOKUP(F4827,'Set up'!$A$2:$D$70,4,FALSE)</f>
        <v>#N/A</v>
      </c>
      <c r="K4827" s="4" t="e">
        <f t="shared" si="1113"/>
        <v>#N/A</v>
      </c>
      <c r="L4827" s="5" t="e">
        <f t="shared" si="1114"/>
        <v>#N/A</v>
      </c>
      <c r="M4827" s="5" t="e">
        <f t="shared" si="1115"/>
        <v>#N/A</v>
      </c>
      <c r="N4827" s="156">
        <v>1687.5</v>
      </c>
      <c r="P4827" s="12"/>
      <c r="Q4827" s="7">
        <f t="shared" si="1116"/>
        <v>7952103.9500000104</v>
      </c>
      <c r="R4827" s="44" t="e">
        <f>VLOOKUP(F4827,'Set up'!$A$2:$E$70,5,FALSE)</f>
        <v>#N/A</v>
      </c>
    </row>
    <row r="4828" spans="1:18" ht="16.2" customHeight="1" x14ac:dyDescent="0.3">
      <c r="A4828" s="150" t="s">
        <v>4413</v>
      </c>
      <c r="B4828" s="5">
        <f t="shared" si="1111"/>
        <v>12</v>
      </c>
      <c r="C4828" s="5">
        <f t="shared" si="1112"/>
        <v>2025</v>
      </c>
      <c r="D4828" s="150" t="s">
        <v>4385</v>
      </c>
      <c r="E4828" s="5" t="e">
        <f>VLOOKUP(F4828,'Set up'!$A$2:$C$70,2,FALSE)</f>
        <v>#N/A</v>
      </c>
      <c r="F4828" s="151" t="s">
        <v>4130</v>
      </c>
      <c r="G4828" s="151" t="s">
        <v>707</v>
      </c>
      <c r="H4828" s="150">
        <v>1</v>
      </c>
      <c r="I4828" s="5" t="e">
        <f>VLOOKUP(F4828,'Set up'!$A$2:$C$70,3,FALSE)</f>
        <v>#N/A</v>
      </c>
      <c r="J4828" s="5" t="e">
        <f>VLOOKUP(F4828,'Set up'!$A$2:$D$70,4,FALSE)</f>
        <v>#N/A</v>
      </c>
      <c r="K4828" s="4" t="e">
        <f t="shared" si="1113"/>
        <v>#N/A</v>
      </c>
      <c r="L4828" s="5" t="e">
        <f t="shared" si="1114"/>
        <v>#N/A</v>
      </c>
      <c r="M4828" s="5" t="e">
        <f t="shared" si="1115"/>
        <v>#N/A</v>
      </c>
      <c r="N4828" s="156">
        <v>394.2</v>
      </c>
      <c r="P4828" s="12"/>
      <c r="Q4828" s="7">
        <f t="shared" si="1116"/>
        <v>7952498.1500000106</v>
      </c>
      <c r="R4828" s="44" t="e">
        <f>VLOOKUP(F4828,'Set up'!$A$2:$E$70,5,FALSE)</f>
        <v>#N/A</v>
      </c>
    </row>
    <row r="4829" spans="1:18" ht="16.2" customHeight="1" x14ac:dyDescent="0.3">
      <c r="A4829" s="150" t="s">
        <v>4413</v>
      </c>
      <c r="B4829" s="5">
        <f t="shared" si="1111"/>
        <v>12</v>
      </c>
      <c r="C4829" s="5">
        <f t="shared" si="1112"/>
        <v>2025</v>
      </c>
      <c r="D4829" s="150" t="s">
        <v>4385</v>
      </c>
      <c r="E4829" s="5" t="e">
        <f>VLOOKUP(F4829,'Set up'!$A$2:$C$70,2,FALSE)</f>
        <v>#N/A</v>
      </c>
      <c r="F4829" s="151" t="s">
        <v>4130</v>
      </c>
      <c r="G4829" s="151" t="s">
        <v>2556</v>
      </c>
      <c r="H4829" s="150">
        <v>1</v>
      </c>
      <c r="I4829" s="5" t="e">
        <f>VLOOKUP(F4829,'Set up'!$A$2:$C$70,3,FALSE)</f>
        <v>#N/A</v>
      </c>
      <c r="J4829" s="5" t="e">
        <f>VLOOKUP(F4829,'Set up'!$A$2:$D$70,4,FALSE)</f>
        <v>#N/A</v>
      </c>
      <c r="K4829" s="4" t="e">
        <f t="shared" si="1113"/>
        <v>#N/A</v>
      </c>
      <c r="L4829" s="5" t="e">
        <f t="shared" si="1114"/>
        <v>#N/A</v>
      </c>
      <c r="M4829" s="5" t="e">
        <f t="shared" si="1115"/>
        <v>#N/A</v>
      </c>
      <c r="N4829" s="156">
        <v>394.2</v>
      </c>
      <c r="P4829" s="12"/>
      <c r="Q4829" s="7">
        <f t="shared" si="1116"/>
        <v>7952892.3500000108</v>
      </c>
      <c r="R4829" s="44" t="e">
        <f>VLOOKUP(F4829,'Set up'!$A$2:$E$70,5,FALSE)</f>
        <v>#N/A</v>
      </c>
    </row>
    <row r="4830" spans="1:18" ht="16.2" customHeight="1" x14ac:dyDescent="0.3">
      <c r="A4830" s="150" t="s">
        <v>4413</v>
      </c>
      <c r="B4830" s="5">
        <f t="shared" si="1111"/>
        <v>12</v>
      </c>
      <c r="C4830" s="5">
        <f t="shared" si="1112"/>
        <v>2025</v>
      </c>
      <c r="D4830" s="150" t="s">
        <v>4385</v>
      </c>
      <c r="E4830" s="5" t="e">
        <f>VLOOKUP(F4830,'Set up'!$A$2:$C$70,2,FALSE)</f>
        <v>#N/A</v>
      </c>
      <c r="F4830" s="151" t="s">
        <v>4130</v>
      </c>
      <c r="G4830" s="151" t="s">
        <v>2144</v>
      </c>
      <c r="H4830" s="150">
        <v>1</v>
      </c>
      <c r="I4830" s="5" t="e">
        <f>VLOOKUP(F4830,'Set up'!$A$2:$C$70,3,FALSE)</f>
        <v>#N/A</v>
      </c>
      <c r="J4830" s="5" t="e">
        <f>VLOOKUP(F4830,'Set up'!$A$2:$D$70,4,FALSE)</f>
        <v>#N/A</v>
      </c>
      <c r="K4830" s="4" t="e">
        <f t="shared" si="1113"/>
        <v>#N/A</v>
      </c>
      <c r="L4830" s="5" t="e">
        <f t="shared" si="1114"/>
        <v>#N/A</v>
      </c>
      <c r="M4830" s="5" t="e">
        <f t="shared" si="1115"/>
        <v>#N/A</v>
      </c>
      <c r="N4830" s="156">
        <v>286</v>
      </c>
      <c r="P4830" s="12"/>
      <c r="Q4830" s="7">
        <f t="shared" si="1116"/>
        <v>7953178.3500000108</v>
      </c>
      <c r="R4830" s="44" t="e">
        <f>VLOOKUP(F4830,'Set up'!$A$2:$E$70,5,FALSE)</f>
        <v>#N/A</v>
      </c>
    </row>
    <row r="4831" spans="1:18" ht="16.2" customHeight="1" x14ac:dyDescent="0.3">
      <c r="A4831" s="150" t="s">
        <v>4413</v>
      </c>
      <c r="B4831" s="5">
        <f t="shared" si="1111"/>
        <v>12</v>
      </c>
      <c r="C4831" s="5">
        <f t="shared" si="1112"/>
        <v>2025</v>
      </c>
      <c r="D4831" s="150" t="s">
        <v>4385</v>
      </c>
      <c r="E4831" s="5" t="e">
        <f>VLOOKUP(F4831,'Set up'!$A$2:$C$70,2,FALSE)</f>
        <v>#N/A</v>
      </c>
      <c r="F4831" s="151" t="s">
        <v>4130</v>
      </c>
      <c r="G4831" s="151" t="s">
        <v>4204</v>
      </c>
      <c r="H4831" s="150">
        <v>2</v>
      </c>
      <c r="I4831" s="5" t="e">
        <f>VLOOKUP(F4831,'Set up'!$A$2:$C$70,3,FALSE)</f>
        <v>#N/A</v>
      </c>
      <c r="J4831" s="5" t="e">
        <f>VLOOKUP(F4831,'Set up'!$A$2:$D$70,4,FALSE)</f>
        <v>#N/A</v>
      </c>
      <c r="K4831" s="4" t="e">
        <f t="shared" si="1113"/>
        <v>#N/A</v>
      </c>
      <c r="L4831" s="5" t="e">
        <f t="shared" si="1114"/>
        <v>#N/A</v>
      </c>
      <c r="M4831" s="5" t="e">
        <f t="shared" si="1115"/>
        <v>#N/A</v>
      </c>
      <c r="N4831" s="156">
        <v>320</v>
      </c>
      <c r="P4831" s="12"/>
      <c r="Q4831" s="7">
        <f t="shared" si="1116"/>
        <v>7953498.3500000108</v>
      </c>
      <c r="R4831" s="44" t="e">
        <f>VLOOKUP(F4831,'Set up'!$A$2:$E$70,5,FALSE)</f>
        <v>#N/A</v>
      </c>
    </row>
    <row r="4832" spans="1:18" ht="16.2" customHeight="1" x14ac:dyDescent="0.3">
      <c r="A4832" s="150" t="s">
        <v>4413</v>
      </c>
      <c r="B4832" s="5">
        <f t="shared" si="1111"/>
        <v>12</v>
      </c>
      <c r="C4832" s="5">
        <f t="shared" si="1112"/>
        <v>2025</v>
      </c>
      <c r="D4832" s="150" t="s">
        <v>4385</v>
      </c>
      <c r="E4832" s="5" t="e">
        <f>VLOOKUP(F4832,'Set up'!$A$2:$C$70,2,FALSE)</f>
        <v>#N/A</v>
      </c>
      <c r="F4832" s="151" t="s">
        <v>4130</v>
      </c>
      <c r="G4832" s="151" t="s">
        <v>945</v>
      </c>
      <c r="H4832" s="150">
        <v>1</v>
      </c>
      <c r="I4832" s="5" t="e">
        <f>VLOOKUP(F4832,'Set up'!$A$2:$C$70,3,FALSE)</f>
        <v>#N/A</v>
      </c>
      <c r="J4832" s="5" t="e">
        <f>VLOOKUP(F4832,'Set up'!$A$2:$D$70,4,FALSE)</f>
        <v>#N/A</v>
      </c>
      <c r="K4832" s="4" t="e">
        <f t="shared" si="1113"/>
        <v>#N/A</v>
      </c>
      <c r="L4832" s="5" t="e">
        <f t="shared" si="1114"/>
        <v>#N/A</v>
      </c>
      <c r="M4832" s="5" t="e">
        <f t="shared" si="1115"/>
        <v>#N/A</v>
      </c>
      <c r="N4832" s="156">
        <v>120</v>
      </c>
      <c r="P4832" s="12"/>
      <c r="Q4832" s="7">
        <f t="shared" si="1116"/>
        <v>7953618.3500000108</v>
      </c>
      <c r="R4832" s="44" t="e">
        <f>VLOOKUP(F4832,'Set up'!$A$2:$E$70,5,FALSE)</f>
        <v>#N/A</v>
      </c>
    </row>
    <row r="4833" spans="1:18" ht="16.2" customHeight="1" x14ac:dyDescent="0.3">
      <c r="A4833" s="150" t="s">
        <v>4413</v>
      </c>
      <c r="B4833" s="5">
        <f t="shared" si="1111"/>
        <v>12</v>
      </c>
      <c r="C4833" s="5">
        <f t="shared" si="1112"/>
        <v>2025</v>
      </c>
      <c r="D4833" s="150" t="s">
        <v>4385</v>
      </c>
      <c r="E4833" s="5" t="e">
        <f>VLOOKUP(F4833,'Set up'!$A$2:$C$70,2,FALSE)</f>
        <v>#N/A</v>
      </c>
      <c r="F4833" s="151" t="s">
        <v>4130</v>
      </c>
      <c r="G4833" s="151" t="s">
        <v>2646</v>
      </c>
      <c r="H4833" s="150">
        <v>2</v>
      </c>
      <c r="I4833" s="5" t="e">
        <f>VLOOKUP(F4833,'Set up'!$A$2:$C$70,3,FALSE)</f>
        <v>#N/A</v>
      </c>
      <c r="J4833" s="5" t="e">
        <f>VLOOKUP(F4833,'Set up'!$A$2:$D$70,4,FALSE)</f>
        <v>#N/A</v>
      </c>
      <c r="K4833" s="4" t="e">
        <f t="shared" si="1113"/>
        <v>#N/A</v>
      </c>
      <c r="L4833" s="5" t="e">
        <f t="shared" si="1114"/>
        <v>#N/A</v>
      </c>
      <c r="M4833" s="5" t="e">
        <f t="shared" si="1115"/>
        <v>#N/A</v>
      </c>
      <c r="N4833" s="156">
        <v>125</v>
      </c>
      <c r="P4833" s="12"/>
      <c r="Q4833" s="7">
        <f t="shared" si="1116"/>
        <v>7953743.3500000108</v>
      </c>
      <c r="R4833" s="44" t="e">
        <f>VLOOKUP(F4833,'Set up'!$A$2:$E$70,5,FALSE)</f>
        <v>#N/A</v>
      </c>
    </row>
    <row r="4834" spans="1:18" ht="16.2" customHeight="1" x14ac:dyDescent="0.3">
      <c r="A4834" s="150" t="s">
        <v>4414</v>
      </c>
      <c r="B4834" s="5">
        <f t="shared" si="1111"/>
        <v>12</v>
      </c>
      <c r="C4834" s="5">
        <f t="shared" si="1112"/>
        <v>2025</v>
      </c>
      <c r="D4834" s="150" t="s">
        <v>4386</v>
      </c>
      <c r="E4834" s="5" t="str">
        <f>VLOOKUP(F4834,'Set up'!$A$2:$C$70,2,FALSE)</f>
        <v>C00000049</v>
      </c>
      <c r="F4834" s="151" t="s">
        <v>2728</v>
      </c>
      <c r="G4834" s="151" t="s">
        <v>4425</v>
      </c>
      <c r="H4834" s="150">
        <v>1</v>
      </c>
      <c r="I4834" s="5" t="str">
        <f>VLOOKUP(F4834,'Set up'!$A$2:$C$70,3,FALSE)</f>
        <v>Cash</v>
      </c>
      <c r="J4834" s="5">
        <f>VLOOKUP(F4834,'Set up'!$A$2:$D$70,4,FALSE)</f>
        <v>0</v>
      </c>
      <c r="K4834" s="4">
        <f t="shared" si="1113"/>
        <v>46013</v>
      </c>
      <c r="L4834" s="5">
        <f t="shared" si="1114"/>
        <v>12</v>
      </c>
      <c r="M4834" s="5">
        <f t="shared" si="1115"/>
        <v>2025</v>
      </c>
      <c r="N4834" s="156">
        <v>480</v>
      </c>
      <c r="P4834" s="12"/>
      <c r="Q4834" s="7">
        <f t="shared" si="1116"/>
        <v>7954223.3500000108</v>
      </c>
      <c r="R4834" s="44" t="str">
        <f>VLOOKUP(F4834,'Set up'!$A$2:$E$70,5,FALSE)</f>
        <v>Cash</v>
      </c>
    </row>
    <row r="4835" spans="1:18" ht="16.2" customHeight="1" x14ac:dyDescent="0.3">
      <c r="A4835" s="150" t="s">
        <v>4414</v>
      </c>
      <c r="B4835" s="5">
        <f t="shared" si="1111"/>
        <v>12</v>
      </c>
      <c r="C4835" s="5">
        <f t="shared" si="1112"/>
        <v>2025</v>
      </c>
      <c r="D4835" s="150" t="s">
        <v>4386</v>
      </c>
      <c r="E4835" s="5" t="str">
        <f>VLOOKUP(F4835,'Set up'!$A$2:$C$70,2,FALSE)</f>
        <v>C00000049</v>
      </c>
      <c r="F4835" s="151" t="s">
        <v>2728</v>
      </c>
      <c r="G4835" s="151" t="s">
        <v>4204</v>
      </c>
      <c r="H4835" s="150">
        <v>1</v>
      </c>
      <c r="I4835" s="5" t="str">
        <f>VLOOKUP(F4835,'Set up'!$A$2:$C$70,3,FALSE)</f>
        <v>Cash</v>
      </c>
      <c r="J4835" s="5">
        <f>VLOOKUP(F4835,'Set up'!$A$2:$D$70,4,FALSE)</f>
        <v>0</v>
      </c>
      <c r="K4835" s="4">
        <f t="shared" si="1113"/>
        <v>46013</v>
      </c>
      <c r="L4835" s="5">
        <f t="shared" si="1114"/>
        <v>12</v>
      </c>
      <c r="M4835" s="5">
        <f t="shared" si="1115"/>
        <v>2025</v>
      </c>
      <c r="N4835" s="156">
        <v>165</v>
      </c>
      <c r="P4835" s="12"/>
      <c r="Q4835" s="7">
        <f t="shared" si="1116"/>
        <v>7954388.3500000108</v>
      </c>
      <c r="R4835" s="44" t="str">
        <f>VLOOKUP(F4835,'Set up'!$A$2:$E$70,5,FALSE)</f>
        <v>Cash</v>
      </c>
    </row>
    <row r="4836" spans="1:18" ht="16.2" customHeight="1" x14ac:dyDescent="0.3">
      <c r="A4836" s="150" t="s">
        <v>4414</v>
      </c>
      <c r="B4836" s="5">
        <f t="shared" si="1111"/>
        <v>12</v>
      </c>
      <c r="C4836" s="5">
        <f t="shared" si="1112"/>
        <v>2025</v>
      </c>
      <c r="D4836" s="150" t="s">
        <v>4386</v>
      </c>
      <c r="E4836" s="5" t="str">
        <f>VLOOKUP(F4836,'Set up'!$A$2:$C$70,2,FALSE)</f>
        <v>C00000049</v>
      </c>
      <c r="F4836" s="151" t="s">
        <v>2728</v>
      </c>
      <c r="G4836" s="151" t="s">
        <v>17</v>
      </c>
      <c r="H4836" s="150">
        <v>1</v>
      </c>
      <c r="I4836" s="5" t="str">
        <f>VLOOKUP(F4836,'Set up'!$A$2:$C$70,3,FALSE)</f>
        <v>Cash</v>
      </c>
      <c r="J4836" s="5">
        <f>VLOOKUP(F4836,'Set up'!$A$2:$D$70,4,FALSE)</f>
        <v>0</v>
      </c>
      <c r="K4836" s="4">
        <f t="shared" si="1113"/>
        <v>46013</v>
      </c>
      <c r="L4836" s="5">
        <f t="shared" si="1114"/>
        <v>12</v>
      </c>
      <c r="M4836" s="5">
        <f t="shared" si="1115"/>
        <v>2025</v>
      </c>
      <c r="N4836" s="156">
        <v>120</v>
      </c>
      <c r="P4836" s="12"/>
      <c r="Q4836" s="7">
        <f t="shared" si="1116"/>
        <v>7954508.3500000108</v>
      </c>
      <c r="R4836" s="44" t="str">
        <f>VLOOKUP(F4836,'Set up'!$A$2:$E$70,5,FALSE)</f>
        <v>Cash</v>
      </c>
    </row>
    <row r="4837" spans="1:18" ht="16.2" customHeight="1" x14ac:dyDescent="0.3">
      <c r="A4837" s="150" t="s">
        <v>4413</v>
      </c>
      <c r="B4837" s="5">
        <f t="shared" si="1111"/>
        <v>12</v>
      </c>
      <c r="C4837" s="5">
        <f t="shared" si="1112"/>
        <v>2025</v>
      </c>
      <c r="D4837" s="150" t="s">
        <v>4387</v>
      </c>
      <c r="E4837" s="5" t="str">
        <f>VLOOKUP(F4837,'Set up'!$A$2:$C$70,2,FALSE)</f>
        <v>C00000061</v>
      </c>
      <c r="F4837" s="151" t="s">
        <v>3532</v>
      </c>
      <c r="G4837" s="151" t="s">
        <v>2141</v>
      </c>
      <c r="H4837" s="150">
        <v>3</v>
      </c>
      <c r="I4837" s="5" t="str">
        <f>VLOOKUP(F4837,'Set up'!$A$2:$C$70,3,FALSE)</f>
        <v>Cash</v>
      </c>
      <c r="J4837" s="5">
        <f>VLOOKUP(F4837,'Set up'!$A$2:$D$70,4,FALSE)</f>
        <v>0</v>
      </c>
      <c r="K4837" s="4">
        <f t="shared" si="1113"/>
        <v>46011</v>
      </c>
      <c r="L4837" s="5">
        <f t="shared" si="1114"/>
        <v>12</v>
      </c>
      <c r="M4837" s="5">
        <f t="shared" si="1115"/>
        <v>2025</v>
      </c>
      <c r="N4837" s="156">
        <v>988.2</v>
      </c>
      <c r="P4837" s="12"/>
      <c r="Q4837" s="7">
        <f t="shared" si="1116"/>
        <v>7955496.550000011</v>
      </c>
      <c r="R4837" s="44" t="str">
        <f>VLOOKUP(F4837,'Set up'!$A$2:$E$70,5,FALSE)</f>
        <v>Cash</v>
      </c>
    </row>
    <row r="4838" spans="1:18" ht="16.2" customHeight="1" x14ac:dyDescent="0.3">
      <c r="A4838" s="150" t="s">
        <v>4413</v>
      </c>
      <c r="B4838" s="5">
        <f t="shared" si="1111"/>
        <v>12</v>
      </c>
      <c r="C4838" s="5">
        <f t="shared" si="1112"/>
        <v>2025</v>
      </c>
      <c r="D4838" s="150" t="s">
        <v>4387</v>
      </c>
      <c r="E4838" s="5" t="str">
        <f>VLOOKUP(F4838,'Set up'!$A$2:$C$70,2,FALSE)</f>
        <v>C00000061</v>
      </c>
      <c r="F4838" s="151" t="s">
        <v>3532</v>
      </c>
      <c r="G4838" s="151" t="s">
        <v>2635</v>
      </c>
      <c r="H4838" s="150">
        <v>10</v>
      </c>
      <c r="I4838" s="5" t="str">
        <f>VLOOKUP(F4838,'Set up'!$A$2:$C$70,3,FALSE)</f>
        <v>Cash</v>
      </c>
      <c r="J4838" s="5">
        <f>VLOOKUP(F4838,'Set up'!$A$2:$D$70,4,FALSE)</f>
        <v>0</v>
      </c>
      <c r="K4838" s="4">
        <f t="shared" si="1113"/>
        <v>46011</v>
      </c>
      <c r="L4838" s="5">
        <f t="shared" si="1114"/>
        <v>12</v>
      </c>
      <c r="M4838" s="5">
        <f t="shared" si="1115"/>
        <v>2025</v>
      </c>
      <c r="N4838" s="156">
        <v>525</v>
      </c>
      <c r="P4838" s="12"/>
      <c r="Q4838" s="7">
        <f t="shared" si="1116"/>
        <v>7956021.550000011</v>
      </c>
      <c r="R4838" s="44" t="str">
        <f>VLOOKUP(F4838,'Set up'!$A$2:$E$70,5,FALSE)</f>
        <v>Cash</v>
      </c>
    </row>
    <row r="4839" spans="1:18" ht="16.2" customHeight="1" x14ac:dyDescent="0.3">
      <c r="A4839" s="150" t="s">
        <v>4414</v>
      </c>
      <c r="B4839" s="5">
        <f t="shared" si="1111"/>
        <v>12</v>
      </c>
      <c r="C4839" s="5">
        <f t="shared" si="1112"/>
        <v>2025</v>
      </c>
      <c r="D4839" s="150" t="s">
        <v>4388</v>
      </c>
      <c r="E4839" s="5" t="str">
        <f>VLOOKUP(F4839,'Set up'!$A$2:$C$70,2,FALSE)</f>
        <v>C00000019</v>
      </c>
      <c r="F4839" s="151" t="s">
        <v>400</v>
      </c>
      <c r="G4839" s="151" t="s">
        <v>3226</v>
      </c>
      <c r="H4839" s="150">
        <v>1</v>
      </c>
      <c r="I4839" s="5" t="str">
        <f>VLOOKUP(F4839,'Set up'!$A$2:$C$70,3,FALSE)</f>
        <v>Cash</v>
      </c>
      <c r="J4839" s="5">
        <f>VLOOKUP(F4839,'Set up'!$A$2:$D$70,4,FALSE)</f>
        <v>0</v>
      </c>
      <c r="K4839" s="4">
        <f t="shared" si="1113"/>
        <v>46013</v>
      </c>
      <c r="L4839" s="5">
        <f t="shared" si="1114"/>
        <v>12</v>
      </c>
      <c r="M4839" s="5">
        <f t="shared" si="1115"/>
        <v>2025</v>
      </c>
      <c r="N4839" s="156">
        <v>250</v>
      </c>
      <c r="P4839" s="12"/>
      <c r="Q4839" s="7">
        <f t="shared" si="1116"/>
        <v>7956271.550000011</v>
      </c>
      <c r="R4839" s="44" t="str">
        <f>VLOOKUP(F4839,'Set up'!$A$2:$E$70,5,FALSE)</f>
        <v>Trsf</v>
      </c>
    </row>
    <row r="4840" spans="1:18" ht="16.2" customHeight="1" x14ac:dyDescent="0.3">
      <c r="A4840" s="150" t="s">
        <v>4414</v>
      </c>
      <c r="B4840" s="5">
        <f t="shared" si="1111"/>
        <v>12</v>
      </c>
      <c r="C4840" s="5">
        <f t="shared" si="1112"/>
        <v>2025</v>
      </c>
      <c r="D4840" s="150" t="s">
        <v>4388</v>
      </c>
      <c r="E4840" s="5" t="str">
        <f>VLOOKUP(F4840,'Set up'!$A$2:$C$70,2,FALSE)</f>
        <v>C00000019</v>
      </c>
      <c r="F4840" s="151" t="s">
        <v>400</v>
      </c>
      <c r="G4840" s="151" t="s">
        <v>768</v>
      </c>
      <c r="H4840" s="150">
        <v>1</v>
      </c>
      <c r="I4840" s="5" t="str">
        <f>VLOOKUP(F4840,'Set up'!$A$2:$C$70,3,FALSE)</f>
        <v>Cash</v>
      </c>
      <c r="J4840" s="5">
        <f>VLOOKUP(F4840,'Set up'!$A$2:$D$70,4,FALSE)</f>
        <v>0</v>
      </c>
      <c r="K4840" s="4">
        <f t="shared" si="1113"/>
        <v>46013</v>
      </c>
      <c r="L4840" s="5">
        <f t="shared" si="1114"/>
        <v>12</v>
      </c>
      <c r="M4840" s="5">
        <f t="shared" si="1115"/>
        <v>2025</v>
      </c>
      <c r="N4840" s="156">
        <v>160</v>
      </c>
      <c r="P4840" s="12"/>
      <c r="Q4840" s="7">
        <f t="shared" si="1116"/>
        <v>7956431.550000011</v>
      </c>
      <c r="R4840" s="44" t="str">
        <f>VLOOKUP(F4840,'Set up'!$A$2:$E$70,5,FALSE)</f>
        <v>Trsf</v>
      </c>
    </row>
    <row r="4841" spans="1:18" ht="16.2" customHeight="1" x14ac:dyDescent="0.3">
      <c r="A4841" s="150" t="s">
        <v>4415</v>
      </c>
      <c r="B4841" s="5">
        <f t="shared" si="1111"/>
        <v>12</v>
      </c>
      <c r="C4841" s="5">
        <f t="shared" si="1112"/>
        <v>2025</v>
      </c>
      <c r="D4841" s="150" t="s">
        <v>4389</v>
      </c>
      <c r="E4841" s="5" t="str">
        <f>VLOOKUP(F4841,'Set up'!$A$2:$C$70,2,FALSE)</f>
        <v>C00000042</v>
      </c>
      <c r="F4841" s="151" t="s">
        <v>2012</v>
      </c>
      <c r="G4841" s="151" t="s">
        <v>2646</v>
      </c>
      <c r="H4841" s="150">
        <v>2</v>
      </c>
      <c r="I4841" s="5" t="str">
        <f>VLOOKUP(F4841,'Set up'!$A$2:$C$70,3,FALSE)</f>
        <v>Cash</v>
      </c>
      <c r="J4841" s="5">
        <f>VLOOKUP(F4841,'Set up'!$A$2:$D$70,4,FALSE)</f>
        <v>0</v>
      </c>
      <c r="K4841" s="4">
        <f t="shared" si="1113"/>
        <v>46014</v>
      </c>
      <c r="L4841" s="5">
        <f t="shared" si="1114"/>
        <v>12</v>
      </c>
      <c r="M4841" s="5">
        <f t="shared" si="1115"/>
        <v>2025</v>
      </c>
      <c r="N4841" s="156">
        <v>125</v>
      </c>
      <c r="P4841" s="12"/>
      <c r="Q4841" s="7">
        <f t="shared" si="1116"/>
        <v>7956556.550000011</v>
      </c>
      <c r="R4841" s="44" t="str">
        <f>VLOOKUP(F4841,'Set up'!$A$2:$E$70,5,FALSE)</f>
        <v>Trsf</v>
      </c>
    </row>
    <row r="4842" spans="1:18" ht="16.2" customHeight="1" x14ac:dyDescent="0.3">
      <c r="A4842" s="150" t="s">
        <v>4415</v>
      </c>
      <c r="B4842" s="5">
        <f t="shared" si="1111"/>
        <v>12</v>
      </c>
      <c r="C4842" s="5">
        <f t="shared" si="1112"/>
        <v>2025</v>
      </c>
      <c r="D4842" s="150" t="s">
        <v>4390</v>
      </c>
      <c r="E4842" s="5" t="str">
        <f>VLOOKUP(F4842,'Set up'!$A$2:$C$70,2,FALSE)</f>
        <v>C00000042</v>
      </c>
      <c r="F4842" s="151" t="s">
        <v>2012</v>
      </c>
      <c r="G4842" s="151" t="s">
        <v>3645</v>
      </c>
      <c r="H4842" s="150">
        <v>5</v>
      </c>
      <c r="I4842" s="5" t="str">
        <f>VLOOKUP(F4842,'Set up'!$A$2:$C$70,3,FALSE)</f>
        <v>Cash</v>
      </c>
      <c r="J4842" s="5">
        <f>VLOOKUP(F4842,'Set up'!$A$2:$D$70,4,FALSE)</f>
        <v>0</v>
      </c>
      <c r="K4842" s="4">
        <f t="shared" si="1113"/>
        <v>46014</v>
      </c>
      <c r="L4842" s="5">
        <f t="shared" si="1114"/>
        <v>12</v>
      </c>
      <c r="M4842" s="5">
        <f t="shared" si="1115"/>
        <v>2025</v>
      </c>
      <c r="N4842" s="156">
        <v>7762.5</v>
      </c>
      <c r="P4842" s="12"/>
      <c r="Q4842" s="7">
        <f t="shared" si="1116"/>
        <v>7964319.050000011</v>
      </c>
      <c r="R4842" s="44" t="str">
        <f>VLOOKUP(F4842,'Set up'!$A$2:$E$70,5,FALSE)</f>
        <v>Trsf</v>
      </c>
    </row>
    <row r="4843" spans="1:18" ht="16.2" customHeight="1" x14ac:dyDescent="0.3">
      <c r="A4843" s="150" t="s">
        <v>4415</v>
      </c>
      <c r="B4843" s="5">
        <f t="shared" si="1111"/>
        <v>12</v>
      </c>
      <c r="C4843" s="5">
        <f t="shared" si="1112"/>
        <v>2025</v>
      </c>
      <c r="D4843" s="150" t="s">
        <v>4390</v>
      </c>
      <c r="E4843" s="5" t="str">
        <f>VLOOKUP(F4843,'Set up'!$A$2:$C$70,2,FALSE)</f>
        <v>C00000042</v>
      </c>
      <c r="F4843" s="151" t="s">
        <v>2012</v>
      </c>
      <c r="G4843" s="151" t="s">
        <v>1392</v>
      </c>
      <c r="H4843" s="150">
        <v>15</v>
      </c>
      <c r="I4843" s="5" t="str">
        <f>VLOOKUP(F4843,'Set up'!$A$2:$C$70,3,FALSE)</f>
        <v>Cash</v>
      </c>
      <c r="J4843" s="5">
        <f>VLOOKUP(F4843,'Set up'!$A$2:$D$70,4,FALSE)</f>
        <v>0</v>
      </c>
      <c r="K4843" s="4">
        <f t="shared" si="1113"/>
        <v>46014</v>
      </c>
      <c r="L4843" s="5">
        <f t="shared" si="1114"/>
        <v>12</v>
      </c>
      <c r="M4843" s="5">
        <f t="shared" si="1115"/>
        <v>2025</v>
      </c>
      <c r="N4843" s="156">
        <v>2655</v>
      </c>
      <c r="P4843" s="12"/>
      <c r="Q4843" s="7">
        <f t="shared" si="1116"/>
        <v>7966974.050000011</v>
      </c>
      <c r="R4843" s="44" t="str">
        <f>VLOOKUP(F4843,'Set up'!$A$2:$E$70,5,FALSE)</f>
        <v>Trsf</v>
      </c>
    </row>
    <row r="4844" spans="1:18" ht="16.2" customHeight="1" x14ac:dyDescent="0.3">
      <c r="A4844" s="150" t="s">
        <v>4415</v>
      </c>
      <c r="B4844" s="5">
        <f t="shared" si="1111"/>
        <v>12</v>
      </c>
      <c r="C4844" s="5">
        <f t="shared" si="1112"/>
        <v>2025</v>
      </c>
      <c r="D4844" s="150" t="s">
        <v>4390</v>
      </c>
      <c r="E4844" s="5" t="str">
        <f>VLOOKUP(F4844,'Set up'!$A$2:$C$70,2,FALSE)</f>
        <v>C00000042</v>
      </c>
      <c r="F4844" s="151" t="s">
        <v>2012</v>
      </c>
      <c r="G4844" s="151" t="s">
        <v>1922</v>
      </c>
      <c r="H4844" s="150">
        <v>7</v>
      </c>
      <c r="I4844" s="5" t="str">
        <f>VLOOKUP(F4844,'Set up'!$A$2:$C$70,3,FALSE)</f>
        <v>Cash</v>
      </c>
      <c r="J4844" s="5">
        <f>VLOOKUP(F4844,'Set up'!$A$2:$D$70,4,FALSE)</f>
        <v>0</v>
      </c>
      <c r="K4844" s="4">
        <f t="shared" si="1113"/>
        <v>46014</v>
      </c>
      <c r="L4844" s="5">
        <f t="shared" si="1114"/>
        <v>12</v>
      </c>
      <c r="M4844" s="5">
        <f t="shared" si="1115"/>
        <v>2025</v>
      </c>
      <c r="N4844" s="156">
        <v>1606.5</v>
      </c>
      <c r="P4844" s="12"/>
      <c r="Q4844" s="7">
        <f t="shared" si="1116"/>
        <v>7968580.550000011</v>
      </c>
      <c r="R4844" s="44" t="str">
        <f>VLOOKUP(F4844,'Set up'!$A$2:$E$70,5,FALSE)</f>
        <v>Trsf</v>
      </c>
    </row>
    <row r="4845" spans="1:18" ht="16.2" customHeight="1" x14ac:dyDescent="0.3">
      <c r="A4845" s="150" t="s">
        <v>4415</v>
      </c>
      <c r="B4845" s="5">
        <f t="shared" si="1111"/>
        <v>12</v>
      </c>
      <c r="C4845" s="5">
        <f t="shared" si="1112"/>
        <v>2025</v>
      </c>
      <c r="D4845" s="150" t="s">
        <v>4390</v>
      </c>
      <c r="E4845" s="5" t="str">
        <f>VLOOKUP(F4845,'Set up'!$A$2:$C$70,2,FALSE)</f>
        <v>C00000042</v>
      </c>
      <c r="F4845" s="151" t="s">
        <v>2012</v>
      </c>
      <c r="G4845" s="151" t="s">
        <v>2744</v>
      </c>
      <c r="H4845" s="150">
        <v>1</v>
      </c>
      <c r="I4845" s="5" t="str">
        <f>VLOOKUP(F4845,'Set up'!$A$2:$C$70,3,FALSE)</f>
        <v>Cash</v>
      </c>
      <c r="J4845" s="5">
        <f>VLOOKUP(F4845,'Set up'!$A$2:$D$70,4,FALSE)</f>
        <v>0</v>
      </c>
      <c r="K4845" s="4">
        <f t="shared" si="1113"/>
        <v>46014</v>
      </c>
      <c r="L4845" s="5">
        <f t="shared" si="1114"/>
        <v>12</v>
      </c>
      <c r="M4845" s="5">
        <f t="shared" si="1115"/>
        <v>2025</v>
      </c>
      <c r="N4845" s="156">
        <v>1000</v>
      </c>
      <c r="P4845" s="12"/>
      <c r="Q4845" s="7">
        <f t="shared" si="1116"/>
        <v>7969580.550000011</v>
      </c>
      <c r="R4845" s="44" t="str">
        <f>VLOOKUP(F4845,'Set up'!$A$2:$E$70,5,FALSE)</f>
        <v>Trsf</v>
      </c>
    </row>
    <row r="4846" spans="1:18" ht="16.2" customHeight="1" x14ac:dyDescent="0.3">
      <c r="A4846" s="150" t="s">
        <v>4416</v>
      </c>
      <c r="B4846" s="5">
        <f t="shared" si="1111"/>
        <v>12</v>
      </c>
      <c r="C4846" s="5">
        <f t="shared" si="1112"/>
        <v>2025</v>
      </c>
      <c r="D4846" s="150" t="s">
        <v>4391</v>
      </c>
      <c r="E4846" s="5" t="str">
        <f>VLOOKUP(F4846,'Set up'!$A$2:$C$70,2,FALSE)</f>
        <v>C00000042</v>
      </c>
      <c r="F4846" s="151" t="s">
        <v>2012</v>
      </c>
      <c r="G4846" s="151" t="s">
        <v>2646</v>
      </c>
      <c r="H4846" s="150">
        <v>3</v>
      </c>
      <c r="I4846" s="5" t="str">
        <f>VLOOKUP(F4846,'Set up'!$A$2:$C$70,3,FALSE)</f>
        <v>Cash</v>
      </c>
      <c r="J4846" s="5">
        <f>VLOOKUP(F4846,'Set up'!$A$2:$D$70,4,FALSE)</f>
        <v>0</v>
      </c>
      <c r="K4846" s="4">
        <f t="shared" si="1113"/>
        <v>46017</v>
      </c>
      <c r="L4846" s="5">
        <f t="shared" si="1114"/>
        <v>12</v>
      </c>
      <c r="M4846" s="5">
        <f t="shared" si="1115"/>
        <v>2025</v>
      </c>
      <c r="N4846" s="156">
        <v>187.5</v>
      </c>
      <c r="P4846" s="12"/>
      <c r="Q4846" s="7">
        <f t="shared" si="1116"/>
        <v>7969768.050000011</v>
      </c>
      <c r="R4846" s="44" t="str">
        <f>VLOOKUP(F4846,'Set up'!$A$2:$E$70,5,FALSE)</f>
        <v>Trsf</v>
      </c>
    </row>
    <row r="4847" spans="1:18" ht="16.2" customHeight="1" x14ac:dyDescent="0.3">
      <c r="A4847" s="150" t="s">
        <v>4416</v>
      </c>
      <c r="B4847" s="5">
        <f t="shared" si="1111"/>
        <v>12</v>
      </c>
      <c r="C4847" s="5">
        <f t="shared" si="1112"/>
        <v>2025</v>
      </c>
      <c r="D4847" s="150" t="s">
        <v>4392</v>
      </c>
      <c r="E4847" s="5" t="str">
        <f>VLOOKUP(F4847,'Set up'!$A$2:$C$70,2,FALSE)</f>
        <v>C00000042</v>
      </c>
      <c r="F4847" s="151" t="s">
        <v>2012</v>
      </c>
      <c r="G4847" s="151" t="s">
        <v>3645</v>
      </c>
      <c r="H4847" s="150">
        <v>5</v>
      </c>
      <c r="I4847" s="5" t="str">
        <f>VLOOKUP(F4847,'Set up'!$A$2:$C$70,3,FALSE)</f>
        <v>Cash</v>
      </c>
      <c r="J4847" s="5">
        <f>VLOOKUP(F4847,'Set up'!$A$2:$D$70,4,FALSE)</f>
        <v>0</v>
      </c>
      <c r="K4847" s="4">
        <f t="shared" si="1113"/>
        <v>46017</v>
      </c>
      <c r="L4847" s="5">
        <f t="shared" si="1114"/>
        <v>12</v>
      </c>
      <c r="M4847" s="5">
        <f t="shared" si="1115"/>
        <v>2025</v>
      </c>
      <c r="N4847" s="156">
        <v>7762.5</v>
      </c>
      <c r="P4847" s="12"/>
      <c r="Q4847" s="7">
        <f t="shared" si="1116"/>
        <v>7977530.550000011</v>
      </c>
      <c r="R4847" s="44" t="str">
        <f>VLOOKUP(F4847,'Set up'!$A$2:$E$70,5,FALSE)</f>
        <v>Trsf</v>
      </c>
    </row>
    <row r="4848" spans="1:18" ht="16.2" customHeight="1" x14ac:dyDescent="0.3">
      <c r="A4848" s="150" t="s">
        <v>4416</v>
      </c>
      <c r="B4848" s="5">
        <f t="shared" si="1111"/>
        <v>12</v>
      </c>
      <c r="C4848" s="5">
        <f t="shared" si="1112"/>
        <v>2025</v>
      </c>
      <c r="D4848" s="150" t="s">
        <v>4392</v>
      </c>
      <c r="E4848" s="5" t="str">
        <f>VLOOKUP(F4848,'Set up'!$A$2:$C$70,2,FALSE)</f>
        <v>C00000042</v>
      </c>
      <c r="F4848" s="151" t="s">
        <v>2012</v>
      </c>
      <c r="G4848" s="151" t="s">
        <v>1392</v>
      </c>
      <c r="H4848" s="150">
        <v>15</v>
      </c>
      <c r="I4848" s="5" t="str">
        <f>VLOOKUP(F4848,'Set up'!$A$2:$C$70,3,FALSE)</f>
        <v>Cash</v>
      </c>
      <c r="J4848" s="5">
        <f>VLOOKUP(F4848,'Set up'!$A$2:$D$70,4,FALSE)</f>
        <v>0</v>
      </c>
      <c r="K4848" s="4">
        <f t="shared" si="1113"/>
        <v>46017</v>
      </c>
      <c r="L4848" s="5">
        <f t="shared" si="1114"/>
        <v>12</v>
      </c>
      <c r="M4848" s="5">
        <f t="shared" si="1115"/>
        <v>2025</v>
      </c>
      <c r="N4848" s="156">
        <v>2655</v>
      </c>
      <c r="P4848" s="12"/>
      <c r="Q4848" s="7">
        <f t="shared" si="1116"/>
        <v>7980185.550000011</v>
      </c>
      <c r="R4848" s="44" t="str">
        <f>VLOOKUP(F4848,'Set up'!$A$2:$E$70,5,FALSE)</f>
        <v>Trsf</v>
      </c>
    </row>
    <row r="4849" spans="1:18" ht="16.2" customHeight="1" x14ac:dyDescent="0.3">
      <c r="A4849" s="150" t="s">
        <v>4416</v>
      </c>
      <c r="B4849" s="5">
        <f t="shared" si="1111"/>
        <v>12</v>
      </c>
      <c r="C4849" s="5">
        <f t="shared" si="1112"/>
        <v>2025</v>
      </c>
      <c r="D4849" s="150" t="s">
        <v>4392</v>
      </c>
      <c r="E4849" s="5" t="str">
        <f>VLOOKUP(F4849,'Set up'!$A$2:$C$70,2,FALSE)</f>
        <v>C00000042</v>
      </c>
      <c r="F4849" s="151" t="s">
        <v>2012</v>
      </c>
      <c r="G4849" s="151" t="s">
        <v>1922</v>
      </c>
      <c r="H4849" s="150">
        <v>8</v>
      </c>
      <c r="I4849" s="5" t="str">
        <f>VLOOKUP(F4849,'Set up'!$A$2:$C$70,3,FALSE)</f>
        <v>Cash</v>
      </c>
      <c r="J4849" s="5">
        <f>VLOOKUP(F4849,'Set up'!$A$2:$D$70,4,FALSE)</f>
        <v>0</v>
      </c>
      <c r="K4849" s="4">
        <f t="shared" si="1113"/>
        <v>46017</v>
      </c>
      <c r="L4849" s="5">
        <f t="shared" si="1114"/>
        <v>12</v>
      </c>
      <c r="M4849" s="5">
        <f t="shared" si="1115"/>
        <v>2025</v>
      </c>
      <c r="N4849" s="156">
        <v>1836</v>
      </c>
      <c r="P4849" s="12"/>
      <c r="Q4849" s="7">
        <f t="shared" si="1116"/>
        <v>7982021.550000011</v>
      </c>
      <c r="R4849" s="44" t="str">
        <f>VLOOKUP(F4849,'Set up'!$A$2:$E$70,5,FALSE)</f>
        <v>Trsf</v>
      </c>
    </row>
    <row r="4850" spans="1:18" ht="16.2" customHeight="1" x14ac:dyDescent="0.3">
      <c r="A4850" s="150" t="s">
        <v>4416</v>
      </c>
      <c r="B4850" s="5">
        <f t="shared" si="1111"/>
        <v>12</v>
      </c>
      <c r="C4850" s="5">
        <f t="shared" si="1112"/>
        <v>2025</v>
      </c>
      <c r="D4850" s="150" t="s">
        <v>4392</v>
      </c>
      <c r="E4850" s="5" t="str">
        <f>VLOOKUP(F4850,'Set up'!$A$2:$C$70,2,FALSE)</f>
        <v>C00000042</v>
      </c>
      <c r="F4850" s="151" t="s">
        <v>2012</v>
      </c>
      <c r="G4850" s="151" t="s">
        <v>46</v>
      </c>
      <c r="H4850" s="150">
        <v>4</v>
      </c>
      <c r="I4850" s="5" t="str">
        <f>VLOOKUP(F4850,'Set up'!$A$2:$C$70,3,FALSE)</f>
        <v>Cash</v>
      </c>
      <c r="J4850" s="5">
        <f>VLOOKUP(F4850,'Set up'!$A$2:$D$70,4,FALSE)</f>
        <v>0</v>
      </c>
      <c r="K4850" s="4">
        <f t="shared" si="1113"/>
        <v>46017</v>
      </c>
      <c r="L4850" s="5">
        <f t="shared" si="1114"/>
        <v>12</v>
      </c>
      <c r="M4850" s="5">
        <f t="shared" si="1115"/>
        <v>2025</v>
      </c>
      <c r="N4850" s="156">
        <v>460</v>
      </c>
      <c r="P4850" s="12"/>
      <c r="Q4850" s="7">
        <f t="shared" si="1116"/>
        <v>7982481.550000011</v>
      </c>
      <c r="R4850" s="44" t="str">
        <f>VLOOKUP(F4850,'Set up'!$A$2:$E$70,5,FALSE)</f>
        <v>Trsf</v>
      </c>
    </row>
    <row r="4851" spans="1:18" ht="16.2" customHeight="1" x14ac:dyDescent="0.3">
      <c r="A4851" s="150" t="s">
        <v>4417</v>
      </c>
      <c r="B4851" s="5">
        <f t="shared" si="1111"/>
        <v>12</v>
      </c>
      <c r="C4851" s="5">
        <f t="shared" si="1112"/>
        <v>2025</v>
      </c>
      <c r="D4851" s="150" t="s">
        <v>4393</v>
      </c>
      <c r="E4851" s="5" t="str">
        <f>VLOOKUP(F4851,'Set up'!$A$2:$C$70,2,FALSE)</f>
        <v>C00000064</v>
      </c>
      <c r="F4851" s="151" t="s">
        <v>4059</v>
      </c>
      <c r="G4851" s="151" t="s">
        <v>46</v>
      </c>
      <c r="H4851" s="150">
        <v>1</v>
      </c>
      <c r="I4851" s="5" t="str">
        <f>VLOOKUP(F4851,'Set up'!$A$2:$C$70,3,FALSE)</f>
        <v>Cash</v>
      </c>
      <c r="J4851" s="5">
        <f>VLOOKUP(F4851,'Set up'!$A$2:$D$70,4,FALSE)</f>
        <v>0</v>
      </c>
      <c r="K4851" s="4">
        <f t="shared" si="1113"/>
        <v>46018</v>
      </c>
      <c r="L4851" s="5">
        <f t="shared" si="1114"/>
        <v>12</v>
      </c>
      <c r="M4851" s="5">
        <f t="shared" si="1115"/>
        <v>2025</v>
      </c>
      <c r="N4851" s="156">
        <v>120</v>
      </c>
      <c r="P4851" s="12"/>
      <c r="Q4851" s="7">
        <f t="shared" si="1116"/>
        <v>7982601.550000011</v>
      </c>
      <c r="R4851" s="44" t="str">
        <f>VLOOKUP(F4851,'Set up'!$A$2:$E$70,5,FALSE)</f>
        <v>Cash</v>
      </c>
    </row>
    <row r="4852" spans="1:18" ht="16.2" customHeight="1" x14ac:dyDescent="0.3">
      <c r="A4852" s="150" t="s">
        <v>4417</v>
      </c>
      <c r="B4852" s="5">
        <f t="shared" si="1111"/>
        <v>12</v>
      </c>
      <c r="C4852" s="5">
        <f t="shared" si="1112"/>
        <v>2025</v>
      </c>
      <c r="D4852" s="150" t="s">
        <v>4394</v>
      </c>
      <c r="E4852" s="5" t="str">
        <f>VLOOKUP(F4852,'Set up'!$A$2:$C$70,2,FALSE)</f>
        <v>C00000019</v>
      </c>
      <c r="F4852" s="151" t="s">
        <v>400</v>
      </c>
      <c r="G4852" s="151" t="s">
        <v>3122</v>
      </c>
      <c r="H4852" s="150">
        <v>1</v>
      </c>
      <c r="I4852" s="5" t="str">
        <f>VLOOKUP(F4852,'Set up'!$A$2:$C$70,3,FALSE)</f>
        <v>Cash</v>
      </c>
      <c r="J4852" s="5">
        <f>VLOOKUP(F4852,'Set up'!$A$2:$D$70,4,FALSE)</f>
        <v>0</v>
      </c>
      <c r="K4852" s="4">
        <f t="shared" si="1113"/>
        <v>46018</v>
      </c>
      <c r="L4852" s="5">
        <f t="shared" si="1114"/>
        <v>12</v>
      </c>
      <c r="M4852" s="5">
        <f t="shared" si="1115"/>
        <v>2025</v>
      </c>
      <c r="N4852" s="156">
        <v>1687.5</v>
      </c>
      <c r="P4852" s="12"/>
      <c r="Q4852" s="7">
        <f t="shared" si="1116"/>
        <v>7984289.050000011</v>
      </c>
      <c r="R4852" s="44" t="str">
        <f>VLOOKUP(F4852,'Set up'!$A$2:$E$70,5,FALSE)</f>
        <v>Trsf</v>
      </c>
    </row>
    <row r="4853" spans="1:18" ht="16.2" customHeight="1" x14ac:dyDescent="0.3">
      <c r="A4853" s="150" t="s">
        <v>4417</v>
      </c>
      <c r="B4853" s="5">
        <f t="shared" si="1111"/>
        <v>12</v>
      </c>
      <c r="C4853" s="5">
        <f t="shared" si="1112"/>
        <v>2025</v>
      </c>
      <c r="D4853" s="150" t="s">
        <v>4394</v>
      </c>
      <c r="E4853" s="5" t="str">
        <f>VLOOKUP(F4853,'Set up'!$A$2:$C$70,2,FALSE)</f>
        <v>C00000019</v>
      </c>
      <c r="F4853" s="151" t="s">
        <v>400</v>
      </c>
      <c r="G4853" s="151" t="s">
        <v>945</v>
      </c>
      <c r="H4853" s="150">
        <v>1</v>
      </c>
      <c r="I4853" s="5" t="str">
        <f>VLOOKUP(F4853,'Set up'!$A$2:$C$70,3,FALSE)</f>
        <v>Cash</v>
      </c>
      <c r="J4853" s="5">
        <f>VLOOKUP(F4853,'Set up'!$A$2:$D$70,4,FALSE)</f>
        <v>0</v>
      </c>
      <c r="K4853" s="4">
        <f t="shared" si="1113"/>
        <v>46018</v>
      </c>
      <c r="L4853" s="5">
        <f t="shared" si="1114"/>
        <v>12</v>
      </c>
      <c r="M4853" s="5">
        <f t="shared" si="1115"/>
        <v>2025</v>
      </c>
      <c r="N4853" s="156">
        <v>115</v>
      </c>
      <c r="P4853" s="12"/>
      <c r="Q4853" s="7">
        <f t="shared" si="1116"/>
        <v>7984404.050000011</v>
      </c>
      <c r="R4853" s="44" t="str">
        <f>VLOOKUP(F4853,'Set up'!$A$2:$E$70,5,FALSE)</f>
        <v>Trsf</v>
      </c>
    </row>
    <row r="4854" spans="1:18" ht="16.2" customHeight="1" x14ac:dyDescent="0.3">
      <c r="A4854" s="150" t="s">
        <v>4418</v>
      </c>
      <c r="B4854" s="5">
        <f t="shared" si="1111"/>
        <v>12</v>
      </c>
      <c r="C4854" s="5">
        <f t="shared" si="1112"/>
        <v>2025</v>
      </c>
      <c r="D4854" s="150" t="s">
        <v>4395</v>
      </c>
      <c r="E4854" s="5" t="str">
        <f>VLOOKUP(F4854,'Set up'!$A$2:$C$70,2,FALSE)</f>
        <v>C00000061</v>
      </c>
      <c r="F4854" s="151" t="s">
        <v>3532</v>
      </c>
      <c r="G4854" s="151" t="s">
        <v>3122</v>
      </c>
      <c r="H4854" s="150">
        <v>1</v>
      </c>
      <c r="I4854" s="5" t="str">
        <f>VLOOKUP(F4854,'Set up'!$A$2:$C$70,3,FALSE)</f>
        <v>Cash</v>
      </c>
      <c r="J4854" s="5">
        <f>VLOOKUP(F4854,'Set up'!$A$2:$D$70,4,FALSE)</f>
        <v>0</v>
      </c>
      <c r="K4854" s="4">
        <f t="shared" si="1113"/>
        <v>46020</v>
      </c>
      <c r="L4854" s="5">
        <f t="shared" si="1114"/>
        <v>12</v>
      </c>
      <c r="M4854" s="5">
        <f t="shared" si="1115"/>
        <v>2025</v>
      </c>
      <c r="N4854" s="156">
        <v>1552.5</v>
      </c>
      <c r="P4854" s="12"/>
      <c r="Q4854" s="7">
        <f t="shared" si="1116"/>
        <v>7985956.550000011</v>
      </c>
      <c r="R4854" s="44" t="str">
        <f>VLOOKUP(F4854,'Set up'!$A$2:$E$70,5,FALSE)</f>
        <v>Cash</v>
      </c>
    </row>
    <row r="4855" spans="1:18" ht="16.2" customHeight="1" x14ac:dyDescent="0.3">
      <c r="A4855" s="150" t="s">
        <v>4418</v>
      </c>
      <c r="B4855" s="5">
        <f t="shared" si="1111"/>
        <v>12</v>
      </c>
      <c r="C4855" s="5">
        <f t="shared" si="1112"/>
        <v>2025</v>
      </c>
      <c r="D4855" s="150" t="s">
        <v>4395</v>
      </c>
      <c r="E4855" s="5" t="str">
        <f>VLOOKUP(F4855,'Set up'!$A$2:$C$70,2,FALSE)</f>
        <v>C00000061</v>
      </c>
      <c r="F4855" s="151" t="s">
        <v>3532</v>
      </c>
      <c r="G4855" s="151" t="s">
        <v>2141</v>
      </c>
      <c r="H4855" s="150">
        <v>1</v>
      </c>
      <c r="I4855" s="5" t="str">
        <f>VLOOKUP(F4855,'Set up'!$A$2:$C$70,3,FALSE)</f>
        <v>Cash</v>
      </c>
      <c r="J4855" s="5">
        <f>VLOOKUP(F4855,'Set up'!$A$2:$D$70,4,FALSE)</f>
        <v>0</v>
      </c>
      <c r="K4855" s="4">
        <f t="shared" si="1113"/>
        <v>46020</v>
      </c>
      <c r="L4855" s="5">
        <f t="shared" si="1114"/>
        <v>12</v>
      </c>
      <c r="M4855" s="5">
        <f t="shared" si="1115"/>
        <v>2025</v>
      </c>
      <c r="N4855" s="156">
        <v>329.4</v>
      </c>
      <c r="P4855" s="12"/>
      <c r="Q4855" s="7">
        <f t="shared" si="1116"/>
        <v>7986285.9500000114</v>
      </c>
      <c r="R4855" s="44" t="str">
        <f>VLOOKUP(F4855,'Set up'!$A$2:$E$70,5,FALSE)</f>
        <v>Cash</v>
      </c>
    </row>
    <row r="4856" spans="1:18" ht="16.2" customHeight="1" x14ac:dyDescent="0.3">
      <c r="A4856" s="150" t="s">
        <v>4418</v>
      </c>
      <c r="B4856" s="5">
        <f t="shared" si="1111"/>
        <v>12</v>
      </c>
      <c r="C4856" s="5">
        <f t="shared" si="1112"/>
        <v>2025</v>
      </c>
      <c r="D4856" s="150" t="s">
        <v>4395</v>
      </c>
      <c r="E4856" s="5" t="str">
        <f>VLOOKUP(F4856,'Set up'!$A$2:$C$70,2,FALSE)</f>
        <v>C00000061</v>
      </c>
      <c r="F4856" s="151" t="s">
        <v>3532</v>
      </c>
      <c r="G4856" s="151" t="s">
        <v>945</v>
      </c>
      <c r="H4856" s="150">
        <v>1</v>
      </c>
      <c r="I4856" s="5" t="str">
        <f>VLOOKUP(F4856,'Set up'!$A$2:$C$70,3,FALSE)</f>
        <v>Cash</v>
      </c>
      <c r="J4856" s="5">
        <f>VLOOKUP(F4856,'Set up'!$A$2:$D$70,4,FALSE)</f>
        <v>0</v>
      </c>
      <c r="K4856" s="4">
        <f t="shared" si="1113"/>
        <v>46020</v>
      </c>
      <c r="L4856" s="5">
        <f t="shared" si="1114"/>
        <v>12</v>
      </c>
      <c r="M4856" s="5">
        <f t="shared" si="1115"/>
        <v>2025</v>
      </c>
      <c r="N4856" s="156">
        <v>115</v>
      </c>
      <c r="P4856" s="12"/>
      <c r="Q4856" s="7">
        <f t="shared" si="1116"/>
        <v>7986400.9500000114</v>
      </c>
      <c r="R4856" s="44" t="str">
        <f>VLOOKUP(F4856,'Set up'!$A$2:$E$70,5,FALSE)</f>
        <v>Cash</v>
      </c>
    </row>
    <row r="4857" spans="1:18" ht="16.2" customHeight="1" x14ac:dyDescent="0.3">
      <c r="A4857" s="150" t="s">
        <v>4418</v>
      </c>
      <c r="B4857" s="5">
        <f t="shared" si="1111"/>
        <v>12</v>
      </c>
      <c r="C4857" s="5">
        <f t="shared" si="1112"/>
        <v>2025</v>
      </c>
      <c r="D4857" s="150" t="s">
        <v>4396</v>
      </c>
      <c r="E4857" s="5" t="e">
        <f>VLOOKUP(F4857,'Set up'!$A$2:$C$70,2,FALSE)</f>
        <v>#N/A</v>
      </c>
      <c r="F4857" s="151" t="s">
        <v>4130</v>
      </c>
      <c r="G4857" s="151" t="s">
        <v>3122</v>
      </c>
      <c r="H4857" s="150">
        <v>1</v>
      </c>
      <c r="I4857" s="5" t="e">
        <f>VLOOKUP(F4857,'Set up'!$A$2:$C$70,3,FALSE)</f>
        <v>#N/A</v>
      </c>
      <c r="J4857" s="5" t="e">
        <f>VLOOKUP(F4857,'Set up'!$A$2:$D$70,4,FALSE)</f>
        <v>#N/A</v>
      </c>
      <c r="K4857" s="4" t="e">
        <f t="shared" si="1113"/>
        <v>#N/A</v>
      </c>
      <c r="L4857" s="5" t="e">
        <f t="shared" si="1114"/>
        <v>#N/A</v>
      </c>
      <c r="M4857" s="5" t="e">
        <f t="shared" si="1115"/>
        <v>#N/A</v>
      </c>
      <c r="N4857" s="156">
        <v>1687.5</v>
      </c>
      <c r="P4857" s="12"/>
      <c r="Q4857" s="7">
        <f t="shared" si="1116"/>
        <v>7988088.4500000114</v>
      </c>
      <c r="R4857" s="44" t="e">
        <f>VLOOKUP(F4857,'Set up'!$A$2:$E$70,5,FALSE)</f>
        <v>#N/A</v>
      </c>
    </row>
    <row r="4858" spans="1:18" ht="16.2" customHeight="1" x14ac:dyDescent="0.3">
      <c r="A4858" s="150" t="s">
        <v>4419</v>
      </c>
      <c r="B4858" s="5">
        <f t="shared" si="1111"/>
        <v>12</v>
      </c>
      <c r="C4858" s="5">
        <f t="shared" si="1112"/>
        <v>2025</v>
      </c>
      <c r="D4858" s="150" t="s">
        <v>4397</v>
      </c>
      <c r="E4858" s="5" t="str">
        <f>VLOOKUP(F4858,'Set up'!$A$2:$C$70,2,FALSE)</f>
        <v>C00000042</v>
      </c>
      <c r="F4858" s="151" t="s">
        <v>2012</v>
      </c>
      <c r="G4858" s="151" t="s">
        <v>2646</v>
      </c>
      <c r="H4858" s="150">
        <v>3</v>
      </c>
      <c r="I4858" s="5" t="str">
        <f>VLOOKUP(F4858,'Set up'!$A$2:$C$70,3,FALSE)</f>
        <v>Cash</v>
      </c>
      <c r="J4858" s="5">
        <f>VLOOKUP(F4858,'Set up'!$A$2:$D$70,4,FALSE)</f>
        <v>0</v>
      </c>
      <c r="K4858" s="4">
        <f t="shared" si="1113"/>
        <v>46021</v>
      </c>
      <c r="L4858" s="5">
        <f t="shared" si="1114"/>
        <v>12</v>
      </c>
      <c r="M4858" s="5">
        <f t="shared" si="1115"/>
        <v>2025</v>
      </c>
      <c r="N4858" s="156">
        <v>187.5</v>
      </c>
      <c r="P4858" s="12"/>
      <c r="Q4858" s="7">
        <f t="shared" si="1116"/>
        <v>7988275.9500000114</v>
      </c>
      <c r="R4858" s="44" t="str">
        <f>VLOOKUP(F4858,'Set up'!$A$2:$E$70,5,FALSE)</f>
        <v>Trsf</v>
      </c>
    </row>
    <row r="4859" spans="1:18" ht="16.2" customHeight="1" x14ac:dyDescent="0.3">
      <c r="A4859" s="150" t="s">
        <v>4419</v>
      </c>
      <c r="B4859" s="5">
        <f t="shared" si="1111"/>
        <v>12</v>
      </c>
      <c r="C4859" s="5">
        <f t="shared" si="1112"/>
        <v>2025</v>
      </c>
      <c r="D4859" s="150" t="s">
        <v>4398</v>
      </c>
      <c r="E4859" s="5" t="str">
        <f>VLOOKUP(F4859,'Set up'!$A$2:$C$70,2,FALSE)</f>
        <v>C00000042</v>
      </c>
      <c r="F4859" s="151" t="s">
        <v>2012</v>
      </c>
      <c r="G4859" s="151" t="s">
        <v>3645</v>
      </c>
      <c r="H4859" s="150">
        <v>6</v>
      </c>
      <c r="I4859" s="5" t="str">
        <f>VLOOKUP(F4859,'Set up'!$A$2:$C$70,3,FALSE)</f>
        <v>Cash</v>
      </c>
      <c r="J4859" s="5">
        <f>VLOOKUP(F4859,'Set up'!$A$2:$D$70,4,FALSE)</f>
        <v>0</v>
      </c>
      <c r="K4859" s="4">
        <f t="shared" si="1113"/>
        <v>46021</v>
      </c>
      <c r="L4859" s="5">
        <f t="shared" si="1114"/>
        <v>12</v>
      </c>
      <c r="M4859" s="5">
        <f t="shared" si="1115"/>
        <v>2025</v>
      </c>
      <c r="N4859" s="156">
        <v>9315</v>
      </c>
      <c r="P4859" s="12"/>
      <c r="Q4859" s="7">
        <f t="shared" si="1116"/>
        <v>7997590.9500000114</v>
      </c>
      <c r="R4859" s="44" t="str">
        <f>VLOOKUP(F4859,'Set up'!$A$2:$E$70,5,FALSE)</f>
        <v>Trsf</v>
      </c>
    </row>
    <row r="4860" spans="1:18" ht="16.2" customHeight="1" x14ac:dyDescent="0.3">
      <c r="A4860" s="150" t="s">
        <v>4419</v>
      </c>
      <c r="B4860" s="5">
        <f t="shared" si="1111"/>
        <v>12</v>
      </c>
      <c r="C4860" s="5">
        <f t="shared" si="1112"/>
        <v>2025</v>
      </c>
      <c r="D4860" s="150" t="s">
        <v>4398</v>
      </c>
      <c r="E4860" s="5" t="str">
        <f>VLOOKUP(F4860,'Set up'!$A$2:$C$70,2,FALSE)</f>
        <v>C00000042</v>
      </c>
      <c r="F4860" s="151" t="s">
        <v>2012</v>
      </c>
      <c r="G4860" s="151" t="s">
        <v>1392</v>
      </c>
      <c r="H4860" s="150">
        <v>18</v>
      </c>
      <c r="I4860" s="5" t="str">
        <f>VLOOKUP(F4860,'Set up'!$A$2:$C$70,3,FALSE)</f>
        <v>Cash</v>
      </c>
      <c r="J4860" s="5">
        <f>VLOOKUP(F4860,'Set up'!$A$2:$D$70,4,FALSE)</f>
        <v>0</v>
      </c>
      <c r="K4860" s="4">
        <f t="shared" si="1113"/>
        <v>46021</v>
      </c>
      <c r="L4860" s="5">
        <f t="shared" si="1114"/>
        <v>12</v>
      </c>
      <c r="M4860" s="5">
        <f t="shared" si="1115"/>
        <v>2025</v>
      </c>
      <c r="N4860" s="156">
        <v>3186</v>
      </c>
      <c r="P4860" s="12"/>
      <c r="Q4860" s="7">
        <f t="shared" si="1116"/>
        <v>8000776.9500000114</v>
      </c>
      <c r="R4860" s="44" t="str">
        <f>VLOOKUP(F4860,'Set up'!$A$2:$E$70,5,FALSE)</f>
        <v>Trsf</v>
      </c>
    </row>
    <row r="4861" spans="1:18" ht="16.2" customHeight="1" x14ac:dyDescent="0.3">
      <c r="A4861" s="150" t="s">
        <v>4419</v>
      </c>
      <c r="B4861" s="5">
        <f t="shared" si="1111"/>
        <v>12</v>
      </c>
      <c r="C4861" s="5">
        <f t="shared" si="1112"/>
        <v>2025</v>
      </c>
      <c r="D4861" s="150" t="s">
        <v>4398</v>
      </c>
      <c r="E4861" s="5" t="str">
        <f>VLOOKUP(F4861,'Set up'!$A$2:$C$70,2,FALSE)</f>
        <v>C00000042</v>
      </c>
      <c r="F4861" s="151" t="s">
        <v>2012</v>
      </c>
      <c r="G4861" s="151" t="s">
        <v>1922</v>
      </c>
      <c r="H4861" s="150">
        <v>9</v>
      </c>
      <c r="I4861" s="5" t="str">
        <f>VLOOKUP(F4861,'Set up'!$A$2:$C$70,3,FALSE)</f>
        <v>Cash</v>
      </c>
      <c r="J4861" s="5">
        <f>VLOOKUP(F4861,'Set up'!$A$2:$D$70,4,FALSE)</f>
        <v>0</v>
      </c>
      <c r="K4861" s="4">
        <f t="shared" si="1113"/>
        <v>46021</v>
      </c>
      <c r="L4861" s="5">
        <f t="shared" si="1114"/>
        <v>12</v>
      </c>
      <c r="M4861" s="5">
        <f t="shared" si="1115"/>
        <v>2025</v>
      </c>
      <c r="N4861" s="156">
        <v>2065.5</v>
      </c>
      <c r="P4861" s="12"/>
      <c r="Q4861" s="7">
        <f t="shared" si="1116"/>
        <v>8002842.4500000114</v>
      </c>
      <c r="R4861" s="44" t="str">
        <f>VLOOKUP(F4861,'Set up'!$A$2:$E$70,5,FALSE)</f>
        <v>Trsf</v>
      </c>
    </row>
    <row r="4862" spans="1:18" ht="16.2" customHeight="1" x14ac:dyDescent="0.3">
      <c r="A4862" s="150" t="s">
        <v>4419</v>
      </c>
      <c r="B4862" s="5">
        <f t="shared" si="1111"/>
        <v>12</v>
      </c>
      <c r="C4862" s="5">
        <f t="shared" si="1112"/>
        <v>2025</v>
      </c>
      <c r="D4862" s="150" t="s">
        <v>4398</v>
      </c>
      <c r="E4862" s="5" t="str">
        <f>VLOOKUP(F4862,'Set up'!$A$2:$C$70,2,FALSE)</f>
        <v>C00000042</v>
      </c>
      <c r="F4862" s="151" t="s">
        <v>2012</v>
      </c>
      <c r="G4862" s="151" t="s">
        <v>46</v>
      </c>
      <c r="H4862" s="150">
        <v>4</v>
      </c>
      <c r="I4862" s="5" t="str">
        <f>VLOOKUP(F4862,'Set up'!$A$2:$C$70,3,FALSE)</f>
        <v>Cash</v>
      </c>
      <c r="J4862" s="5">
        <f>VLOOKUP(F4862,'Set up'!$A$2:$D$70,4,FALSE)</f>
        <v>0</v>
      </c>
      <c r="K4862" s="4">
        <f t="shared" si="1113"/>
        <v>46021</v>
      </c>
      <c r="L4862" s="5">
        <f t="shared" si="1114"/>
        <v>12</v>
      </c>
      <c r="M4862" s="5">
        <f t="shared" si="1115"/>
        <v>2025</v>
      </c>
      <c r="N4862" s="156">
        <v>460</v>
      </c>
      <c r="P4862" s="12"/>
      <c r="Q4862" s="7">
        <f t="shared" si="1116"/>
        <v>8003302.4500000114</v>
      </c>
      <c r="R4862" s="44" t="str">
        <f>VLOOKUP(F4862,'Set up'!$A$2:$E$70,5,FALSE)</f>
        <v>Trsf</v>
      </c>
    </row>
    <row r="4863" spans="1:18" ht="16.2" customHeight="1" x14ac:dyDescent="0.3">
      <c r="A4863" s="150" t="s">
        <v>4419</v>
      </c>
      <c r="B4863" s="5">
        <f t="shared" si="1111"/>
        <v>12</v>
      </c>
      <c r="C4863" s="5">
        <f t="shared" si="1112"/>
        <v>2025</v>
      </c>
      <c r="D4863" s="150" t="s">
        <v>4398</v>
      </c>
      <c r="E4863" s="5" t="str">
        <f>VLOOKUP(F4863,'Set up'!$A$2:$C$70,2,FALSE)</f>
        <v>C00000042</v>
      </c>
      <c r="F4863" s="151" t="s">
        <v>2012</v>
      </c>
      <c r="G4863" s="151" t="s">
        <v>1073</v>
      </c>
      <c r="H4863" s="150">
        <v>1</v>
      </c>
      <c r="I4863" s="5" t="str">
        <f>VLOOKUP(F4863,'Set up'!$A$2:$C$70,3,FALSE)</f>
        <v>Cash</v>
      </c>
      <c r="J4863" s="5">
        <f>VLOOKUP(F4863,'Set up'!$A$2:$D$70,4,FALSE)</f>
        <v>0</v>
      </c>
      <c r="K4863" s="4">
        <f t="shared" si="1113"/>
        <v>46021</v>
      </c>
      <c r="L4863" s="5">
        <f t="shared" si="1114"/>
        <v>12</v>
      </c>
      <c r="M4863" s="5">
        <f t="shared" si="1115"/>
        <v>2025</v>
      </c>
      <c r="N4863" s="156">
        <v>1050</v>
      </c>
      <c r="P4863" s="12"/>
      <c r="Q4863" s="7">
        <f t="shared" si="1116"/>
        <v>8004352.4500000114</v>
      </c>
      <c r="R4863" s="44" t="str">
        <f>VLOOKUP(F4863,'Set up'!$A$2:$E$70,5,FALSE)</f>
        <v>Trsf</v>
      </c>
    </row>
    <row r="4864" spans="1:18" s="167" customFormat="1" ht="16.8" customHeight="1" x14ac:dyDescent="0.3">
      <c r="A4864" s="159" t="s">
        <v>4420</v>
      </c>
      <c r="B4864" s="160">
        <f t="shared" si="1111"/>
        <v>12</v>
      </c>
      <c r="C4864" s="160">
        <f t="shared" si="1112"/>
        <v>2025</v>
      </c>
      <c r="D4864" s="159" t="s">
        <v>4399</v>
      </c>
      <c r="E4864" s="160" t="str">
        <f>VLOOKUP(F4864,'Set up'!$A$2:$C$70,2,FALSE)</f>
        <v>C00000042</v>
      </c>
      <c r="F4864" s="161" t="s">
        <v>2012</v>
      </c>
      <c r="G4864" s="169" t="s">
        <v>4426</v>
      </c>
      <c r="H4864" s="159">
        <v>1</v>
      </c>
      <c r="I4864" s="160" t="str">
        <f>VLOOKUP(F4864,'Set up'!$A$2:$C$70,3,FALSE)</f>
        <v>Cash</v>
      </c>
      <c r="J4864" s="160">
        <f>VLOOKUP(F4864,'Set up'!$A$2:$D$70,4,FALSE)</f>
        <v>0</v>
      </c>
      <c r="K4864" s="162">
        <f t="shared" si="1113"/>
        <v>46022</v>
      </c>
      <c r="L4864" s="160">
        <f t="shared" si="1114"/>
        <v>12</v>
      </c>
      <c r="M4864" s="160">
        <f t="shared" si="1115"/>
        <v>2025</v>
      </c>
      <c r="N4864" s="163">
        <v>4312.5</v>
      </c>
      <c r="O4864" s="164"/>
      <c r="P4864" s="164"/>
      <c r="Q4864" s="165">
        <f t="shared" si="1116"/>
        <v>8008664.9500000114</v>
      </c>
      <c r="R4864" s="166" t="str">
        <f>VLOOKUP(F4864,'Set up'!$A$2:$E$70,5,FALSE)</f>
        <v>Trsf</v>
      </c>
    </row>
    <row r="4865" spans="1:18" ht="16.8" customHeight="1" x14ac:dyDescent="0.3">
      <c r="A4865" s="150" t="s">
        <v>4427</v>
      </c>
      <c r="B4865" s="5">
        <f t="shared" ref="B4865" si="1117">MONTH(A4865)</f>
        <v>1</v>
      </c>
      <c r="C4865" s="5">
        <f t="shared" ref="C4865" si="1118">YEAR(A4865)</f>
        <v>2026</v>
      </c>
      <c r="D4865" s="150" t="s">
        <v>4447</v>
      </c>
      <c r="E4865" s="5" t="str">
        <f>VLOOKUP(F4865,'Set up'!$A$2:$C$70,2,FALSE)</f>
        <v>C00000042</v>
      </c>
      <c r="F4865" s="150" t="s">
        <v>2012</v>
      </c>
      <c r="G4865" s="150" t="s">
        <v>2646</v>
      </c>
      <c r="H4865" s="150">
        <v>4</v>
      </c>
      <c r="I4865" s="5" t="str">
        <f>VLOOKUP(F4865,'Set up'!$A$2:$C$70,3,FALSE)</f>
        <v>Cash</v>
      </c>
      <c r="J4865" s="5">
        <f>VLOOKUP(F4865,'Set up'!$A$2:$D$70,4,FALSE)</f>
        <v>0</v>
      </c>
      <c r="K4865" s="4">
        <f t="shared" ref="K4865" si="1119">A4865+J4865</f>
        <v>46025</v>
      </c>
      <c r="L4865" s="5">
        <f t="shared" si="1114"/>
        <v>1</v>
      </c>
      <c r="M4865" s="5">
        <f t="shared" si="1115"/>
        <v>2026</v>
      </c>
      <c r="N4865" s="168">
        <v>250</v>
      </c>
      <c r="P4865" s="12"/>
      <c r="Q4865" s="7">
        <f t="shared" ref="Q4865" si="1120">SUM(Q4864+N4865)</f>
        <v>8008914.9500000114</v>
      </c>
      <c r="R4865" s="44" t="str">
        <f>VLOOKUP(F4865,'Set up'!$A$2:$E$70,5,FALSE)</f>
        <v>Trsf</v>
      </c>
    </row>
    <row r="4866" spans="1:18" ht="16.8" customHeight="1" x14ac:dyDescent="0.3">
      <c r="A4866" s="150" t="s">
        <v>4427</v>
      </c>
      <c r="B4866" s="5">
        <f t="shared" ref="B4866:B4929" si="1121">MONTH(A4866)</f>
        <v>1</v>
      </c>
      <c r="C4866" s="5">
        <f t="shared" ref="C4866:C4929" si="1122">YEAR(A4866)</f>
        <v>2026</v>
      </c>
      <c r="D4866" s="150" t="s">
        <v>4448</v>
      </c>
      <c r="E4866" s="5" t="str">
        <f>VLOOKUP(F4866,'Set up'!$A$2:$C$70,2,FALSE)</f>
        <v>C00000042</v>
      </c>
      <c r="F4866" s="150" t="s">
        <v>2012</v>
      </c>
      <c r="G4866" s="150" t="s">
        <v>3645</v>
      </c>
      <c r="H4866" s="150">
        <v>8</v>
      </c>
      <c r="I4866" s="5" t="str">
        <f>VLOOKUP(F4866,'Set up'!$A$2:$C$70,3,FALSE)</f>
        <v>Cash</v>
      </c>
      <c r="J4866" s="5">
        <f>VLOOKUP(F4866,'Set up'!$A$2:$D$70,4,FALSE)</f>
        <v>0</v>
      </c>
      <c r="K4866" s="4">
        <f t="shared" ref="K4866:K4929" si="1123">A4866+J4866</f>
        <v>46025</v>
      </c>
      <c r="L4866" s="5">
        <f t="shared" ref="L4866:L4929" si="1124">MONTH(K4866)</f>
        <v>1</v>
      </c>
      <c r="M4866" s="5">
        <f t="shared" ref="M4866:M4929" si="1125">YEAR(K4866)</f>
        <v>2026</v>
      </c>
      <c r="N4866" s="168">
        <v>12240</v>
      </c>
      <c r="P4866" s="12"/>
      <c r="Q4866" s="7">
        <f t="shared" ref="Q4866:Q4929" si="1126">SUM(Q4865+N4866)</f>
        <v>8021154.9500000114</v>
      </c>
      <c r="R4866" s="44" t="str">
        <f>VLOOKUP(F4866,'Set up'!$A$2:$E$70,5,FALSE)</f>
        <v>Trsf</v>
      </c>
    </row>
    <row r="4867" spans="1:18" ht="16.8" customHeight="1" x14ac:dyDescent="0.3">
      <c r="A4867" s="150" t="s">
        <v>4427</v>
      </c>
      <c r="B4867" s="5">
        <f t="shared" si="1121"/>
        <v>1</v>
      </c>
      <c r="C4867" s="5">
        <f t="shared" si="1122"/>
        <v>2026</v>
      </c>
      <c r="D4867" s="150" t="s">
        <v>4448</v>
      </c>
      <c r="E4867" s="5" t="str">
        <f>VLOOKUP(F4867,'Set up'!$A$2:$C$70,2,FALSE)</f>
        <v>C00000042</v>
      </c>
      <c r="F4867" s="150" t="s">
        <v>2012</v>
      </c>
      <c r="G4867" s="150" t="s">
        <v>1392</v>
      </c>
      <c r="H4867" s="150">
        <v>24</v>
      </c>
      <c r="I4867" s="5" t="str">
        <f>VLOOKUP(F4867,'Set up'!$A$2:$C$70,3,FALSE)</f>
        <v>Cash</v>
      </c>
      <c r="J4867" s="5">
        <f>VLOOKUP(F4867,'Set up'!$A$2:$D$70,4,FALSE)</f>
        <v>0</v>
      </c>
      <c r="K4867" s="4">
        <f t="shared" si="1123"/>
        <v>46025</v>
      </c>
      <c r="L4867" s="5">
        <f t="shared" si="1124"/>
        <v>1</v>
      </c>
      <c r="M4867" s="5">
        <f t="shared" si="1125"/>
        <v>2026</v>
      </c>
      <c r="N4867" s="168">
        <v>4248</v>
      </c>
      <c r="P4867" s="12"/>
      <c r="Q4867" s="7">
        <f t="shared" si="1126"/>
        <v>8025402.9500000114</v>
      </c>
      <c r="R4867" s="44" t="str">
        <f>VLOOKUP(F4867,'Set up'!$A$2:$E$70,5,FALSE)</f>
        <v>Trsf</v>
      </c>
    </row>
    <row r="4868" spans="1:18" ht="16.8" customHeight="1" x14ac:dyDescent="0.3">
      <c r="A4868" s="150" t="s">
        <v>4427</v>
      </c>
      <c r="B4868" s="5">
        <f t="shared" si="1121"/>
        <v>1</v>
      </c>
      <c r="C4868" s="5">
        <f t="shared" si="1122"/>
        <v>2026</v>
      </c>
      <c r="D4868" s="150" t="s">
        <v>4448</v>
      </c>
      <c r="E4868" s="5" t="str">
        <f>VLOOKUP(F4868,'Set up'!$A$2:$C$70,2,FALSE)</f>
        <v>C00000042</v>
      </c>
      <c r="F4868" s="150" t="s">
        <v>2012</v>
      </c>
      <c r="G4868" s="150" t="s">
        <v>1922</v>
      </c>
      <c r="H4868" s="150">
        <v>12</v>
      </c>
      <c r="I4868" s="5" t="str">
        <f>VLOOKUP(F4868,'Set up'!$A$2:$C$70,3,FALSE)</f>
        <v>Cash</v>
      </c>
      <c r="J4868" s="5">
        <f>VLOOKUP(F4868,'Set up'!$A$2:$D$70,4,FALSE)</f>
        <v>0</v>
      </c>
      <c r="K4868" s="4">
        <f t="shared" si="1123"/>
        <v>46025</v>
      </c>
      <c r="L4868" s="5">
        <f t="shared" si="1124"/>
        <v>1</v>
      </c>
      <c r="M4868" s="5">
        <f t="shared" si="1125"/>
        <v>2026</v>
      </c>
      <c r="N4868" s="168">
        <v>2754</v>
      </c>
      <c r="P4868" s="12"/>
      <c r="Q4868" s="7">
        <f t="shared" si="1126"/>
        <v>8028156.9500000114</v>
      </c>
      <c r="R4868" s="44" t="str">
        <f>VLOOKUP(F4868,'Set up'!$A$2:$E$70,5,FALSE)</f>
        <v>Trsf</v>
      </c>
    </row>
    <row r="4869" spans="1:18" ht="16.8" customHeight="1" x14ac:dyDescent="0.3">
      <c r="A4869" s="150" t="s">
        <v>4427</v>
      </c>
      <c r="B4869" s="5">
        <f t="shared" si="1121"/>
        <v>1</v>
      </c>
      <c r="C4869" s="5">
        <f t="shared" si="1122"/>
        <v>2026</v>
      </c>
      <c r="D4869" s="150" t="s">
        <v>4448</v>
      </c>
      <c r="E4869" s="5" t="str">
        <f>VLOOKUP(F4869,'Set up'!$A$2:$C$70,2,FALSE)</f>
        <v>C00000042</v>
      </c>
      <c r="F4869" s="150" t="s">
        <v>2012</v>
      </c>
      <c r="G4869" s="150" t="s">
        <v>46</v>
      </c>
      <c r="H4869" s="150">
        <v>4</v>
      </c>
      <c r="I4869" s="5" t="str">
        <f>VLOOKUP(F4869,'Set up'!$A$2:$C$70,3,FALSE)</f>
        <v>Cash</v>
      </c>
      <c r="J4869" s="5">
        <f>VLOOKUP(F4869,'Set up'!$A$2:$D$70,4,FALSE)</f>
        <v>0</v>
      </c>
      <c r="K4869" s="4">
        <f t="shared" si="1123"/>
        <v>46025</v>
      </c>
      <c r="L4869" s="5">
        <f t="shared" si="1124"/>
        <v>1</v>
      </c>
      <c r="M4869" s="5">
        <f t="shared" si="1125"/>
        <v>2026</v>
      </c>
      <c r="N4869" s="168">
        <v>460</v>
      </c>
      <c r="P4869" s="12"/>
      <c r="Q4869" s="7">
        <f t="shared" si="1126"/>
        <v>8028616.9500000114</v>
      </c>
      <c r="R4869" s="44" t="str">
        <f>VLOOKUP(F4869,'Set up'!$A$2:$E$70,5,FALSE)</f>
        <v>Trsf</v>
      </c>
    </row>
    <row r="4870" spans="1:18" ht="16.8" customHeight="1" x14ac:dyDescent="0.3">
      <c r="A4870" s="150" t="s">
        <v>4427</v>
      </c>
      <c r="B4870" s="5">
        <f t="shared" si="1121"/>
        <v>1</v>
      </c>
      <c r="C4870" s="5">
        <f t="shared" si="1122"/>
        <v>2026</v>
      </c>
      <c r="D4870" s="150" t="s">
        <v>4448</v>
      </c>
      <c r="E4870" s="5" t="str">
        <f>VLOOKUP(F4870,'Set up'!$A$2:$C$70,2,FALSE)</f>
        <v>C00000042</v>
      </c>
      <c r="F4870" s="150" t="s">
        <v>2012</v>
      </c>
      <c r="G4870" s="150" t="s">
        <v>2744</v>
      </c>
      <c r="H4870" s="150">
        <v>1</v>
      </c>
      <c r="I4870" s="5" t="str">
        <f>VLOOKUP(F4870,'Set up'!$A$2:$C$70,3,FALSE)</f>
        <v>Cash</v>
      </c>
      <c r="J4870" s="5">
        <f>VLOOKUP(F4870,'Set up'!$A$2:$D$70,4,FALSE)</f>
        <v>0</v>
      </c>
      <c r="K4870" s="4">
        <f t="shared" si="1123"/>
        <v>46025</v>
      </c>
      <c r="L4870" s="5">
        <f t="shared" si="1124"/>
        <v>1</v>
      </c>
      <c r="M4870" s="5">
        <f t="shared" si="1125"/>
        <v>2026</v>
      </c>
      <c r="N4870" s="168">
        <v>1000</v>
      </c>
      <c r="P4870" s="12"/>
      <c r="Q4870" s="7">
        <f t="shared" si="1126"/>
        <v>8029616.9500000114</v>
      </c>
      <c r="R4870" s="44" t="str">
        <f>VLOOKUP(F4870,'Set up'!$A$2:$E$70,5,FALSE)</f>
        <v>Trsf</v>
      </c>
    </row>
    <row r="4871" spans="1:18" ht="16.8" customHeight="1" x14ac:dyDescent="0.3">
      <c r="A4871" s="150" t="s">
        <v>4428</v>
      </c>
      <c r="B4871" s="5">
        <f t="shared" si="1121"/>
        <v>1</v>
      </c>
      <c r="C4871" s="5">
        <f t="shared" si="1122"/>
        <v>2026</v>
      </c>
      <c r="D4871" s="150" t="s">
        <v>4449</v>
      </c>
      <c r="E4871" s="5" t="str">
        <f>VLOOKUP(F4871,'Set up'!$A$2:$C$70,2,FALSE)</f>
        <v>C00000006</v>
      </c>
      <c r="F4871" s="150" t="s">
        <v>43</v>
      </c>
      <c r="G4871" s="150" t="s">
        <v>3122</v>
      </c>
      <c r="H4871" s="150">
        <v>1</v>
      </c>
      <c r="I4871" s="5" t="str">
        <f>VLOOKUP(F4871,'Set up'!$A$2:$C$70,3,FALSE)</f>
        <v>Cash</v>
      </c>
      <c r="J4871" s="5">
        <f>VLOOKUP(F4871,'Set up'!$A$2:$D$70,4,FALSE)</f>
        <v>0</v>
      </c>
      <c r="K4871" s="4">
        <f t="shared" si="1123"/>
        <v>46027</v>
      </c>
      <c r="L4871" s="5">
        <f t="shared" si="1124"/>
        <v>1</v>
      </c>
      <c r="M4871" s="5">
        <f t="shared" si="1125"/>
        <v>2026</v>
      </c>
      <c r="N4871" s="168">
        <v>1597.5</v>
      </c>
      <c r="P4871" s="12"/>
      <c r="Q4871" s="7">
        <f t="shared" si="1126"/>
        <v>8031214.4500000114</v>
      </c>
      <c r="R4871" s="44" t="str">
        <f>VLOOKUP(F4871,'Set up'!$A$2:$E$70,5,FALSE)</f>
        <v>Chq</v>
      </c>
    </row>
    <row r="4872" spans="1:18" ht="16.8" customHeight="1" x14ac:dyDescent="0.3">
      <c r="A4872" s="150" t="s">
        <v>4428</v>
      </c>
      <c r="B4872" s="5">
        <f t="shared" si="1121"/>
        <v>1</v>
      </c>
      <c r="C4872" s="5">
        <f t="shared" si="1122"/>
        <v>2026</v>
      </c>
      <c r="D4872" s="150" t="s">
        <v>4449</v>
      </c>
      <c r="E4872" s="5" t="str">
        <f>VLOOKUP(F4872,'Set up'!$A$2:$C$70,2,FALSE)</f>
        <v>C00000006</v>
      </c>
      <c r="F4872" s="150" t="s">
        <v>43</v>
      </c>
      <c r="G4872" s="150" t="s">
        <v>1796</v>
      </c>
      <c r="H4872" s="150">
        <v>2</v>
      </c>
      <c r="I4872" s="5" t="str">
        <f>VLOOKUP(F4872,'Set up'!$A$2:$C$70,3,FALSE)</f>
        <v>Cash</v>
      </c>
      <c r="J4872" s="5">
        <f>VLOOKUP(F4872,'Set up'!$A$2:$D$70,4,FALSE)</f>
        <v>0</v>
      </c>
      <c r="K4872" s="4">
        <f t="shared" si="1123"/>
        <v>46027</v>
      </c>
      <c r="L4872" s="5">
        <f t="shared" si="1124"/>
        <v>1</v>
      </c>
      <c r="M4872" s="5">
        <f t="shared" si="1125"/>
        <v>2026</v>
      </c>
      <c r="N4872" s="168">
        <v>414</v>
      </c>
      <c r="P4872" s="12"/>
      <c r="Q4872" s="7">
        <f t="shared" si="1126"/>
        <v>8031628.4500000114</v>
      </c>
      <c r="R4872" s="44" t="str">
        <f>VLOOKUP(F4872,'Set up'!$A$2:$E$70,5,FALSE)</f>
        <v>Chq</v>
      </c>
    </row>
    <row r="4873" spans="1:18" ht="16.8" customHeight="1" x14ac:dyDescent="0.3">
      <c r="A4873" s="150" t="s">
        <v>4428</v>
      </c>
      <c r="B4873" s="5">
        <f t="shared" si="1121"/>
        <v>1</v>
      </c>
      <c r="C4873" s="5">
        <f t="shared" si="1122"/>
        <v>2026</v>
      </c>
      <c r="D4873" s="150" t="s">
        <v>4449</v>
      </c>
      <c r="E4873" s="5" t="str">
        <f>VLOOKUP(F4873,'Set up'!$A$2:$C$70,2,FALSE)</f>
        <v>C00000006</v>
      </c>
      <c r="F4873" s="150" t="s">
        <v>43</v>
      </c>
      <c r="G4873" s="150" t="s">
        <v>1831</v>
      </c>
      <c r="H4873" s="150">
        <v>1</v>
      </c>
      <c r="I4873" s="5" t="str">
        <f>VLOOKUP(F4873,'Set up'!$A$2:$C$70,3,FALSE)</f>
        <v>Cash</v>
      </c>
      <c r="J4873" s="5">
        <f>VLOOKUP(F4873,'Set up'!$A$2:$D$70,4,FALSE)</f>
        <v>0</v>
      </c>
      <c r="K4873" s="4">
        <f t="shared" si="1123"/>
        <v>46027</v>
      </c>
      <c r="L4873" s="5">
        <f t="shared" si="1124"/>
        <v>1</v>
      </c>
      <c r="M4873" s="5">
        <f t="shared" si="1125"/>
        <v>2026</v>
      </c>
      <c r="N4873" s="168">
        <v>207</v>
      </c>
      <c r="P4873" s="12"/>
      <c r="Q4873" s="7">
        <f t="shared" si="1126"/>
        <v>8031835.4500000114</v>
      </c>
      <c r="R4873" s="44" t="str">
        <f>VLOOKUP(F4873,'Set up'!$A$2:$E$70,5,FALSE)</f>
        <v>Chq</v>
      </c>
    </row>
    <row r="4874" spans="1:18" ht="16.8" customHeight="1" x14ac:dyDescent="0.3">
      <c r="A4874" s="150" t="s">
        <v>4429</v>
      </c>
      <c r="B4874" s="5">
        <f t="shared" si="1121"/>
        <v>1</v>
      </c>
      <c r="C4874" s="5">
        <f t="shared" si="1122"/>
        <v>2026</v>
      </c>
      <c r="D4874" s="150" t="s">
        <v>4450</v>
      </c>
      <c r="E4874" s="5" t="str">
        <f>VLOOKUP(F4874,'Set up'!$A$2:$C$70,2,FALSE)</f>
        <v>C00000063</v>
      </c>
      <c r="F4874" s="150" t="s">
        <v>4198</v>
      </c>
      <c r="G4874" s="150" t="s">
        <v>3507</v>
      </c>
      <c r="H4874" s="150">
        <v>6</v>
      </c>
      <c r="I4874" s="5" t="str">
        <f>VLOOKUP(F4874,'Set up'!$A$2:$C$70,3,FALSE)</f>
        <v>Cash</v>
      </c>
      <c r="J4874" s="5">
        <f>VLOOKUP(F4874,'Set up'!$A$2:$D$70,4,FALSE)</f>
        <v>0</v>
      </c>
      <c r="K4874" s="4">
        <f t="shared" si="1123"/>
        <v>46028</v>
      </c>
      <c r="L4874" s="5">
        <f t="shared" si="1124"/>
        <v>1</v>
      </c>
      <c r="M4874" s="5">
        <f t="shared" si="1125"/>
        <v>2026</v>
      </c>
      <c r="N4874" s="168">
        <v>9720</v>
      </c>
      <c r="P4874" s="12"/>
      <c r="Q4874" s="7">
        <f t="shared" si="1126"/>
        <v>8041555.4500000114</v>
      </c>
      <c r="R4874" s="44" t="str">
        <f>VLOOKUP(F4874,'Set up'!$A$2:$E$70,5,FALSE)</f>
        <v>Cash</v>
      </c>
    </row>
    <row r="4875" spans="1:18" ht="16.8" customHeight="1" x14ac:dyDescent="0.3">
      <c r="A4875" s="150" t="s">
        <v>4429</v>
      </c>
      <c r="B4875" s="5">
        <f t="shared" si="1121"/>
        <v>1</v>
      </c>
      <c r="C4875" s="5">
        <f t="shared" si="1122"/>
        <v>2026</v>
      </c>
      <c r="D4875" s="150" t="s">
        <v>4450</v>
      </c>
      <c r="E4875" s="5" t="str">
        <f>VLOOKUP(F4875,'Set up'!$A$2:$C$70,2,FALSE)</f>
        <v>C00000063</v>
      </c>
      <c r="F4875" s="150" t="s">
        <v>4198</v>
      </c>
      <c r="G4875" s="150" t="s">
        <v>4278</v>
      </c>
      <c r="H4875" s="150">
        <v>6</v>
      </c>
      <c r="I4875" s="5" t="str">
        <f>VLOOKUP(F4875,'Set up'!$A$2:$C$70,3,FALSE)</f>
        <v>Cash</v>
      </c>
      <c r="J4875" s="5">
        <f>VLOOKUP(F4875,'Set up'!$A$2:$D$70,4,FALSE)</f>
        <v>0</v>
      </c>
      <c r="K4875" s="4">
        <f t="shared" si="1123"/>
        <v>46028</v>
      </c>
      <c r="L4875" s="5">
        <f t="shared" si="1124"/>
        <v>1</v>
      </c>
      <c r="M4875" s="5">
        <f t="shared" si="1125"/>
        <v>2026</v>
      </c>
      <c r="N4875" s="168">
        <v>2203.1999999999998</v>
      </c>
      <c r="P4875" s="12"/>
      <c r="Q4875" s="7">
        <f t="shared" si="1126"/>
        <v>8043758.6500000115</v>
      </c>
      <c r="R4875" s="44" t="str">
        <f>VLOOKUP(F4875,'Set up'!$A$2:$E$70,5,FALSE)</f>
        <v>Cash</v>
      </c>
    </row>
    <row r="4876" spans="1:18" ht="16.8" customHeight="1" x14ac:dyDescent="0.3">
      <c r="A4876" s="150" t="s">
        <v>4429</v>
      </c>
      <c r="B4876" s="5">
        <f t="shared" si="1121"/>
        <v>1</v>
      </c>
      <c r="C4876" s="5">
        <f t="shared" si="1122"/>
        <v>2026</v>
      </c>
      <c r="D4876" s="150" t="s">
        <v>4450</v>
      </c>
      <c r="E4876" s="5" t="str">
        <f>VLOOKUP(F4876,'Set up'!$A$2:$C$70,2,FALSE)</f>
        <v>C00000063</v>
      </c>
      <c r="F4876" s="150" t="s">
        <v>4198</v>
      </c>
      <c r="G4876" s="150" t="s">
        <v>4202</v>
      </c>
      <c r="H4876" s="150">
        <v>2</v>
      </c>
      <c r="I4876" s="5" t="str">
        <f>VLOOKUP(F4876,'Set up'!$A$2:$C$70,3,FALSE)</f>
        <v>Cash</v>
      </c>
      <c r="J4876" s="5">
        <f>VLOOKUP(F4876,'Set up'!$A$2:$D$70,4,FALSE)</f>
        <v>0</v>
      </c>
      <c r="K4876" s="4">
        <f t="shared" si="1123"/>
        <v>46028</v>
      </c>
      <c r="L4876" s="5">
        <f t="shared" si="1124"/>
        <v>1</v>
      </c>
      <c r="M4876" s="5">
        <f t="shared" si="1125"/>
        <v>2026</v>
      </c>
      <c r="N4876" s="168">
        <v>734.4</v>
      </c>
      <c r="P4876" s="12"/>
      <c r="Q4876" s="7">
        <f t="shared" si="1126"/>
        <v>8044493.0500000119</v>
      </c>
      <c r="R4876" s="44" t="str">
        <f>VLOOKUP(F4876,'Set up'!$A$2:$E$70,5,FALSE)</f>
        <v>Cash</v>
      </c>
    </row>
    <row r="4877" spans="1:18" ht="16.8" customHeight="1" x14ac:dyDescent="0.3">
      <c r="A4877" s="150" t="s">
        <v>4429</v>
      </c>
      <c r="B4877" s="5">
        <f t="shared" si="1121"/>
        <v>1</v>
      </c>
      <c r="C4877" s="5">
        <f t="shared" si="1122"/>
        <v>2026</v>
      </c>
      <c r="D4877" s="150" t="s">
        <v>4450</v>
      </c>
      <c r="E4877" s="5" t="str">
        <f>VLOOKUP(F4877,'Set up'!$A$2:$C$70,2,FALSE)</f>
        <v>C00000063</v>
      </c>
      <c r="F4877" s="150" t="s">
        <v>4198</v>
      </c>
      <c r="G4877" s="150" t="s">
        <v>1449</v>
      </c>
      <c r="H4877" s="150">
        <v>4</v>
      </c>
      <c r="I4877" s="5" t="str">
        <f>VLOOKUP(F4877,'Set up'!$A$2:$C$70,3,FALSE)</f>
        <v>Cash</v>
      </c>
      <c r="J4877" s="5">
        <f>VLOOKUP(F4877,'Set up'!$A$2:$D$70,4,FALSE)</f>
        <v>0</v>
      </c>
      <c r="K4877" s="4">
        <f t="shared" si="1123"/>
        <v>46028</v>
      </c>
      <c r="L4877" s="5">
        <f t="shared" si="1124"/>
        <v>1</v>
      </c>
      <c r="M4877" s="5">
        <f t="shared" si="1125"/>
        <v>2026</v>
      </c>
      <c r="N4877" s="168">
        <v>480</v>
      </c>
      <c r="P4877" s="12"/>
      <c r="Q4877" s="7">
        <f t="shared" si="1126"/>
        <v>8044973.0500000119</v>
      </c>
      <c r="R4877" s="44" t="str">
        <f>VLOOKUP(F4877,'Set up'!$A$2:$E$70,5,FALSE)</f>
        <v>Cash</v>
      </c>
    </row>
    <row r="4878" spans="1:18" ht="16.8" customHeight="1" x14ac:dyDescent="0.3">
      <c r="A4878" s="150" t="s">
        <v>4429</v>
      </c>
      <c r="B4878" s="5">
        <f t="shared" si="1121"/>
        <v>1</v>
      </c>
      <c r="C4878" s="5">
        <f t="shared" si="1122"/>
        <v>2026</v>
      </c>
      <c r="D4878" s="150" t="s">
        <v>4450</v>
      </c>
      <c r="E4878" s="5" t="str">
        <f>VLOOKUP(F4878,'Set up'!$A$2:$C$70,2,FALSE)</f>
        <v>C00000063</v>
      </c>
      <c r="F4878" s="150" t="s">
        <v>4198</v>
      </c>
      <c r="G4878" s="150" t="s">
        <v>4134</v>
      </c>
      <c r="H4878" s="150">
        <v>2</v>
      </c>
      <c r="I4878" s="5" t="str">
        <f>VLOOKUP(F4878,'Set up'!$A$2:$C$70,3,FALSE)</f>
        <v>Cash</v>
      </c>
      <c r="J4878" s="5">
        <f>VLOOKUP(F4878,'Set up'!$A$2:$D$70,4,FALSE)</f>
        <v>0</v>
      </c>
      <c r="K4878" s="4">
        <f t="shared" si="1123"/>
        <v>46028</v>
      </c>
      <c r="L4878" s="5">
        <f t="shared" si="1124"/>
        <v>1</v>
      </c>
      <c r="M4878" s="5">
        <f t="shared" si="1125"/>
        <v>2026</v>
      </c>
      <c r="N4878" s="168">
        <v>550</v>
      </c>
      <c r="P4878" s="12"/>
      <c r="Q4878" s="7">
        <f t="shared" si="1126"/>
        <v>8045523.0500000119</v>
      </c>
      <c r="R4878" s="44" t="str">
        <f>VLOOKUP(F4878,'Set up'!$A$2:$E$70,5,FALSE)</f>
        <v>Cash</v>
      </c>
    </row>
    <row r="4879" spans="1:18" ht="16.8" customHeight="1" x14ac:dyDescent="0.3">
      <c r="A4879" s="150" t="s">
        <v>4429</v>
      </c>
      <c r="B4879" s="5">
        <f t="shared" si="1121"/>
        <v>1</v>
      </c>
      <c r="C4879" s="5">
        <f t="shared" si="1122"/>
        <v>2026</v>
      </c>
      <c r="D4879" s="150" t="s">
        <v>4450</v>
      </c>
      <c r="E4879" s="5" t="str">
        <f>VLOOKUP(F4879,'Set up'!$A$2:$C$70,2,FALSE)</f>
        <v>C00000063</v>
      </c>
      <c r="F4879" s="150" t="s">
        <v>4198</v>
      </c>
      <c r="G4879" s="150" t="s">
        <v>714</v>
      </c>
      <c r="H4879" s="150">
        <v>4</v>
      </c>
      <c r="I4879" s="5" t="str">
        <f>VLOOKUP(F4879,'Set up'!$A$2:$C$70,3,FALSE)</f>
        <v>Cash</v>
      </c>
      <c r="J4879" s="5">
        <f>VLOOKUP(F4879,'Set up'!$A$2:$D$70,4,FALSE)</f>
        <v>0</v>
      </c>
      <c r="K4879" s="4">
        <f t="shared" si="1123"/>
        <v>46028</v>
      </c>
      <c r="L4879" s="5">
        <f t="shared" si="1124"/>
        <v>1</v>
      </c>
      <c r="M4879" s="5">
        <f t="shared" si="1125"/>
        <v>2026</v>
      </c>
      <c r="N4879" s="168">
        <v>250</v>
      </c>
      <c r="P4879" s="12"/>
      <c r="Q4879" s="7">
        <f t="shared" si="1126"/>
        <v>8045773.0500000119</v>
      </c>
      <c r="R4879" s="44" t="str">
        <f>VLOOKUP(F4879,'Set up'!$A$2:$E$70,5,FALSE)</f>
        <v>Cash</v>
      </c>
    </row>
    <row r="4880" spans="1:18" ht="16.8" customHeight="1" x14ac:dyDescent="0.3">
      <c r="A4880" s="150" t="s">
        <v>4429</v>
      </c>
      <c r="B4880" s="5">
        <f t="shared" si="1121"/>
        <v>1</v>
      </c>
      <c r="C4880" s="5">
        <f t="shared" si="1122"/>
        <v>2026</v>
      </c>
      <c r="D4880" s="150" t="s">
        <v>4450</v>
      </c>
      <c r="E4880" s="5" t="str">
        <f>VLOOKUP(F4880,'Set up'!$A$2:$C$70,2,FALSE)</f>
        <v>C00000063</v>
      </c>
      <c r="F4880" s="150" t="s">
        <v>4198</v>
      </c>
      <c r="G4880" s="150" t="s">
        <v>3511</v>
      </c>
      <c r="H4880" s="150">
        <v>4</v>
      </c>
      <c r="I4880" s="5" t="str">
        <f>VLOOKUP(F4880,'Set up'!$A$2:$C$70,3,FALSE)</f>
        <v>Cash</v>
      </c>
      <c r="J4880" s="5">
        <f>VLOOKUP(F4880,'Set up'!$A$2:$D$70,4,FALSE)</f>
        <v>0</v>
      </c>
      <c r="K4880" s="4">
        <f t="shared" si="1123"/>
        <v>46028</v>
      </c>
      <c r="L4880" s="5">
        <f t="shared" si="1124"/>
        <v>1</v>
      </c>
      <c r="M4880" s="5">
        <f t="shared" si="1125"/>
        <v>2026</v>
      </c>
      <c r="N4880" s="168">
        <v>240</v>
      </c>
      <c r="P4880" s="12"/>
      <c r="Q4880" s="7">
        <f t="shared" si="1126"/>
        <v>8046013.0500000119</v>
      </c>
      <c r="R4880" s="44" t="str">
        <f>VLOOKUP(F4880,'Set up'!$A$2:$E$70,5,FALSE)</f>
        <v>Cash</v>
      </c>
    </row>
    <row r="4881" spans="1:18" ht="16.8" customHeight="1" x14ac:dyDescent="0.3">
      <c r="A4881" s="150" t="s">
        <v>4429</v>
      </c>
      <c r="B4881" s="5">
        <f t="shared" si="1121"/>
        <v>1</v>
      </c>
      <c r="C4881" s="5">
        <f t="shared" si="1122"/>
        <v>2026</v>
      </c>
      <c r="D4881" s="150" t="s">
        <v>4450</v>
      </c>
      <c r="E4881" s="5" t="str">
        <f>VLOOKUP(F4881,'Set up'!$A$2:$C$70,2,FALSE)</f>
        <v>C00000063</v>
      </c>
      <c r="F4881" s="150" t="s">
        <v>4198</v>
      </c>
      <c r="G4881" s="150" t="s">
        <v>4267</v>
      </c>
      <c r="H4881" s="150">
        <v>1</v>
      </c>
      <c r="I4881" s="5" t="str">
        <f>VLOOKUP(F4881,'Set up'!$A$2:$C$70,3,FALSE)</f>
        <v>Cash</v>
      </c>
      <c r="J4881" s="5">
        <f>VLOOKUP(F4881,'Set up'!$A$2:$D$70,4,FALSE)</f>
        <v>0</v>
      </c>
      <c r="K4881" s="4">
        <f t="shared" si="1123"/>
        <v>46028</v>
      </c>
      <c r="L4881" s="5">
        <f t="shared" si="1124"/>
        <v>1</v>
      </c>
      <c r="M4881" s="5">
        <f t="shared" si="1125"/>
        <v>2026</v>
      </c>
      <c r="N4881" s="168">
        <v>57.6</v>
      </c>
      <c r="P4881" s="12"/>
      <c r="Q4881" s="7">
        <f t="shared" si="1126"/>
        <v>8046070.6500000115</v>
      </c>
      <c r="R4881" s="44" t="str">
        <f>VLOOKUP(F4881,'Set up'!$A$2:$E$70,5,FALSE)</f>
        <v>Cash</v>
      </c>
    </row>
    <row r="4882" spans="1:18" ht="16.8" customHeight="1" x14ac:dyDescent="0.3">
      <c r="A4882" s="150" t="s">
        <v>4429</v>
      </c>
      <c r="B4882" s="5">
        <f t="shared" si="1121"/>
        <v>1</v>
      </c>
      <c r="C4882" s="5">
        <f t="shared" si="1122"/>
        <v>2026</v>
      </c>
      <c r="D4882" s="150" t="s">
        <v>4451</v>
      </c>
      <c r="E4882" s="5" t="str">
        <f>VLOOKUP(F4882,'Set up'!$A$2:$C$70,2,FALSE)</f>
        <v>C00000044</v>
      </c>
      <c r="F4882" s="150" t="s">
        <v>2929</v>
      </c>
      <c r="G4882" s="150" t="s">
        <v>3122</v>
      </c>
      <c r="H4882" s="150">
        <v>1</v>
      </c>
      <c r="I4882" s="5" t="str">
        <f>VLOOKUP(F4882,'Set up'!$A$2:$C$70,3,FALSE)</f>
        <v>Cash</v>
      </c>
      <c r="J4882" s="5">
        <f>VLOOKUP(F4882,'Set up'!$A$2:$D$70,4,FALSE)</f>
        <v>0</v>
      </c>
      <c r="K4882" s="4">
        <f t="shared" si="1123"/>
        <v>46028</v>
      </c>
      <c r="L4882" s="5">
        <f t="shared" si="1124"/>
        <v>1</v>
      </c>
      <c r="M4882" s="5">
        <f t="shared" si="1125"/>
        <v>2026</v>
      </c>
      <c r="N4882" s="168">
        <v>1687.5</v>
      </c>
      <c r="P4882" s="12"/>
      <c r="Q4882" s="7">
        <f t="shared" si="1126"/>
        <v>8047758.1500000115</v>
      </c>
      <c r="R4882" s="44" t="str">
        <f>VLOOKUP(F4882,'Set up'!$A$2:$E$70,5,FALSE)</f>
        <v>Cash</v>
      </c>
    </row>
    <row r="4883" spans="1:18" ht="16.8" customHeight="1" x14ac:dyDescent="0.3">
      <c r="A4883" s="150" t="s">
        <v>4429</v>
      </c>
      <c r="B4883" s="5">
        <f t="shared" si="1121"/>
        <v>1</v>
      </c>
      <c r="C4883" s="5">
        <f t="shared" si="1122"/>
        <v>2026</v>
      </c>
      <c r="D4883" s="150" t="s">
        <v>4451</v>
      </c>
      <c r="E4883" s="5" t="str">
        <f>VLOOKUP(F4883,'Set up'!$A$2:$C$70,2,FALSE)</f>
        <v>C00000044</v>
      </c>
      <c r="F4883" s="150" t="s">
        <v>2929</v>
      </c>
      <c r="G4883" s="150" t="s">
        <v>2570</v>
      </c>
      <c r="H4883" s="150">
        <v>2</v>
      </c>
      <c r="I4883" s="5" t="str">
        <f>VLOOKUP(F4883,'Set up'!$A$2:$C$70,3,FALSE)</f>
        <v>Cash</v>
      </c>
      <c r="J4883" s="5">
        <f>VLOOKUP(F4883,'Set up'!$A$2:$D$70,4,FALSE)</f>
        <v>0</v>
      </c>
      <c r="K4883" s="4">
        <f t="shared" si="1123"/>
        <v>46028</v>
      </c>
      <c r="L4883" s="5">
        <f t="shared" si="1124"/>
        <v>1</v>
      </c>
      <c r="M4883" s="5">
        <f t="shared" si="1125"/>
        <v>2026</v>
      </c>
      <c r="N4883" s="168">
        <v>432</v>
      </c>
      <c r="P4883" s="12"/>
      <c r="Q4883" s="7">
        <f t="shared" si="1126"/>
        <v>8048190.1500000115</v>
      </c>
      <c r="R4883" s="44" t="str">
        <f>VLOOKUP(F4883,'Set up'!$A$2:$E$70,5,FALSE)</f>
        <v>Cash</v>
      </c>
    </row>
    <row r="4884" spans="1:18" ht="16.8" customHeight="1" x14ac:dyDescent="0.3">
      <c r="A4884" s="150" t="s">
        <v>4429</v>
      </c>
      <c r="B4884" s="5">
        <f t="shared" si="1121"/>
        <v>1</v>
      </c>
      <c r="C4884" s="5">
        <f t="shared" si="1122"/>
        <v>2026</v>
      </c>
      <c r="D4884" s="150" t="s">
        <v>4451</v>
      </c>
      <c r="E4884" s="5" t="str">
        <f>VLOOKUP(F4884,'Set up'!$A$2:$C$70,2,FALSE)</f>
        <v>C00000044</v>
      </c>
      <c r="F4884" s="150" t="s">
        <v>2929</v>
      </c>
      <c r="G4884" s="150" t="s">
        <v>46</v>
      </c>
      <c r="H4884" s="150">
        <v>1</v>
      </c>
      <c r="I4884" s="5" t="str">
        <f>VLOOKUP(F4884,'Set up'!$A$2:$C$70,3,FALSE)</f>
        <v>Cash</v>
      </c>
      <c r="J4884" s="5">
        <f>VLOOKUP(F4884,'Set up'!$A$2:$D$70,4,FALSE)</f>
        <v>0</v>
      </c>
      <c r="K4884" s="4">
        <f t="shared" si="1123"/>
        <v>46028</v>
      </c>
      <c r="L4884" s="5">
        <f t="shared" si="1124"/>
        <v>1</v>
      </c>
      <c r="M4884" s="5">
        <f t="shared" si="1125"/>
        <v>2026</v>
      </c>
      <c r="N4884" s="168">
        <v>115</v>
      </c>
      <c r="P4884" s="12"/>
      <c r="Q4884" s="7">
        <f t="shared" si="1126"/>
        <v>8048305.1500000115</v>
      </c>
      <c r="R4884" s="44" t="str">
        <f>VLOOKUP(F4884,'Set up'!$A$2:$E$70,5,FALSE)</f>
        <v>Cash</v>
      </c>
    </row>
    <row r="4885" spans="1:18" ht="16.8" customHeight="1" x14ac:dyDescent="0.3">
      <c r="A4885" s="150" t="s">
        <v>4429</v>
      </c>
      <c r="B4885" s="5">
        <f t="shared" si="1121"/>
        <v>1</v>
      </c>
      <c r="C4885" s="5">
        <f t="shared" si="1122"/>
        <v>2026</v>
      </c>
      <c r="D4885" s="150" t="s">
        <v>4451</v>
      </c>
      <c r="E4885" s="5" t="str">
        <f>VLOOKUP(F4885,'Set up'!$A$2:$C$70,2,FALSE)</f>
        <v>C00000044</v>
      </c>
      <c r="F4885" s="150" t="s">
        <v>2929</v>
      </c>
      <c r="G4885" s="150" t="s">
        <v>2646</v>
      </c>
      <c r="H4885" s="150">
        <v>1</v>
      </c>
      <c r="I4885" s="5" t="str">
        <f>VLOOKUP(F4885,'Set up'!$A$2:$C$70,3,FALSE)</f>
        <v>Cash</v>
      </c>
      <c r="J4885" s="5">
        <f>VLOOKUP(F4885,'Set up'!$A$2:$D$70,4,FALSE)</f>
        <v>0</v>
      </c>
      <c r="K4885" s="4">
        <f t="shared" si="1123"/>
        <v>46028</v>
      </c>
      <c r="L4885" s="5">
        <f t="shared" si="1124"/>
        <v>1</v>
      </c>
      <c r="M4885" s="5">
        <f t="shared" si="1125"/>
        <v>2026</v>
      </c>
      <c r="N4885" s="168">
        <v>62.5</v>
      </c>
      <c r="P4885" s="12"/>
      <c r="Q4885" s="7">
        <f t="shared" si="1126"/>
        <v>8048367.6500000115</v>
      </c>
      <c r="R4885" s="44" t="str">
        <f>VLOOKUP(F4885,'Set up'!$A$2:$E$70,5,FALSE)</f>
        <v>Cash</v>
      </c>
    </row>
    <row r="4886" spans="1:18" ht="16.8" customHeight="1" x14ac:dyDescent="0.3">
      <c r="A4886" s="150" t="s">
        <v>4430</v>
      </c>
      <c r="B4886" s="5">
        <f t="shared" si="1121"/>
        <v>1</v>
      </c>
      <c r="C4886" s="5">
        <f t="shared" si="1122"/>
        <v>2026</v>
      </c>
      <c r="D4886" s="150" t="s">
        <v>4452</v>
      </c>
      <c r="E4886" s="5" t="str">
        <f>VLOOKUP(F4886,'Set up'!$A$2:$C$70,2,FALSE)</f>
        <v>C00000042</v>
      </c>
      <c r="F4886" s="150" t="s">
        <v>2012</v>
      </c>
      <c r="G4886" s="150" t="s">
        <v>2646</v>
      </c>
      <c r="H4886" s="150">
        <v>3</v>
      </c>
      <c r="I4886" s="5" t="str">
        <f>VLOOKUP(F4886,'Set up'!$A$2:$C$70,3,FALSE)</f>
        <v>Cash</v>
      </c>
      <c r="J4886" s="5">
        <f>VLOOKUP(F4886,'Set up'!$A$2:$D$70,4,FALSE)</f>
        <v>0</v>
      </c>
      <c r="K4886" s="4">
        <f t="shared" si="1123"/>
        <v>46029</v>
      </c>
      <c r="L4886" s="5">
        <f t="shared" si="1124"/>
        <v>1</v>
      </c>
      <c r="M4886" s="5">
        <f t="shared" si="1125"/>
        <v>2026</v>
      </c>
      <c r="N4886" s="168">
        <v>187.5</v>
      </c>
      <c r="P4886" s="12"/>
      <c r="Q4886" s="7">
        <f t="shared" si="1126"/>
        <v>8048555.1500000115</v>
      </c>
      <c r="R4886" s="44" t="str">
        <f>VLOOKUP(F4886,'Set up'!$A$2:$E$70,5,FALSE)</f>
        <v>Trsf</v>
      </c>
    </row>
    <row r="4887" spans="1:18" ht="16.8" customHeight="1" x14ac:dyDescent="0.3">
      <c r="A4887" s="150" t="s">
        <v>4430</v>
      </c>
      <c r="B4887" s="5">
        <f t="shared" si="1121"/>
        <v>1</v>
      </c>
      <c r="C4887" s="5">
        <f t="shared" si="1122"/>
        <v>2026</v>
      </c>
      <c r="D4887" s="150" t="s">
        <v>4453</v>
      </c>
      <c r="E4887" s="5" t="str">
        <f>VLOOKUP(F4887,'Set up'!$A$2:$C$70,2,FALSE)</f>
        <v>C00000042</v>
      </c>
      <c r="F4887" s="150" t="s">
        <v>2012</v>
      </c>
      <c r="G4887" s="150" t="s">
        <v>3645</v>
      </c>
      <c r="H4887" s="150">
        <v>6</v>
      </c>
      <c r="I4887" s="5" t="str">
        <f>VLOOKUP(F4887,'Set up'!$A$2:$C$70,3,FALSE)</f>
        <v>Cash</v>
      </c>
      <c r="J4887" s="5">
        <f>VLOOKUP(F4887,'Set up'!$A$2:$D$70,4,FALSE)</f>
        <v>0</v>
      </c>
      <c r="K4887" s="4">
        <f t="shared" si="1123"/>
        <v>46029</v>
      </c>
      <c r="L4887" s="5">
        <f t="shared" si="1124"/>
        <v>1</v>
      </c>
      <c r="M4887" s="5">
        <f t="shared" si="1125"/>
        <v>2026</v>
      </c>
      <c r="N4887" s="168">
        <v>8910</v>
      </c>
      <c r="P4887" s="12"/>
      <c r="Q4887" s="7">
        <f t="shared" si="1126"/>
        <v>8057465.1500000115</v>
      </c>
      <c r="R4887" s="44" t="str">
        <f>VLOOKUP(F4887,'Set up'!$A$2:$E$70,5,FALSE)</f>
        <v>Trsf</v>
      </c>
    </row>
    <row r="4888" spans="1:18" ht="16.8" customHeight="1" x14ac:dyDescent="0.3">
      <c r="A4888" s="150" t="s">
        <v>4430</v>
      </c>
      <c r="B4888" s="5">
        <f t="shared" si="1121"/>
        <v>1</v>
      </c>
      <c r="C4888" s="5">
        <f t="shared" si="1122"/>
        <v>2026</v>
      </c>
      <c r="D4888" s="150" t="s">
        <v>4453</v>
      </c>
      <c r="E4888" s="5" t="str">
        <f>VLOOKUP(F4888,'Set up'!$A$2:$C$70,2,FALSE)</f>
        <v>C00000042</v>
      </c>
      <c r="F4888" s="150" t="s">
        <v>2012</v>
      </c>
      <c r="G4888" s="150" t="s">
        <v>1392</v>
      </c>
      <c r="H4888" s="150">
        <v>20</v>
      </c>
      <c r="I4888" s="5" t="str">
        <f>VLOOKUP(F4888,'Set up'!$A$2:$C$70,3,FALSE)</f>
        <v>Cash</v>
      </c>
      <c r="J4888" s="5">
        <f>VLOOKUP(F4888,'Set up'!$A$2:$D$70,4,FALSE)</f>
        <v>0</v>
      </c>
      <c r="K4888" s="4">
        <f t="shared" si="1123"/>
        <v>46029</v>
      </c>
      <c r="L4888" s="5">
        <f t="shared" si="1124"/>
        <v>1</v>
      </c>
      <c r="M4888" s="5">
        <f t="shared" si="1125"/>
        <v>2026</v>
      </c>
      <c r="N4888" s="168">
        <v>3540</v>
      </c>
      <c r="P4888" s="12"/>
      <c r="Q4888" s="7">
        <f t="shared" si="1126"/>
        <v>8061005.1500000115</v>
      </c>
      <c r="R4888" s="44" t="str">
        <f>VLOOKUP(F4888,'Set up'!$A$2:$E$70,5,FALSE)</f>
        <v>Trsf</v>
      </c>
    </row>
    <row r="4889" spans="1:18" ht="16.8" customHeight="1" x14ac:dyDescent="0.3">
      <c r="A4889" s="150" t="s">
        <v>4430</v>
      </c>
      <c r="B4889" s="5">
        <f t="shared" si="1121"/>
        <v>1</v>
      </c>
      <c r="C4889" s="5">
        <f t="shared" si="1122"/>
        <v>2026</v>
      </c>
      <c r="D4889" s="150" t="s">
        <v>4453</v>
      </c>
      <c r="E4889" s="5" t="str">
        <f>VLOOKUP(F4889,'Set up'!$A$2:$C$70,2,FALSE)</f>
        <v>C00000042</v>
      </c>
      <c r="F4889" s="150" t="s">
        <v>2012</v>
      </c>
      <c r="G4889" s="150" t="s">
        <v>1922</v>
      </c>
      <c r="H4889" s="150">
        <v>9</v>
      </c>
      <c r="I4889" s="5" t="str">
        <f>VLOOKUP(F4889,'Set up'!$A$2:$C$70,3,FALSE)</f>
        <v>Cash</v>
      </c>
      <c r="J4889" s="5">
        <f>VLOOKUP(F4889,'Set up'!$A$2:$D$70,4,FALSE)</f>
        <v>0</v>
      </c>
      <c r="K4889" s="4">
        <f t="shared" si="1123"/>
        <v>46029</v>
      </c>
      <c r="L4889" s="5">
        <f t="shared" si="1124"/>
        <v>1</v>
      </c>
      <c r="M4889" s="5">
        <f t="shared" si="1125"/>
        <v>2026</v>
      </c>
      <c r="N4889" s="168">
        <v>2065.5</v>
      </c>
      <c r="P4889" s="12"/>
      <c r="Q4889" s="7">
        <f t="shared" si="1126"/>
        <v>8063070.6500000115</v>
      </c>
      <c r="R4889" s="44" t="str">
        <f>VLOOKUP(F4889,'Set up'!$A$2:$E$70,5,FALSE)</f>
        <v>Trsf</v>
      </c>
    </row>
    <row r="4890" spans="1:18" ht="16.8" customHeight="1" x14ac:dyDescent="0.3">
      <c r="A4890" s="150" t="s">
        <v>4430</v>
      </c>
      <c r="B4890" s="5">
        <f t="shared" si="1121"/>
        <v>1</v>
      </c>
      <c r="C4890" s="5">
        <f t="shared" si="1122"/>
        <v>2026</v>
      </c>
      <c r="D4890" s="150" t="s">
        <v>4453</v>
      </c>
      <c r="E4890" s="5" t="str">
        <f>VLOOKUP(F4890,'Set up'!$A$2:$C$70,2,FALSE)</f>
        <v>C00000042</v>
      </c>
      <c r="F4890" s="150" t="s">
        <v>2012</v>
      </c>
      <c r="G4890" s="150" t="s">
        <v>46</v>
      </c>
      <c r="H4890" s="150">
        <v>4</v>
      </c>
      <c r="I4890" s="5" t="str">
        <f>VLOOKUP(F4890,'Set up'!$A$2:$C$70,3,FALSE)</f>
        <v>Cash</v>
      </c>
      <c r="J4890" s="5">
        <f>VLOOKUP(F4890,'Set up'!$A$2:$D$70,4,FALSE)</f>
        <v>0</v>
      </c>
      <c r="K4890" s="4">
        <f t="shared" si="1123"/>
        <v>46029</v>
      </c>
      <c r="L4890" s="5">
        <f t="shared" si="1124"/>
        <v>1</v>
      </c>
      <c r="M4890" s="5">
        <f t="shared" si="1125"/>
        <v>2026</v>
      </c>
      <c r="N4890" s="168">
        <v>460</v>
      </c>
      <c r="P4890" s="12"/>
      <c r="Q4890" s="7">
        <f t="shared" si="1126"/>
        <v>8063530.6500000115</v>
      </c>
      <c r="R4890" s="44" t="str">
        <f>VLOOKUP(F4890,'Set up'!$A$2:$E$70,5,FALSE)</f>
        <v>Trsf</v>
      </c>
    </row>
    <row r="4891" spans="1:18" ht="16.8" customHeight="1" x14ac:dyDescent="0.3">
      <c r="A4891" s="150" t="s">
        <v>4430</v>
      </c>
      <c r="B4891" s="5">
        <f t="shared" si="1121"/>
        <v>1</v>
      </c>
      <c r="C4891" s="5">
        <f t="shared" si="1122"/>
        <v>2026</v>
      </c>
      <c r="D4891" s="150" t="s">
        <v>4453</v>
      </c>
      <c r="E4891" s="5" t="str">
        <f>VLOOKUP(F4891,'Set up'!$A$2:$C$70,2,FALSE)</f>
        <v>C00000042</v>
      </c>
      <c r="F4891" s="150" t="s">
        <v>2012</v>
      </c>
      <c r="G4891" s="150" t="s">
        <v>2744</v>
      </c>
      <c r="H4891" s="150">
        <v>1</v>
      </c>
      <c r="I4891" s="5" t="str">
        <f>VLOOKUP(F4891,'Set up'!$A$2:$C$70,3,FALSE)</f>
        <v>Cash</v>
      </c>
      <c r="J4891" s="5">
        <f>VLOOKUP(F4891,'Set up'!$A$2:$D$70,4,FALSE)</f>
        <v>0</v>
      </c>
      <c r="K4891" s="4">
        <f t="shared" si="1123"/>
        <v>46029</v>
      </c>
      <c r="L4891" s="5">
        <f t="shared" si="1124"/>
        <v>1</v>
      </c>
      <c r="M4891" s="5">
        <f t="shared" si="1125"/>
        <v>2026</v>
      </c>
      <c r="N4891" s="168">
        <v>1000</v>
      </c>
      <c r="P4891" s="12"/>
      <c r="Q4891" s="7">
        <f t="shared" si="1126"/>
        <v>8064530.6500000115</v>
      </c>
      <c r="R4891" s="44" t="str">
        <f>VLOOKUP(F4891,'Set up'!$A$2:$E$70,5,FALSE)</f>
        <v>Trsf</v>
      </c>
    </row>
    <row r="4892" spans="1:18" ht="16.8" customHeight="1" x14ac:dyDescent="0.3">
      <c r="A4892" s="150" t="s">
        <v>4431</v>
      </c>
      <c r="B4892" s="5">
        <f t="shared" si="1121"/>
        <v>1</v>
      </c>
      <c r="C4892" s="5">
        <f t="shared" si="1122"/>
        <v>2026</v>
      </c>
      <c r="D4892" s="150" t="s">
        <v>4454</v>
      </c>
      <c r="E4892" s="5" t="str">
        <f>VLOOKUP(F4892,'Set up'!$A$2:$C$70,2,FALSE)</f>
        <v>C00000049</v>
      </c>
      <c r="F4892" s="150" t="s">
        <v>2728</v>
      </c>
      <c r="G4892" s="150" t="s">
        <v>4484</v>
      </c>
      <c r="H4892" s="150">
        <v>1</v>
      </c>
      <c r="I4892" s="5" t="str">
        <f>VLOOKUP(F4892,'Set up'!$A$2:$C$70,3,FALSE)</f>
        <v>Cash</v>
      </c>
      <c r="J4892" s="5">
        <f>VLOOKUP(F4892,'Set up'!$A$2:$D$70,4,FALSE)</f>
        <v>0</v>
      </c>
      <c r="K4892" s="4">
        <f t="shared" si="1123"/>
        <v>46030</v>
      </c>
      <c r="L4892" s="5">
        <f t="shared" si="1124"/>
        <v>1</v>
      </c>
      <c r="M4892" s="5">
        <f t="shared" si="1125"/>
        <v>2026</v>
      </c>
      <c r="N4892" s="168">
        <v>35</v>
      </c>
      <c r="P4892" s="12"/>
      <c r="Q4892" s="7">
        <f t="shared" si="1126"/>
        <v>8064565.6500000115</v>
      </c>
      <c r="R4892" s="44" t="str">
        <f>VLOOKUP(F4892,'Set up'!$A$2:$E$70,5,FALSE)</f>
        <v>Cash</v>
      </c>
    </row>
    <row r="4893" spans="1:18" ht="16.8" customHeight="1" x14ac:dyDescent="0.3">
      <c r="A4893" s="150" t="s">
        <v>4431</v>
      </c>
      <c r="B4893" s="5">
        <f t="shared" si="1121"/>
        <v>1</v>
      </c>
      <c r="C4893" s="5">
        <f t="shared" si="1122"/>
        <v>2026</v>
      </c>
      <c r="D4893" s="150" t="s">
        <v>4454</v>
      </c>
      <c r="E4893" s="5" t="str">
        <f>VLOOKUP(F4893,'Set up'!$A$2:$C$70,2,FALSE)</f>
        <v>C00000049</v>
      </c>
      <c r="F4893" s="150" t="s">
        <v>2728</v>
      </c>
      <c r="G4893" s="150" t="s">
        <v>4485</v>
      </c>
      <c r="H4893" s="150">
        <v>1</v>
      </c>
      <c r="I4893" s="5" t="str">
        <f>VLOOKUP(F4893,'Set up'!$A$2:$C$70,3,FALSE)</f>
        <v>Cash</v>
      </c>
      <c r="J4893" s="5">
        <f>VLOOKUP(F4893,'Set up'!$A$2:$D$70,4,FALSE)</f>
        <v>0</v>
      </c>
      <c r="K4893" s="4">
        <f t="shared" si="1123"/>
        <v>46030</v>
      </c>
      <c r="L4893" s="5">
        <f t="shared" si="1124"/>
        <v>1</v>
      </c>
      <c r="M4893" s="5">
        <f t="shared" si="1125"/>
        <v>2026</v>
      </c>
      <c r="N4893" s="168">
        <v>45</v>
      </c>
      <c r="P4893" s="12"/>
      <c r="Q4893" s="7">
        <f t="shared" si="1126"/>
        <v>8064610.6500000115</v>
      </c>
      <c r="R4893" s="44" t="str">
        <f>VLOOKUP(F4893,'Set up'!$A$2:$E$70,5,FALSE)</f>
        <v>Cash</v>
      </c>
    </row>
    <row r="4894" spans="1:18" ht="16.8" customHeight="1" x14ac:dyDescent="0.3">
      <c r="A4894" s="150" t="s">
        <v>4431</v>
      </c>
      <c r="B4894" s="5">
        <f t="shared" si="1121"/>
        <v>1</v>
      </c>
      <c r="C4894" s="5">
        <f t="shared" si="1122"/>
        <v>2026</v>
      </c>
      <c r="D4894" s="150" t="s">
        <v>4455</v>
      </c>
      <c r="E4894" s="5" t="str">
        <f>VLOOKUP(F4894,'Set up'!$A$2:$C$70,2,FALSE)</f>
        <v>C00000050</v>
      </c>
      <c r="F4894" s="150" t="s">
        <v>2656</v>
      </c>
      <c r="G4894" s="150" t="s">
        <v>3615</v>
      </c>
      <c r="H4894" s="150">
        <v>1</v>
      </c>
      <c r="I4894" s="5" t="str">
        <f>VLOOKUP(F4894,'Set up'!$A$2:$C$70,3,FALSE)</f>
        <v>Cash</v>
      </c>
      <c r="J4894" s="5">
        <f>VLOOKUP(F4894,'Set up'!$A$2:$D$70,4,FALSE)</f>
        <v>0</v>
      </c>
      <c r="K4894" s="4">
        <f t="shared" si="1123"/>
        <v>46030</v>
      </c>
      <c r="L4894" s="5">
        <f t="shared" si="1124"/>
        <v>1</v>
      </c>
      <c r="M4894" s="5">
        <f t="shared" si="1125"/>
        <v>2026</v>
      </c>
      <c r="N4894" s="168">
        <v>1642.5</v>
      </c>
      <c r="P4894" s="12"/>
      <c r="Q4894" s="7">
        <f t="shared" si="1126"/>
        <v>8066253.1500000115</v>
      </c>
      <c r="R4894" s="44" t="str">
        <f>VLOOKUP(F4894,'Set up'!$A$2:$E$70,5,FALSE)</f>
        <v>Cash</v>
      </c>
    </row>
    <row r="4895" spans="1:18" ht="16.8" customHeight="1" x14ac:dyDescent="0.3">
      <c r="A4895" s="150" t="s">
        <v>4431</v>
      </c>
      <c r="B4895" s="5">
        <f t="shared" si="1121"/>
        <v>1</v>
      </c>
      <c r="C4895" s="5">
        <f t="shared" si="1122"/>
        <v>2026</v>
      </c>
      <c r="D4895" s="150" t="s">
        <v>4455</v>
      </c>
      <c r="E4895" s="5" t="str">
        <f>VLOOKUP(F4895,'Set up'!$A$2:$C$70,2,FALSE)</f>
        <v>C00000050</v>
      </c>
      <c r="F4895" s="150" t="s">
        <v>2656</v>
      </c>
      <c r="G4895" s="150" t="s">
        <v>2129</v>
      </c>
      <c r="H4895" s="150">
        <v>1</v>
      </c>
      <c r="I4895" s="5" t="str">
        <f>VLOOKUP(F4895,'Set up'!$A$2:$C$70,3,FALSE)</f>
        <v>Cash</v>
      </c>
      <c r="J4895" s="5">
        <f>VLOOKUP(F4895,'Set up'!$A$2:$D$70,4,FALSE)</f>
        <v>0</v>
      </c>
      <c r="K4895" s="4">
        <f t="shared" si="1123"/>
        <v>46030</v>
      </c>
      <c r="L4895" s="5">
        <f t="shared" si="1124"/>
        <v>1</v>
      </c>
      <c r="M4895" s="5">
        <f t="shared" si="1125"/>
        <v>2026</v>
      </c>
      <c r="N4895" s="168">
        <v>266.39999999999998</v>
      </c>
      <c r="P4895" s="12"/>
      <c r="Q4895" s="7">
        <f t="shared" si="1126"/>
        <v>8066519.5500000119</v>
      </c>
      <c r="R4895" s="44" t="str">
        <f>VLOOKUP(F4895,'Set up'!$A$2:$E$70,5,FALSE)</f>
        <v>Cash</v>
      </c>
    </row>
    <row r="4896" spans="1:18" ht="16.8" customHeight="1" x14ac:dyDescent="0.3">
      <c r="A4896" s="150" t="s">
        <v>4431</v>
      </c>
      <c r="B4896" s="5">
        <f t="shared" si="1121"/>
        <v>1</v>
      </c>
      <c r="C4896" s="5">
        <f t="shared" si="1122"/>
        <v>2026</v>
      </c>
      <c r="D4896" s="150" t="s">
        <v>4455</v>
      </c>
      <c r="E4896" s="5" t="str">
        <f>VLOOKUP(F4896,'Set up'!$A$2:$C$70,2,FALSE)</f>
        <v>C00000050</v>
      </c>
      <c r="F4896" s="150" t="s">
        <v>2656</v>
      </c>
      <c r="G4896" s="150" t="s">
        <v>2523</v>
      </c>
      <c r="H4896" s="150">
        <v>1</v>
      </c>
      <c r="I4896" s="5" t="str">
        <f>VLOOKUP(F4896,'Set up'!$A$2:$C$70,3,FALSE)</f>
        <v>Cash</v>
      </c>
      <c r="J4896" s="5">
        <f>VLOOKUP(F4896,'Set up'!$A$2:$D$70,4,FALSE)</f>
        <v>0</v>
      </c>
      <c r="K4896" s="4">
        <f t="shared" si="1123"/>
        <v>46030</v>
      </c>
      <c r="L4896" s="5">
        <f t="shared" si="1124"/>
        <v>1</v>
      </c>
      <c r="M4896" s="5">
        <f t="shared" si="1125"/>
        <v>2026</v>
      </c>
      <c r="N4896" s="168">
        <v>216</v>
      </c>
      <c r="P4896" s="12"/>
      <c r="Q4896" s="7">
        <f t="shared" si="1126"/>
        <v>8066735.5500000119</v>
      </c>
      <c r="R4896" s="44" t="str">
        <f>VLOOKUP(F4896,'Set up'!$A$2:$E$70,5,FALSE)</f>
        <v>Cash</v>
      </c>
    </row>
    <row r="4897" spans="1:18" ht="16.8" customHeight="1" x14ac:dyDescent="0.3">
      <c r="A4897" s="150" t="s">
        <v>4431</v>
      </c>
      <c r="B4897" s="5">
        <f t="shared" si="1121"/>
        <v>1</v>
      </c>
      <c r="C4897" s="5">
        <f t="shared" si="1122"/>
        <v>2026</v>
      </c>
      <c r="D4897" s="150" t="s">
        <v>4455</v>
      </c>
      <c r="E4897" s="5" t="str">
        <f>VLOOKUP(F4897,'Set up'!$A$2:$C$70,2,FALSE)</f>
        <v>C00000050</v>
      </c>
      <c r="F4897" s="150" t="s">
        <v>2656</v>
      </c>
      <c r="G4897" s="150" t="s">
        <v>945</v>
      </c>
      <c r="H4897" s="150">
        <v>1</v>
      </c>
      <c r="I4897" s="5" t="str">
        <f>VLOOKUP(F4897,'Set up'!$A$2:$C$70,3,FALSE)</f>
        <v>Cash</v>
      </c>
      <c r="J4897" s="5">
        <f>VLOOKUP(F4897,'Set up'!$A$2:$D$70,4,FALSE)</f>
        <v>0</v>
      </c>
      <c r="K4897" s="4">
        <f t="shared" si="1123"/>
        <v>46030</v>
      </c>
      <c r="L4897" s="5">
        <f t="shared" si="1124"/>
        <v>1</v>
      </c>
      <c r="M4897" s="5">
        <f t="shared" si="1125"/>
        <v>2026</v>
      </c>
      <c r="N4897" s="168">
        <v>115</v>
      </c>
      <c r="P4897" s="12"/>
      <c r="Q4897" s="7">
        <f t="shared" si="1126"/>
        <v>8066850.5500000119</v>
      </c>
      <c r="R4897" s="44" t="str">
        <f>VLOOKUP(F4897,'Set up'!$A$2:$E$70,5,FALSE)</f>
        <v>Cash</v>
      </c>
    </row>
    <row r="4898" spans="1:18" ht="16.8" customHeight="1" x14ac:dyDescent="0.3">
      <c r="A4898" s="150" t="s">
        <v>4431</v>
      </c>
      <c r="B4898" s="5">
        <f t="shared" si="1121"/>
        <v>1</v>
      </c>
      <c r="C4898" s="5">
        <f t="shared" si="1122"/>
        <v>2026</v>
      </c>
      <c r="D4898" s="150" t="s">
        <v>4455</v>
      </c>
      <c r="E4898" s="5" t="str">
        <f>VLOOKUP(F4898,'Set up'!$A$2:$C$70,2,FALSE)</f>
        <v>C00000050</v>
      </c>
      <c r="F4898" s="150" t="s">
        <v>2656</v>
      </c>
      <c r="G4898" s="150" t="s">
        <v>800</v>
      </c>
      <c r="H4898" s="150">
        <v>1</v>
      </c>
      <c r="I4898" s="5" t="str">
        <f>VLOOKUP(F4898,'Set up'!$A$2:$C$70,3,FALSE)</f>
        <v>Cash</v>
      </c>
      <c r="J4898" s="5">
        <f>VLOOKUP(F4898,'Set up'!$A$2:$D$70,4,FALSE)</f>
        <v>0</v>
      </c>
      <c r="K4898" s="4">
        <f t="shared" si="1123"/>
        <v>46030</v>
      </c>
      <c r="L4898" s="5">
        <f t="shared" si="1124"/>
        <v>1</v>
      </c>
      <c r="M4898" s="5">
        <f t="shared" si="1125"/>
        <v>2026</v>
      </c>
      <c r="N4898" s="168">
        <v>225</v>
      </c>
      <c r="P4898" s="12"/>
      <c r="Q4898" s="7">
        <f t="shared" si="1126"/>
        <v>8067075.5500000119</v>
      </c>
      <c r="R4898" s="44" t="str">
        <f>VLOOKUP(F4898,'Set up'!$A$2:$E$70,5,FALSE)</f>
        <v>Cash</v>
      </c>
    </row>
    <row r="4899" spans="1:18" ht="16.8" customHeight="1" x14ac:dyDescent="0.3">
      <c r="A4899" s="150" t="s">
        <v>4431</v>
      </c>
      <c r="B4899" s="5">
        <f t="shared" si="1121"/>
        <v>1</v>
      </c>
      <c r="C4899" s="5">
        <f t="shared" si="1122"/>
        <v>2026</v>
      </c>
      <c r="D4899" s="150" t="s">
        <v>4455</v>
      </c>
      <c r="E4899" s="5" t="str">
        <f>VLOOKUP(F4899,'Set up'!$A$2:$C$70,2,FALSE)</f>
        <v>C00000050</v>
      </c>
      <c r="F4899" s="150" t="s">
        <v>2656</v>
      </c>
      <c r="G4899" s="150" t="s">
        <v>2519</v>
      </c>
      <c r="H4899" s="150">
        <v>12</v>
      </c>
      <c r="I4899" s="5" t="str">
        <f>VLOOKUP(F4899,'Set up'!$A$2:$C$70,3,FALSE)</f>
        <v>Cash</v>
      </c>
      <c r="J4899" s="5">
        <f>VLOOKUP(F4899,'Set up'!$A$2:$D$70,4,FALSE)</f>
        <v>0</v>
      </c>
      <c r="K4899" s="4">
        <f t="shared" si="1123"/>
        <v>46030</v>
      </c>
      <c r="L4899" s="5">
        <f t="shared" si="1124"/>
        <v>1</v>
      </c>
      <c r="M4899" s="5">
        <f t="shared" si="1125"/>
        <v>2026</v>
      </c>
      <c r="N4899" s="168">
        <v>540</v>
      </c>
      <c r="P4899" s="12"/>
      <c r="Q4899" s="7">
        <f t="shared" si="1126"/>
        <v>8067615.5500000119</v>
      </c>
      <c r="R4899" s="44" t="str">
        <f>VLOOKUP(F4899,'Set up'!$A$2:$E$70,5,FALSE)</f>
        <v>Cash</v>
      </c>
    </row>
    <row r="4900" spans="1:18" ht="16.8" customHeight="1" x14ac:dyDescent="0.3">
      <c r="A4900" s="150" t="s">
        <v>4432</v>
      </c>
      <c r="B4900" s="5">
        <f t="shared" si="1121"/>
        <v>1</v>
      </c>
      <c r="C4900" s="5">
        <f t="shared" si="1122"/>
        <v>2026</v>
      </c>
      <c r="D4900" s="150" t="s">
        <v>4456</v>
      </c>
      <c r="E4900" s="5" t="str">
        <f>VLOOKUP(F4900,'Set up'!$A$2:$C$70,2,FALSE)</f>
        <v>C00000027</v>
      </c>
      <c r="F4900" s="150" t="s">
        <v>859</v>
      </c>
      <c r="G4900" s="150" t="s">
        <v>3122</v>
      </c>
      <c r="H4900" s="150">
        <v>3</v>
      </c>
      <c r="I4900" s="5" t="str">
        <f>VLOOKUP(F4900,'Set up'!$A$2:$C$70,3,FALSE)</f>
        <v>Cash</v>
      </c>
      <c r="J4900" s="5">
        <f>VLOOKUP(F4900,'Set up'!$A$2:$D$70,4,FALSE)</f>
        <v>0</v>
      </c>
      <c r="K4900" s="4">
        <f t="shared" si="1123"/>
        <v>46031</v>
      </c>
      <c r="L4900" s="5">
        <f t="shared" si="1124"/>
        <v>1</v>
      </c>
      <c r="M4900" s="5">
        <f t="shared" si="1125"/>
        <v>2026</v>
      </c>
      <c r="N4900" s="168">
        <v>4995</v>
      </c>
      <c r="P4900" s="12"/>
      <c r="Q4900" s="7">
        <f t="shared" si="1126"/>
        <v>8072610.5500000119</v>
      </c>
      <c r="R4900" s="44" t="str">
        <f>VLOOKUP(F4900,'Set up'!$A$2:$E$70,5,FALSE)</f>
        <v>Trsf</v>
      </c>
    </row>
    <row r="4901" spans="1:18" ht="16.8" customHeight="1" x14ac:dyDescent="0.3">
      <c r="A4901" s="150" t="s">
        <v>4432</v>
      </c>
      <c r="B4901" s="5">
        <f t="shared" si="1121"/>
        <v>1</v>
      </c>
      <c r="C4901" s="5">
        <f t="shared" si="1122"/>
        <v>2026</v>
      </c>
      <c r="D4901" s="150" t="s">
        <v>4456</v>
      </c>
      <c r="E4901" s="5" t="str">
        <f>VLOOKUP(F4901,'Set up'!$A$2:$C$70,2,FALSE)</f>
        <v>C00000027</v>
      </c>
      <c r="F4901" s="150" t="s">
        <v>859</v>
      </c>
      <c r="G4901" s="150" t="s">
        <v>4046</v>
      </c>
      <c r="H4901" s="150">
        <v>7</v>
      </c>
      <c r="I4901" s="5" t="str">
        <f>VLOOKUP(F4901,'Set up'!$A$2:$C$70,3,FALSE)</f>
        <v>Cash</v>
      </c>
      <c r="J4901" s="5">
        <f>VLOOKUP(F4901,'Set up'!$A$2:$D$70,4,FALSE)</f>
        <v>0</v>
      </c>
      <c r="K4901" s="4">
        <f t="shared" si="1123"/>
        <v>46031</v>
      </c>
      <c r="L4901" s="5">
        <f t="shared" si="1124"/>
        <v>1</v>
      </c>
      <c r="M4901" s="5">
        <f t="shared" si="1125"/>
        <v>2026</v>
      </c>
      <c r="N4901" s="168">
        <v>1512</v>
      </c>
      <c r="P4901" s="12"/>
      <c r="Q4901" s="7">
        <f t="shared" si="1126"/>
        <v>8074122.5500000119</v>
      </c>
      <c r="R4901" s="44" t="str">
        <f>VLOOKUP(F4901,'Set up'!$A$2:$E$70,5,FALSE)</f>
        <v>Trsf</v>
      </c>
    </row>
    <row r="4902" spans="1:18" ht="16.8" customHeight="1" x14ac:dyDescent="0.3">
      <c r="A4902" s="150" t="s">
        <v>4432</v>
      </c>
      <c r="B4902" s="5">
        <f t="shared" si="1121"/>
        <v>1</v>
      </c>
      <c r="C4902" s="5">
        <f t="shared" si="1122"/>
        <v>2026</v>
      </c>
      <c r="D4902" s="150" t="s">
        <v>4456</v>
      </c>
      <c r="E4902" s="5" t="str">
        <f>VLOOKUP(F4902,'Set up'!$A$2:$C$70,2,FALSE)</f>
        <v>C00000027</v>
      </c>
      <c r="F4902" s="150" t="s">
        <v>859</v>
      </c>
      <c r="G4902" s="150" t="s">
        <v>4486</v>
      </c>
      <c r="H4902" s="150">
        <v>1</v>
      </c>
      <c r="I4902" s="5" t="str">
        <f>VLOOKUP(F4902,'Set up'!$A$2:$C$70,3,FALSE)</f>
        <v>Cash</v>
      </c>
      <c r="J4902" s="5">
        <f>VLOOKUP(F4902,'Set up'!$A$2:$D$70,4,FALSE)</f>
        <v>0</v>
      </c>
      <c r="K4902" s="4">
        <f t="shared" si="1123"/>
        <v>46031</v>
      </c>
      <c r="L4902" s="5">
        <f t="shared" si="1124"/>
        <v>1</v>
      </c>
      <c r="M4902" s="5">
        <f t="shared" si="1125"/>
        <v>2026</v>
      </c>
      <c r="N4902" s="168">
        <v>301.5</v>
      </c>
      <c r="P4902" s="12"/>
      <c r="Q4902" s="7">
        <f t="shared" si="1126"/>
        <v>8074424.0500000119</v>
      </c>
      <c r="R4902" s="44" t="str">
        <f>VLOOKUP(F4902,'Set up'!$A$2:$E$70,5,FALSE)</f>
        <v>Trsf</v>
      </c>
    </row>
    <row r="4903" spans="1:18" ht="16.8" customHeight="1" x14ac:dyDescent="0.3">
      <c r="A4903" s="150" t="s">
        <v>4432</v>
      </c>
      <c r="B4903" s="5">
        <f t="shared" si="1121"/>
        <v>1</v>
      </c>
      <c r="C4903" s="5">
        <f t="shared" si="1122"/>
        <v>2026</v>
      </c>
      <c r="D4903" s="150" t="s">
        <v>4456</v>
      </c>
      <c r="E4903" s="5" t="str">
        <f>VLOOKUP(F4903,'Set up'!$A$2:$C$70,2,FALSE)</f>
        <v>C00000027</v>
      </c>
      <c r="F4903" s="150" t="s">
        <v>859</v>
      </c>
      <c r="G4903" s="150" t="s">
        <v>4487</v>
      </c>
      <c r="H4903" s="150">
        <v>1</v>
      </c>
      <c r="I4903" s="5" t="str">
        <f>VLOOKUP(F4903,'Set up'!$A$2:$C$70,3,FALSE)</f>
        <v>Cash</v>
      </c>
      <c r="J4903" s="5">
        <f>VLOOKUP(F4903,'Set up'!$A$2:$D$70,4,FALSE)</f>
        <v>0</v>
      </c>
      <c r="K4903" s="4">
        <f t="shared" si="1123"/>
        <v>46031</v>
      </c>
      <c r="L4903" s="5">
        <f t="shared" si="1124"/>
        <v>1</v>
      </c>
      <c r="M4903" s="5">
        <f t="shared" si="1125"/>
        <v>2026</v>
      </c>
      <c r="N4903" s="168">
        <v>1088</v>
      </c>
      <c r="P4903" s="12"/>
      <c r="Q4903" s="7">
        <f t="shared" si="1126"/>
        <v>8075512.0500000119</v>
      </c>
      <c r="R4903" s="44" t="str">
        <f>VLOOKUP(F4903,'Set up'!$A$2:$E$70,5,FALSE)</f>
        <v>Trsf</v>
      </c>
    </row>
    <row r="4904" spans="1:18" ht="16.8" customHeight="1" x14ac:dyDescent="0.3">
      <c r="A4904" s="150" t="s">
        <v>4432</v>
      </c>
      <c r="B4904" s="5">
        <f t="shared" si="1121"/>
        <v>1</v>
      </c>
      <c r="C4904" s="5">
        <f t="shared" si="1122"/>
        <v>2026</v>
      </c>
      <c r="D4904" s="150" t="s">
        <v>4456</v>
      </c>
      <c r="E4904" s="5" t="str">
        <f>VLOOKUP(F4904,'Set up'!$A$2:$C$70,2,FALSE)</f>
        <v>C00000027</v>
      </c>
      <c r="F4904" s="150" t="s">
        <v>859</v>
      </c>
      <c r="G4904" s="150" t="s">
        <v>2144</v>
      </c>
      <c r="H4904" s="150">
        <v>2</v>
      </c>
      <c r="I4904" s="5" t="str">
        <f>VLOOKUP(F4904,'Set up'!$A$2:$C$70,3,FALSE)</f>
        <v>Cash</v>
      </c>
      <c r="J4904" s="5">
        <f>VLOOKUP(F4904,'Set up'!$A$2:$D$70,4,FALSE)</f>
        <v>0</v>
      </c>
      <c r="K4904" s="4">
        <f t="shared" si="1123"/>
        <v>46031</v>
      </c>
      <c r="L4904" s="5">
        <f t="shared" si="1124"/>
        <v>1</v>
      </c>
      <c r="M4904" s="5">
        <f t="shared" si="1125"/>
        <v>2026</v>
      </c>
      <c r="N4904" s="168">
        <v>563.20000000000005</v>
      </c>
      <c r="P4904" s="12"/>
      <c r="Q4904" s="7">
        <f t="shared" si="1126"/>
        <v>8076075.2500000121</v>
      </c>
      <c r="R4904" s="44" t="str">
        <f>VLOOKUP(F4904,'Set up'!$A$2:$E$70,5,FALSE)</f>
        <v>Trsf</v>
      </c>
    </row>
    <row r="4905" spans="1:18" ht="16.8" customHeight="1" x14ac:dyDescent="0.3">
      <c r="A4905" s="150" t="s">
        <v>4432</v>
      </c>
      <c r="B4905" s="5">
        <f t="shared" si="1121"/>
        <v>1</v>
      </c>
      <c r="C4905" s="5">
        <f t="shared" si="1122"/>
        <v>2026</v>
      </c>
      <c r="D4905" s="150" t="s">
        <v>4456</v>
      </c>
      <c r="E4905" s="5" t="str">
        <f>VLOOKUP(F4905,'Set up'!$A$2:$C$70,2,FALSE)</f>
        <v>C00000027</v>
      </c>
      <c r="F4905" s="150" t="s">
        <v>859</v>
      </c>
      <c r="G4905" s="150" t="s">
        <v>4348</v>
      </c>
      <c r="H4905" s="150">
        <v>6</v>
      </c>
      <c r="I4905" s="5" t="str">
        <f>VLOOKUP(F4905,'Set up'!$A$2:$C$70,3,FALSE)</f>
        <v>Cash</v>
      </c>
      <c r="J4905" s="5">
        <f>VLOOKUP(F4905,'Set up'!$A$2:$D$70,4,FALSE)</f>
        <v>0</v>
      </c>
      <c r="K4905" s="4">
        <f t="shared" si="1123"/>
        <v>46031</v>
      </c>
      <c r="L4905" s="5">
        <f t="shared" si="1124"/>
        <v>1</v>
      </c>
      <c r="M4905" s="5">
        <f t="shared" si="1125"/>
        <v>2026</v>
      </c>
      <c r="N4905" s="168">
        <v>360</v>
      </c>
      <c r="P4905" s="12"/>
      <c r="Q4905" s="7">
        <f t="shared" si="1126"/>
        <v>8076435.2500000121</v>
      </c>
      <c r="R4905" s="44" t="str">
        <f>VLOOKUP(F4905,'Set up'!$A$2:$E$70,5,FALSE)</f>
        <v>Trsf</v>
      </c>
    </row>
    <row r="4906" spans="1:18" ht="16.8" customHeight="1" x14ac:dyDescent="0.3">
      <c r="A4906" s="150" t="s">
        <v>4432</v>
      </c>
      <c r="B4906" s="5">
        <f t="shared" si="1121"/>
        <v>1</v>
      </c>
      <c r="C4906" s="5">
        <f t="shared" si="1122"/>
        <v>2026</v>
      </c>
      <c r="D4906" s="150" t="s">
        <v>4456</v>
      </c>
      <c r="E4906" s="5" t="str">
        <f>VLOOKUP(F4906,'Set up'!$A$2:$C$70,2,FALSE)</f>
        <v>C00000027</v>
      </c>
      <c r="F4906" s="150" t="s">
        <v>859</v>
      </c>
      <c r="G4906" s="150" t="s">
        <v>945</v>
      </c>
      <c r="H4906" s="150">
        <v>2</v>
      </c>
      <c r="I4906" s="5" t="str">
        <f>VLOOKUP(F4906,'Set up'!$A$2:$C$70,3,FALSE)</f>
        <v>Cash</v>
      </c>
      <c r="J4906" s="5">
        <f>VLOOKUP(F4906,'Set up'!$A$2:$D$70,4,FALSE)</f>
        <v>0</v>
      </c>
      <c r="K4906" s="4">
        <f t="shared" si="1123"/>
        <v>46031</v>
      </c>
      <c r="L4906" s="5">
        <f t="shared" si="1124"/>
        <v>1</v>
      </c>
      <c r="M4906" s="5">
        <f t="shared" si="1125"/>
        <v>2026</v>
      </c>
      <c r="N4906" s="168">
        <v>240</v>
      </c>
      <c r="P4906" s="12"/>
      <c r="Q4906" s="7">
        <f t="shared" si="1126"/>
        <v>8076675.2500000121</v>
      </c>
      <c r="R4906" s="44" t="str">
        <f>VLOOKUP(F4906,'Set up'!$A$2:$E$70,5,FALSE)</f>
        <v>Trsf</v>
      </c>
    </row>
    <row r="4907" spans="1:18" ht="16.8" customHeight="1" x14ac:dyDescent="0.3">
      <c r="A4907" s="150" t="s">
        <v>4432</v>
      </c>
      <c r="B4907" s="5">
        <f t="shared" si="1121"/>
        <v>1</v>
      </c>
      <c r="C4907" s="5">
        <f t="shared" si="1122"/>
        <v>2026</v>
      </c>
      <c r="D4907" s="150" t="s">
        <v>4456</v>
      </c>
      <c r="E4907" s="5" t="str">
        <f>VLOOKUP(F4907,'Set up'!$A$2:$C$70,2,FALSE)</f>
        <v>C00000027</v>
      </c>
      <c r="F4907" s="150" t="s">
        <v>859</v>
      </c>
      <c r="G4907" s="150" t="s">
        <v>4488</v>
      </c>
      <c r="H4907" s="150">
        <v>1</v>
      </c>
      <c r="I4907" s="5" t="str">
        <f>VLOOKUP(F4907,'Set up'!$A$2:$C$70,3,FALSE)</f>
        <v>Cash</v>
      </c>
      <c r="J4907" s="5">
        <f>VLOOKUP(F4907,'Set up'!$A$2:$D$70,4,FALSE)</f>
        <v>0</v>
      </c>
      <c r="K4907" s="4">
        <f t="shared" si="1123"/>
        <v>46031</v>
      </c>
      <c r="L4907" s="5">
        <f t="shared" si="1124"/>
        <v>1</v>
      </c>
      <c r="M4907" s="5">
        <f t="shared" si="1125"/>
        <v>2026</v>
      </c>
      <c r="N4907" s="168">
        <v>170</v>
      </c>
      <c r="P4907" s="12"/>
      <c r="Q4907" s="7">
        <f t="shared" si="1126"/>
        <v>8076845.2500000121</v>
      </c>
      <c r="R4907" s="44" t="str">
        <f>VLOOKUP(F4907,'Set up'!$A$2:$E$70,5,FALSE)</f>
        <v>Trsf</v>
      </c>
    </row>
    <row r="4908" spans="1:18" ht="16.8" customHeight="1" x14ac:dyDescent="0.3">
      <c r="A4908" s="150" t="s">
        <v>4433</v>
      </c>
      <c r="B4908" s="5">
        <f t="shared" si="1121"/>
        <v>1</v>
      </c>
      <c r="C4908" s="5">
        <f t="shared" si="1122"/>
        <v>2026</v>
      </c>
      <c r="D4908" s="150" t="s">
        <v>4457</v>
      </c>
      <c r="E4908" s="5" t="str">
        <f>VLOOKUP(F4908,'Set up'!$A$2:$C$70,2,FALSE)</f>
        <v>C00000010</v>
      </c>
      <c r="F4908" s="150" t="s">
        <v>62</v>
      </c>
      <c r="G4908" s="150" t="s">
        <v>3645</v>
      </c>
      <c r="H4908" s="150">
        <v>10</v>
      </c>
      <c r="I4908" s="5">
        <f>VLOOKUP(F4908,'Set up'!$A$2:$C$70,3,FALSE)</f>
        <v>120</v>
      </c>
      <c r="J4908" s="5">
        <f>VLOOKUP(F4908,'Set up'!$A$2:$D$70,4,FALSE)</f>
        <v>120</v>
      </c>
      <c r="K4908" s="4">
        <f t="shared" si="1123"/>
        <v>46152</v>
      </c>
      <c r="L4908" s="5">
        <f t="shared" si="1124"/>
        <v>5</v>
      </c>
      <c r="M4908" s="5">
        <f t="shared" si="1125"/>
        <v>2026</v>
      </c>
      <c r="N4908" s="168">
        <v>14850</v>
      </c>
      <c r="P4908" s="12"/>
      <c r="Q4908" s="7">
        <f t="shared" si="1126"/>
        <v>8091695.2500000121</v>
      </c>
      <c r="R4908" s="44" t="str">
        <f>VLOOKUP(F4908,'Set up'!$A$2:$E$70,5,FALSE)</f>
        <v>Trsf</v>
      </c>
    </row>
    <row r="4909" spans="1:18" ht="16.8" customHeight="1" x14ac:dyDescent="0.3">
      <c r="A4909" s="150" t="s">
        <v>4433</v>
      </c>
      <c r="B4909" s="5">
        <f t="shared" si="1121"/>
        <v>1</v>
      </c>
      <c r="C4909" s="5">
        <f t="shared" si="1122"/>
        <v>2026</v>
      </c>
      <c r="D4909" s="150" t="s">
        <v>4457</v>
      </c>
      <c r="E4909" s="5" t="str">
        <f>VLOOKUP(F4909,'Set up'!$A$2:$C$70,2,FALSE)</f>
        <v>C00000010</v>
      </c>
      <c r="F4909" s="150" t="s">
        <v>62</v>
      </c>
      <c r="G4909" s="150" t="s">
        <v>2434</v>
      </c>
      <c r="H4909" s="150">
        <v>10</v>
      </c>
      <c r="I4909" s="5">
        <f>VLOOKUP(F4909,'Set up'!$A$2:$C$70,3,FALSE)</f>
        <v>120</v>
      </c>
      <c r="J4909" s="5">
        <f>VLOOKUP(F4909,'Set up'!$A$2:$D$70,4,FALSE)</f>
        <v>120</v>
      </c>
      <c r="K4909" s="4">
        <f t="shared" si="1123"/>
        <v>46152</v>
      </c>
      <c r="L4909" s="5">
        <f t="shared" si="1124"/>
        <v>5</v>
      </c>
      <c r="M4909" s="5">
        <f t="shared" si="1125"/>
        <v>2026</v>
      </c>
      <c r="N4909" s="168">
        <v>2146</v>
      </c>
      <c r="P4909" s="12"/>
      <c r="Q4909" s="7">
        <f t="shared" si="1126"/>
        <v>8093841.2500000121</v>
      </c>
      <c r="R4909" s="44" t="str">
        <f>VLOOKUP(F4909,'Set up'!$A$2:$E$70,5,FALSE)</f>
        <v>Trsf</v>
      </c>
    </row>
    <row r="4910" spans="1:18" ht="16.8" customHeight="1" x14ac:dyDescent="0.3">
      <c r="A4910" s="150" t="s">
        <v>4433</v>
      </c>
      <c r="B4910" s="5">
        <f t="shared" si="1121"/>
        <v>1</v>
      </c>
      <c r="C4910" s="5">
        <f t="shared" si="1122"/>
        <v>2026</v>
      </c>
      <c r="D4910" s="150" t="s">
        <v>4457</v>
      </c>
      <c r="E4910" s="5" t="str">
        <f>VLOOKUP(F4910,'Set up'!$A$2:$C$70,2,FALSE)</f>
        <v>C00000010</v>
      </c>
      <c r="F4910" s="150" t="s">
        <v>62</v>
      </c>
      <c r="G4910" s="150" t="s">
        <v>614</v>
      </c>
      <c r="H4910" s="150">
        <v>1</v>
      </c>
      <c r="I4910" s="5">
        <f>VLOOKUP(F4910,'Set up'!$A$2:$C$70,3,FALSE)</f>
        <v>120</v>
      </c>
      <c r="J4910" s="5">
        <f>VLOOKUP(F4910,'Set up'!$A$2:$D$70,4,FALSE)</f>
        <v>120</v>
      </c>
      <c r="K4910" s="4">
        <f t="shared" si="1123"/>
        <v>46152</v>
      </c>
      <c r="L4910" s="5">
        <f t="shared" si="1124"/>
        <v>5</v>
      </c>
      <c r="M4910" s="5">
        <f t="shared" si="1125"/>
        <v>2026</v>
      </c>
      <c r="N4910" s="168">
        <v>395</v>
      </c>
      <c r="P4910" s="12"/>
      <c r="Q4910" s="7">
        <f t="shared" si="1126"/>
        <v>8094236.2500000121</v>
      </c>
      <c r="R4910" s="44" t="str">
        <f>VLOOKUP(F4910,'Set up'!$A$2:$E$70,5,FALSE)</f>
        <v>Trsf</v>
      </c>
    </row>
    <row r="4911" spans="1:18" ht="16.8" customHeight="1" x14ac:dyDescent="0.3">
      <c r="A4911" s="150" t="s">
        <v>4433</v>
      </c>
      <c r="B4911" s="5">
        <f t="shared" si="1121"/>
        <v>1</v>
      </c>
      <c r="C4911" s="5">
        <f t="shared" si="1122"/>
        <v>2026</v>
      </c>
      <c r="D4911" s="150" t="s">
        <v>4457</v>
      </c>
      <c r="E4911" s="5" t="str">
        <f>VLOOKUP(F4911,'Set up'!$A$2:$C$70,2,FALSE)</f>
        <v>C00000010</v>
      </c>
      <c r="F4911" s="150" t="s">
        <v>62</v>
      </c>
      <c r="G4911" s="150" t="s">
        <v>46</v>
      </c>
      <c r="H4911" s="150">
        <v>8</v>
      </c>
      <c r="I4911" s="5">
        <f>VLOOKUP(F4911,'Set up'!$A$2:$C$70,3,FALSE)</f>
        <v>120</v>
      </c>
      <c r="J4911" s="5">
        <f>VLOOKUP(F4911,'Set up'!$A$2:$D$70,4,FALSE)</f>
        <v>120</v>
      </c>
      <c r="K4911" s="4">
        <f t="shared" si="1123"/>
        <v>46152</v>
      </c>
      <c r="L4911" s="5">
        <f t="shared" si="1124"/>
        <v>5</v>
      </c>
      <c r="M4911" s="5">
        <f t="shared" si="1125"/>
        <v>2026</v>
      </c>
      <c r="N4911" s="168">
        <v>920</v>
      </c>
      <c r="P4911" s="12"/>
      <c r="Q4911" s="7">
        <f t="shared" si="1126"/>
        <v>8095156.2500000121</v>
      </c>
      <c r="R4911" s="44" t="str">
        <f>VLOOKUP(F4911,'Set up'!$A$2:$E$70,5,FALSE)</f>
        <v>Trsf</v>
      </c>
    </row>
    <row r="4912" spans="1:18" ht="16.8" customHeight="1" x14ac:dyDescent="0.3">
      <c r="A4912" s="150" t="s">
        <v>4433</v>
      </c>
      <c r="B4912" s="5">
        <f t="shared" si="1121"/>
        <v>1</v>
      </c>
      <c r="C4912" s="5">
        <f t="shared" si="1122"/>
        <v>2026</v>
      </c>
      <c r="D4912" s="150" t="s">
        <v>4457</v>
      </c>
      <c r="E4912" s="5" t="str">
        <f>VLOOKUP(F4912,'Set up'!$A$2:$C$70,2,FALSE)</f>
        <v>C00000010</v>
      </c>
      <c r="F4912" s="150" t="s">
        <v>62</v>
      </c>
      <c r="G4912" s="150" t="s">
        <v>946</v>
      </c>
      <c r="H4912" s="150">
        <v>4</v>
      </c>
      <c r="I4912" s="5">
        <f>VLOOKUP(F4912,'Set up'!$A$2:$C$70,3,FALSE)</f>
        <v>120</v>
      </c>
      <c r="J4912" s="5">
        <f>VLOOKUP(F4912,'Set up'!$A$2:$D$70,4,FALSE)</f>
        <v>120</v>
      </c>
      <c r="K4912" s="4">
        <f t="shared" si="1123"/>
        <v>46152</v>
      </c>
      <c r="L4912" s="5">
        <f t="shared" si="1124"/>
        <v>5</v>
      </c>
      <c r="M4912" s="5">
        <f t="shared" si="1125"/>
        <v>2026</v>
      </c>
      <c r="N4912" s="168">
        <v>230.4</v>
      </c>
      <c r="P4912" s="12"/>
      <c r="Q4912" s="7">
        <f t="shared" si="1126"/>
        <v>8095386.6500000125</v>
      </c>
      <c r="R4912" s="44" t="str">
        <f>VLOOKUP(F4912,'Set up'!$A$2:$E$70,5,FALSE)</f>
        <v>Trsf</v>
      </c>
    </row>
    <row r="4913" spans="1:18" ht="16.8" customHeight="1" x14ac:dyDescent="0.3">
      <c r="A4913" s="150" t="s">
        <v>4433</v>
      </c>
      <c r="B4913" s="5">
        <f t="shared" si="1121"/>
        <v>1</v>
      </c>
      <c r="C4913" s="5">
        <f t="shared" si="1122"/>
        <v>2026</v>
      </c>
      <c r="D4913" s="150" t="s">
        <v>4457</v>
      </c>
      <c r="E4913" s="5" t="str">
        <f>VLOOKUP(F4913,'Set up'!$A$2:$C$70,2,FALSE)</f>
        <v>C00000010</v>
      </c>
      <c r="F4913" s="150" t="s">
        <v>62</v>
      </c>
      <c r="G4913" s="150" t="s">
        <v>2449</v>
      </c>
      <c r="H4913" s="150">
        <v>2</v>
      </c>
      <c r="I4913" s="5">
        <f>VLOOKUP(F4913,'Set up'!$A$2:$C$70,3,FALSE)</f>
        <v>120</v>
      </c>
      <c r="J4913" s="5">
        <f>VLOOKUP(F4913,'Set up'!$A$2:$D$70,4,FALSE)</f>
        <v>120</v>
      </c>
      <c r="K4913" s="4">
        <f t="shared" si="1123"/>
        <v>46152</v>
      </c>
      <c r="L4913" s="5">
        <f t="shared" si="1124"/>
        <v>5</v>
      </c>
      <c r="M4913" s="5">
        <f t="shared" si="1125"/>
        <v>2026</v>
      </c>
      <c r="N4913" s="168">
        <v>840</v>
      </c>
      <c r="P4913" s="12"/>
      <c r="Q4913" s="7">
        <f t="shared" si="1126"/>
        <v>8096226.6500000125</v>
      </c>
      <c r="R4913" s="44" t="str">
        <f>VLOOKUP(F4913,'Set up'!$A$2:$E$70,5,FALSE)</f>
        <v>Trsf</v>
      </c>
    </row>
    <row r="4914" spans="1:18" ht="16.8" customHeight="1" x14ac:dyDescent="0.3">
      <c r="A4914" s="150" t="s">
        <v>4433</v>
      </c>
      <c r="B4914" s="5">
        <f t="shared" si="1121"/>
        <v>1</v>
      </c>
      <c r="C4914" s="5">
        <f t="shared" si="1122"/>
        <v>2026</v>
      </c>
      <c r="D4914" s="150" t="s">
        <v>4458</v>
      </c>
      <c r="E4914" s="5" t="str">
        <f>VLOOKUP(F4914,'Set up'!$A$2:$C$70,2,FALSE)</f>
        <v>C00000042</v>
      </c>
      <c r="F4914" s="150" t="s">
        <v>2012</v>
      </c>
      <c r="G4914" s="150" t="s">
        <v>2646</v>
      </c>
      <c r="H4914" s="150">
        <v>2</v>
      </c>
      <c r="I4914" s="5" t="str">
        <f>VLOOKUP(F4914,'Set up'!$A$2:$C$70,3,FALSE)</f>
        <v>Cash</v>
      </c>
      <c r="J4914" s="5">
        <f>VLOOKUP(F4914,'Set up'!$A$2:$D$70,4,FALSE)</f>
        <v>0</v>
      </c>
      <c r="K4914" s="4">
        <f t="shared" si="1123"/>
        <v>46032</v>
      </c>
      <c r="L4914" s="5">
        <f t="shared" si="1124"/>
        <v>1</v>
      </c>
      <c r="M4914" s="5">
        <f t="shared" si="1125"/>
        <v>2026</v>
      </c>
      <c r="N4914" s="168">
        <v>125</v>
      </c>
      <c r="P4914" s="12"/>
      <c r="Q4914" s="7">
        <f t="shared" si="1126"/>
        <v>8096351.6500000125</v>
      </c>
      <c r="R4914" s="44" t="str">
        <f>VLOOKUP(F4914,'Set up'!$A$2:$E$70,5,FALSE)</f>
        <v>Trsf</v>
      </c>
    </row>
    <row r="4915" spans="1:18" ht="16.8" customHeight="1" x14ac:dyDescent="0.3">
      <c r="A4915" s="150" t="s">
        <v>4433</v>
      </c>
      <c r="B4915" s="5">
        <f t="shared" si="1121"/>
        <v>1</v>
      </c>
      <c r="C4915" s="5">
        <f t="shared" si="1122"/>
        <v>2026</v>
      </c>
      <c r="D4915" s="150" t="s">
        <v>4459</v>
      </c>
      <c r="E4915" s="5" t="str">
        <f>VLOOKUP(F4915,'Set up'!$A$2:$C$70,2,FALSE)</f>
        <v>C00000042</v>
      </c>
      <c r="F4915" s="150" t="s">
        <v>2012</v>
      </c>
      <c r="G4915" s="150" t="s">
        <v>3645</v>
      </c>
      <c r="H4915" s="150">
        <v>5</v>
      </c>
      <c r="I4915" s="5" t="str">
        <f>VLOOKUP(F4915,'Set up'!$A$2:$C$70,3,FALSE)</f>
        <v>Cash</v>
      </c>
      <c r="J4915" s="5">
        <f>VLOOKUP(F4915,'Set up'!$A$2:$D$70,4,FALSE)</f>
        <v>0</v>
      </c>
      <c r="K4915" s="4">
        <f t="shared" si="1123"/>
        <v>46032</v>
      </c>
      <c r="L4915" s="5">
        <f t="shared" si="1124"/>
        <v>1</v>
      </c>
      <c r="M4915" s="5">
        <f t="shared" si="1125"/>
        <v>2026</v>
      </c>
      <c r="N4915" s="168">
        <v>7425</v>
      </c>
      <c r="P4915" s="12"/>
      <c r="Q4915" s="7">
        <f t="shared" si="1126"/>
        <v>8103776.6500000125</v>
      </c>
      <c r="R4915" s="44" t="str">
        <f>VLOOKUP(F4915,'Set up'!$A$2:$E$70,5,FALSE)</f>
        <v>Trsf</v>
      </c>
    </row>
    <row r="4916" spans="1:18" ht="16.8" customHeight="1" x14ac:dyDescent="0.3">
      <c r="A4916" s="150" t="s">
        <v>4433</v>
      </c>
      <c r="B4916" s="5">
        <f t="shared" si="1121"/>
        <v>1</v>
      </c>
      <c r="C4916" s="5">
        <f t="shared" si="1122"/>
        <v>2026</v>
      </c>
      <c r="D4916" s="150" t="s">
        <v>4459</v>
      </c>
      <c r="E4916" s="5" t="str">
        <f>VLOOKUP(F4916,'Set up'!$A$2:$C$70,2,FALSE)</f>
        <v>C00000042</v>
      </c>
      <c r="F4916" s="150" t="s">
        <v>2012</v>
      </c>
      <c r="G4916" s="150" t="s">
        <v>1392</v>
      </c>
      <c r="H4916" s="150">
        <v>11</v>
      </c>
      <c r="I4916" s="5" t="str">
        <f>VLOOKUP(F4916,'Set up'!$A$2:$C$70,3,FALSE)</f>
        <v>Cash</v>
      </c>
      <c r="J4916" s="5">
        <f>VLOOKUP(F4916,'Set up'!$A$2:$D$70,4,FALSE)</f>
        <v>0</v>
      </c>
      <c r="K4916" s="4">
        <f t="shared" si="1123"/>
        <v>46032</v>
      </c>
      <c r="L4916" s="5">
        <f t="shared" si="1124"/>
        <v>1</v>
      </c>
      <c r="M4916" s="5">
        <f t="shared" si="1125"/>
        <v>2026</v>
      </c>
      <c r="N4916" s="168">
        <v>1947</v>
      </c>
      <c r="P4916" s="12"/>
      <c r="Q4916" s="7">
        <f t="shared" si="1126"/>
        <v>8105723.6500000125</v>
      </c>
      <c r="R4916" s="44" t="str">
        <f>VLOOKUP(F4916,'Set up'!$A$2:$E$70,5,FALSE)</f>
        <v>Trsf</v>
      </c>
    </row>
    <row r="4917" spans="1:18" ht="16.8" customHeight="1" x14ac:dyDescent="0.3">
      <c r="A4917" s="150" t="s">
        <v>4433</v>
      </c>
      <c r="B4917" s="5">
        <f t="shared" si="1121"/>
        <v>1</v>
      </c>
      <c r="C4917" s="5">
        <f t="shared" si="1122"/>
        <v>2026</v>
      </c>
      <c r="D4917" s="150" t="s">
        <v>4459</v>
      </c>
      <c r="E4917" s="5" t="str">
        <f>VLOOKUP(F4917,'Set up'!$A$2:$C$70,2,FALSE)</f>
        <v>C00000042</v>
      </c>
      <c r="F4917" s="150" t="s">
        <v>2012</v>
      </c>
      <c r="G4917" s="150" t="s">
        <v>1922</v>
      </c>
      <c r="H4917" s="150">
        <v>6</v>
      </c>
      <c r="I4917" s="5" t="str">
        <f>VLOOKUP(F4917,'Set up'!$A$2:$C$70,3,FALSE)</f>
        <v>Cash</v>
      </c>
      <c r="J4917" s="5">
        <f>VLOOKUP(F4917,'Set up'!$A$2:$D$70,4,FALSE)</f>
        <v>0</v>
      </c>
      <c r="K4917" s="4">
        <f t="shared" si="1123"/>
        <v>46032</v>
      </c>
      <c r="L4917" s="5">
        <f t="shared" si="1124"/>
        <v>1</v>
      </c>
      <c r="M4917" s="5">
        <f t="shared" si="1125"/>
        <v>2026</v>
      </c>
      <c r="N4917" s="168">
        <v>1377</v>
      </c>
      <c r="P4917" s="12"/>
      <c r="Q4917" s="7">
        <f t="shared" si="1126"/>
        <v>8107100.6500000125</v>
      </c>
      <c r="R4917" s="44" t="str">
        <f>VLOOKUP(F4917,'Set up'!$A$2:$E$70,5,FALSE)</f>
        <v>Trsf</v>
      </c>
    </row>
    <row r="4918" spans="1:18" ht="16.8" customHeight="1" x14ac:dyDescent="0.3">
      <c r="A4918" s="150" t="s">
        <v>4433</v>
      </c>
      <c r="B4918" s="5">
        <f t="shared" si="1121"/>
        <v>1</v>
      </c>
      <c r="C4918" s="5">
        <f t="shared" si="1122"/>
        <v>2026</v>
      </c>
      <c r="D4918" s="150" t="s">
        <v>4459</v>
      </c>
      <c r="E4918" s="5" t="str">
        <f>VLOOKUP(F4918,'Set up'!$A$2:$C$70,2,FALSE)</f>
        <v>C00000042</v>
      </c>
      <c r="F4918" s="150" t="s">
        <v>2012</v>
      </c>
      <c r="G4918" s="150" t="s">
        <v>46</v>
      </c>
      <c r="H4918" s="150">
        <v>4</v>
      </c>
      <c r="I4918" s="5" t="str">
        <f>VLOOKUP(F4918,'Set up'!$A$2:$C$70,3,FALSE)</f>
        <v>Cash</v>
      </c>
      <c r="J4918" s="5">
        <f>VLOOKUP(F4918,'Set up'!$A$2:$D$70,4,FALSE)</f>
        <v>0</v>
      </c>
      <c r="K4918" s="4">
        <f t="shared" si="1123"/>
        <v>46032</v>
      </c>
      <c r="L4918" s="5">
        <f t="shared" si="1124"/>
        <v>1</v>
      </c>
      <c r="M4918" s="5">
        <f t="shared" si="1125"/>
        <v>2026</v>
      </c>
      <c r="N4918" s="168">
        <v>460</v>
      </c>
      <c r="P4918" s="12"/>
      <c r="Q4918" s="7">
        <f t="shared" si="1126"/>
        <v>8107560.6500000125</v>
      </c>
      <c r="R4918" s="44" t="str">
        <f>VLOOKUP(F4918,'Set up'!$A$2:$E$70,5,FALSE)</f>
        <v>Trsf</v>
      </c>
    </row>
    <row r="4919" spans="1:18" ht="16.8" customHeight="1" x14ac:dyDescent="0.3">
      <c r="A4919" s="150" t="s">
        <v>4433</v>
      </c>
      <c r="B4919" s="5">
        <f t="shared" si="1121"/>
        <v>1</v>
      </c>
      <c r="C4919" s="5">
        <f t="shared" si="1122"/>
        <v>2026</v>
      </c>
      <c r="D4919" s="150" t="s">
        <v>4459</v>
      </c>
      <c r="E4919" s="5" t="str">
        <f>VLOOKUP(F4919,'Set up'!$A$2:$C$70,2,FALSE)</f>
        <v>C00000042</v>
      </c>
      <c r="F4919" s="150" t="s">
        <v>2012</v>
      </c>
      <c r="G4919" s="150" t="s">
        <v>2744</v>
      </c>
      <c r="H4919" s="150">
        <v>1</v>
      </c>
      <c r="I4919" s="5" t="str">
        <f>VLOOKUP(F4919,'Set up'!$A$2:$C$70,3,FALSE)</f>
        <v>Cash</v>
      </c>
      <c r="J4919" s="5">
        <f>VLOOKUP(F4919,'Set up'!$A$2:$D$70,4,FALSE)</f>
        <v>0</v>
      </c>
      <c r="K4919" s="4">
        <f t="shared" si="1123"/>
        <v>46032</v>
      </c>
      <c r="L4919" s="5">
        <f t="shared" si="1124"/>
        <v>1</v>
      </c>
      <c r="M4919" s="5">
        <f t="shared" si="1125"/>
        <v>2026</v>
      </c>
      <c r="N4919" s="168">
        <v>1000</v>
      </c>
      <c r="P4919" s="12"/>
      <c r="Q4919" s="7">
        <f t="shared" si="1126"/>
        <v>8108560.6500000125</v>
      </c>
      <c r="R4919" s="44" t="str">
        <f>VLOOKUP(F4919,'Set up'!$A$2:$E$70,5,FALSE)</f>
        <v>Trsf</v>
      </c>
    </row>
    <row r="4920" spans="1:18" ht="16.8" customHeight="1" x14ac:dyDescent="0.3">
      <c r="A4920" s="150" t="s">
        <v>4434</v>
      </c>
      <c r="B4920" s="5">
        <f t="shared" si="1121"/>
        <v>1</v>
      </c>
      <c r="C4920" s="5">
        <f t="shared" si="1122"/>
        <v>2026</v>
      </c>
      <c r="D4920" s="150" t="s">
        <v>4460</v>
      </c>
      <c r="E4920" s="5" t="str">
        <f>VLOOKUP(F4920,'Set up'!$A$2:$C$70,2,FALSE)</f>
        <v>C00000042</v>
      </c>
      <c r="F4920" s="150" t="s">
        <v>2012</v>
      </c>
      <c r="G4920" s="150" t="s">
        <v>3122</v>
      </c>
      <c r="H4920" s="150">
        <v>1</v>
      </c>
      <c r="I4920" s="5" t="str">
        <f>VLOOKUP(F4920,'Set up'!$A$2:$C$70,3,FALSE)</f>
        <v>Cash</v>
      </c>
      <c r="J4920" s="5">
        <f>VLOOKUP(F4920,'Set up'!$A$2:$D$70,4,FALSE)</f>
        <v>0</v>
      </c>
      <c r="K4920" s="4">
        <f t="shared" si="1123"/>
        <v>46034</v>
      </c>
      <c r="L4920" s="5">
        <f t="shared" si="1124"/>
        <v>1</v>
      </c>
      <c r="M4920" s="5">
        <f t="shared" si="1125"/>
        <v>2026</v>
      </c>
      <c r="N4920" s="168">
        <v>1485</v>
      </c>
      <c r="P4920" s="12"/>
      <c r="Q4920" s="7">
        <f t="shared" si="1126"/>
        <v>8110045.6500000125</v>
      </c>
      <c r="R4920" s="44" t="str">
        <f>VLOOKUP(F4920,'Set up'!$A$2:$E$70,5,FALSE)</f>
        <v>Trsf</v>
      </c>
    </row>
    <row r="4921" spans="1:18" ht="16.8" customHeight="1" x14ac:dyDescent="0.3">
      <c r="A4921" s="150" t="s">
        <v>4434</v>
      </c>
      <c r="B4921" s="5">
        <f t="shared" si="1121"/>
        <v>1</v>
      </c>
      <c r="C4921" s="5">
        <f t="shared" si="1122"/>
        <v>2026</v>
      </c>
      <c r="D4921" s="150" t="s">
        <v>4460</v>
      </c>
      <c r="E4921" s="5" t="str">
        <f>VLOOKUP(F4921,'Set up'!$A$2:$C$70,2,FALSE)</f>
        <v>C00000042</v>
      </c>
      <c r="F4921" s="150" t="s">
        <v>2012</v>
      </c>
      <c r="G4921" s="150" t="s">
        <v>1543</v>
      </c>
      <c r="H4921" s="150">
        <v>1</v>
      </c>
      <c r="I4921" s="5" t="str">
        <f>VLOOKUP(F4921,'Set up'!$A$2:$C$70,3,FALSE)</f>
        <v>Cash</v>
      </c>
      <c r="J4921" s="5">
        <f>VLOOKUP(F4921,'Set up'!$A$2:$D$70,4,FALSE)</f>
        <v>0</v>
      </c>
      <c r="K4921" s="4">
        <f t="shared" si="1123"/>
        <v>46034</v>
      </c>
      <c r="L4921" s="5">
        <f t="shared" si="1124"/>
        <v>1</v>
      </c>
      <c r="M4921" s="5">
        <f t="shared" si="1125"/>
        <v>2026</v>
      </c>
      <c r="N4921" s="168">
        <v>177</v>
      </c>
      <c r="P4921" s="12"/>
      <c r="Q4921" s="7">
        <f t="shared" si="1126"/>
        <v>8110222.6500000125</v>
      </c>
      <c r="R4921" s="44" t="str">
        <f>VLOOKUP(F4921,'Set up'!$A$2:$E$70,5,FALSE)</f>
        <v>Trsf</v>
      </c>
    </row>
    <row r="4922" spans="1:18" ht="16.8" customHeight="1" x14ac:dyDescent="0.3">
      <c r="A4922" s="150" t="s">
        <v>4434</v>
      </c>
      <c r="B4922" s="5">
        <f t="shared" si="1121"/>
        <v>1</v>
      </c>
      <c r="C4922" s="5">
        <f t="shared" si="1122"/>
        <v>2026</v>
      </c>
      <c r="D4922" s="150" t="s">
        <v>4460</v>
      </c>
      <c r="E4922" s="5" t="str">
        <f>VLOOKUP(F4922,'Set up'!$A$2:$C$70,2,FALSE)</f>
        <v>C00000042</v>
      </c>
      <c r="F4922" s="150" t="s">
        <v>2012</v>
      </c>
      <c r="G4922" s="150" t="s">
        <v>2646</v>
      </c>
      <c r="H4922" s="150">
        <v>1</v>
      </c>
      <c r="I4922" s="5" t="str">
        <f>VLOOKUP(F4922,'Set up'!$A$2:$C$70,3,FALSE)</f>
        <v>Cash</v>
      </c>
      <c r="J4922" s="5">
        <f>VLOOKUP(F4922,'Set up'!$A$2:$D$70,4,FALSE)</f>
        <v>0</v>
      </c>
      <c r="K4922" s="4">
        <f t="shared" si="1123"/>
        <v>46034</v>
      </c>
      <c r="L4922" s="5">
        <f t="shared" si="1124"/>
        <v>1</v>
      </c>
      <c r="M4922" s="5">
        <f t="shared" si="1125"/>
        <v>2026</v>
      </c>
      <c r="N4922" s="168">
        <v>62.5</v>
      </c>
      <c r="P4922" s="12"/>
      <c r="Q4922" s="7">
        <f t="shared" si="1126"/>
        <v>8110285.1500000125</v>
      </c>
      <c r="R4922" s="44" t="str">
        <f>VLOOKUP(F4922,'Set up'!$A$2:$E$70,5,FALSE)</f>
        <v>Trsf</v>
      </c>
    </row>
    <row r="4923" spans="1:18" ht="16.8" customHeight="1" x14ac:dyDescent="0.3">
      <c r="A4923" s="150" t="s">
        <v>4434</v>
      </c>
      <c r="B4923" s="5">
        <f t="shared" si="1121"/>
        <v>1</v>
      </c>
      <c r="C4923" s="5">
        <f t="shared" si="1122"/>
        <v>2026</v>
      </c>
      <c r="D4923" s="150" t="s">
        <v>4460</v>
      </c>
      <c r="E4923" s="5" t="str">
        <f>VLOOKUP(F4923,'Set up'!$A$2:$C$70,2,FALSE)</f>
        <v>C00000042</v>
      </c>
      <c r="F4923" s="150" t="s">
        <v>2012</v>
      </c>
      <c r="G4923" s="150" t="s">
        <v>46</v>
      </c>
      <c r="H4923" s="150">
        <v>4</v>
      </c>
      <c r="I4923" s="5" t="str">
        <f>VLOOKUP(F4923,'Set up'!$A$2:$C$70,3,FALSE)</f>
        <v>Cash</v>
      </c>
      <c r="J4923" s="5">
        <f>VLOOKUP(F4923,'Set up'!$A$2:$D$70,4,FALSE)</f>
        <v>0</v>
      </c>
      <c r="K4923" s="4">
        <f t="shared" si="1123"/>
        <v>46034</v>
      </c>
      <c r="L4923" s="5">
        <f t="shared" si="1124"/>
        <v>1</v>
      </c>
      <c r="M4923" s="5">
        <f t="shared" si="1125"/>
        <v>2026</v>
      </c>
      <c r="N4923" s="168">
        <v>460</v>
      </c>
      <c r="P4923" s="12"/>
      <c r="Q4923" s="7">
        <f t="shared" si="1126"/>
        <v>8110745.1500000125</v>
      </c>
      <c r="R4923" s="44" t="str">
        <f>VLOOKUP(F4923,'Set up'!$A$2:$E$70,5,FALSE)</f>
        <v>Trsf</v>
      </c>
    </row>
    <row r="4924" spans="1:18" ht="16.8" customHeight="1" x14ac:dyDescent="0.3">
      <c r="A4924" s="150" t="s">
        <v>4434</v>
      </c>
      <c r="B4924" s="5">
        <f t="shared" si="1121"/>
        <v>1</v>
      </c>
      <c r="C4924" s="5">
        <f t="shared" si="1122"/>
        <v>2026</v>
      </c>
      <c r="D4924" s="150" t="s">
        <v>4461</v>
      </c>
      <c r="E4924" s="5" t="e">
        <f>VLOOKUP(F4924,'Set up'!$A$2:$C$70,2,FALSE)</f>
        <v>#N/A</v>
      </c>
      <c r="F4924" s="150" t="s">
        <v>4130</v>
      </c>
      <c r="G4924" s="150" t="s">
        <v>3122</v>
      </c>
      <c r="H4924" s="150">
        <v>1</v>
      </c>
      <c r="I4924" s="5" t="e">
        <f>VLOOKUP(F4924,'Set up'!$A$2:$C$70,3,FALSE)</f>
        <v>#N/A</v>
      </c>
      <c r="J4924" s="5" t="e">
        <f>VLOOKUP(F4924,'Set up'!$A$2:$D$70,4,FALSE)</f>
        <v>#N/A</v>
      </c>
      <c r="K4924" s="4" t="e">
        <f t="shared" si="1123"/>
        <v>#N/A</v>
      </c>
      <c r="L4924" s="5" t="e">
        <f t="shared" si="1124"/>
        <v>#N/A</v>
      </c>
      <c r="M4924" s="5" t="e">
        <f t="shared" si="1125"/>
        <v>#N/A</v>
      </c>
      <c r="N4924" s="168">
        <v>1687.5</v>
      </c>
      <c r="P4924" s="12"/>
      <c r="Q4924" s="7">
        <f t="shared" si="1126"/>
        <v>8112432.6500000125</v>
      </c>
      <c r="R4924" s="44" t="e">
        <f>VLOOKUP(F4924,'Set up'!$A$2:$E$70,5,FALSE)</f>
        <v>#N/A</v>
      </c>
    </row>
    <row r="4925" spans="1:18" ht="16.8" customHeight="1" x14ac:dyDescent="0.3">
      <c r="A4925" s="150" t="s">
        <v>4434</v>
      </c>
      <c r="B4925" s="5">
        <f t="shared" si="1121"/>
        <v>1</v>
      </c>
      <c r="C4925" s="5">
        <f t="shared" si="1122"/>
        <v>2026</v>
      </c>
      <c r="D4925" s="150" t="s">
        <v>4461</v>
      </c>
      <c r="E4925" s="5" t="e">
        <f>VLOOKUP(F4925,'Set up'!$A$2:$C$70,2,FALSE)</f>
        <v>#N/A</v>
      </c>
      <c r="F4925" s="150" t="s">
        <v>4130</v>
      </c>
      <c r="G4925" s="150" t="s">
        <v>707</v>
      </c>
      <c r="H4925" s="150">
        <v>1</v>
      </c>
      <c r="I4925" s="5" t="e">
        <f>VLOOKUP(F4925,'Set up'!$A$2:$C$70,3,FALSE)</f>
        <v>#N/A</v>
      </c>
      <c r="J4925" s="5" t="e">
        <f>VLOOKUP(F4925,'Set up'!$A$2:$D$70,4,FALSE)</f>
        <v>#N/A</v>
      </c>
      <c r="K4925" s="4" t="e">
        <f t="shared" si="1123"/>
        <v>#N/A</v>
      </c>
      <c r="L4925" s="5" t="e">
        <f t="shared" si="1124"/>
        <v>#N/A</v>
      </c>
      <c r="M4925" s="5" t="e">
        <f t="shared" si="1125"/>
        <v>#N/A</v>
      </c>
      <c r="N4925" s="168">
        <v>394.2</v>
      </c>
      <c r="P4925" s="12"/>
      <c r="Q4925" s="7">
        <f t="shared" si="1126"/>
        <v>8112826.8500000127</v>
      </c>
      <c r="R4925" s="44" t="e">
        <f>VLOOKUP(F4925,'Set up'!$A$2:$E$70,5,FALSE)</f>
        <v>#N/A</v>
      </c>
    </row>
    <row r="4926" spans="1:18" ht="16.8" customHeight="1" x14ac:dyDescent="0.3">
      <c r="A4926" s="150" t="s">
        <v>4434</v>
      </c>
      <c r="B4926" s="5">
        <f t="shared" si="1121"/>
        <v>1</v>
      </c>
      <c r="C4926" s="5">
        <f t="shared" si="1122"/>
        <v>2026</v>
      </c>
      <c r="D4926" s="150" t="s">
        <v>4461</v>
      </c>
      <c r="E4926" s="5" t="e">
        <f>VLOOKUP(F4926,'Set up'!$A$2:$C$70,2,FALSE)</f>
        <v>#N/A</v>
      </c>
      <c r="F4926" s="150" t="s">
        <v>4130</v>
      </c>
      <c r="G4926" s="150" t="s">
        <v>2556</v>
      </c>
      <c r="H4926" s="150">
        <v>1</v>
      </c>
      <c r="I4926" s="5" t="e">
        <f>VLOOKUP(F4926,'Set up'!$A$2:$C$70,3,FALSE)</f>
        <v>#N/A</v>
      </c>
      <c r="J4926" s="5" t="e">
        <f>VLOOKUP(F4926,'Set up'!$A$2:$D$70,4,FALSE)</f>
        <v>#N/A</v>
      </c>
      <c r="K4926" s="4" t="e">
        <f t="shared" si="1123"/>
        <v>#N/A</v>
      </c>
      <c r="L4926" s="5" t="e">
        <f t="shared" si="1124"/>
        <v>#N/A</v>
      </c>
      <c r="M4926" s="5" t="e">
        <f t="shared" si="1125"/>
        <v>#N/A</v>
      </c>
      <c r="N4926" s="168">
        <v>394.2</v>
      </c>
      <c r="P4926" s="12"/>
      <c r="Q4926" s="7">
        <f t="shared" si="1126"/>
        <v>8113221.0500000129</v>
      </c>
      <c r="R4926" s="44" t="e">
        <f>VLOOKUP(F4926,'Set up'!$A$2:$E$70,5,FALSE)</f>
        <v>#N/A</v>
      </c>
    </row>
    <row r="4927" spans="1:18" ht="16.8" customHeight="1" x14ac:dyDescent="0.3">
      <c r="A4927" s="150" t="s">
        <v>4434</v>
      </c>
      <c r="B4927" s="5">
        <f t="shared" si="1121"/>
        <v>1</v>
      </c>
      <c r="C4927" s="5">
        <f t="shared" si="1122"/>
        <v>2026</v>
      </c>
      <c r="D4927" s="150" t="s">
        <v>4461</v>
      </c>
      <c r="E4927" s="5" t="e">
        <f>VLOOKUP(F4927,'Set up'!$A$2:$C$70,2,FALSE)</f>
        <v>#N/A</v>
      </c>
      <c r="F4927" s="150" t="s">
        <v>4130</v>
      </c>
      <c r="G4927" s="150" t="s">
        <v>2144</v>
      </c>
      <c r="H4927" s="150">
        <v>1</v>
      </c>
      <c r="I4927" s="5" t="e">
        <f>VLOOKUP(F4927,'Set up'!$A$2:$C$70,3,FALSE)</f>
        <v>#N/A</v>
      </c>
      <c r="J4927" s="5" t="e">
        <f>VLOOKUP(F4927,'Set up'!$A$2:$D$70,4,FALSE)</f>
        <v>#N/A</v>
      </c>
      <c r="K4927" s="4" t="e">
        <f t="shared" si="1123"/>
        <v>#N/A</v>
      </c>
      <c r="L4927" s="5" t="e">
        <f t="shared" si="1124"/>
        <v>#N/A</v>
      </c>
      <c r="M4927" s="5" t="e">
        <f t="shared" si="1125"/>
        <v>#N/A</v>
      </c>
      <c r="N4927" s="168">
        <v>286</v>
      </c>
      <c r="P4927" s="12"/>
      <c r="Q4927" s="7">
        <f t="shared" si="1126"/>
        <v>8113507.0500000129</v>
      </c>
      <c r="R4927" s="44" t="e">
        <f>VLOOKUP(F4927,'Set up'!$A$2:$E$70,5,FALSE)</f>
        <v>#N/A</v>
      </c>
    </row>
    <row r="4928" spans="1:18" ht="16.8" customHeight="1" x14ac:dyDescent="0.3">
      <c r="A4928" s="150" t="s">
        <v>4434</v>
      </c>
      <c r="B4928" s="5">
        <f t="shared" si="1121"/>
        <v>1</v>
      </c>
      <c r="C4928" s="5">
        <f t="shared" si="1122"/>
        <v>2026</v>
      </c>
      <c r="D4928" s="150" t="s">
        <v>4461</v>
      </c>
      <c r="E4928" s="5" t="e">
        <f>VLOOKUP(F4928,'Set up'!$A$2:$C$70,2,FALSE)</f>
        <v>#N/A</v>
      </c>
      <c r="F4928" s="150" t="s">
        <v>4130</v>
      </c>
      <c r="G4928" s="150" t="s">
        <v>4204</v>
      </c>
      <c r="H4928" s="150">
        <v>1</v>
      </c>
      <c r="I4928" s="5" t="e">
        <f>VLOOKUP(F4928,'Set up'!$A$2:$C$70,3,FALSE)</f>
        <v>#N/A</v>
      </c>
      <c r="J4928" s="5" t="e">
        <f>VLOOKUP(F4928,'Set up'!$A$2:$D$70,4,FALSE)</f>
        <v>#N/A</v>
      </c>
      <c r="K4928" s="4" t="e">
        <f t="shared" si="1123"/>
        <v>#N/A</v>
      </c>
      <c r="L4928" s="5" t="e">
        <f t="shared" si="1124"/>
        <v>#N/A</v>
      </c>
      <c r="M4928" s="5" t="e">
        <f t="shared" si="1125"/>
        <v>#N/A</v>
      </c>
      <c r="N4928" s="168">
        <v>160</v>
      </c>
      <c r="P4928" s="12"/>
      <c r="Q4928" s="7">
        <f t="shared" si="1126"/>
        <v>8113667.0500000129</v>
      </c>
      <c r="R4928" s="44" t="e">
        <f>VLOOKUP(F4928,'Set up'!$A$2:$E$70,5,FALSE)</f>
        <v>#N/A</v>
      </c>
    </row>
    <row r="4929" spans="1:18" ht="16.8" customHeight="1" x14ac:dyDescent="0.3">
      <c r="A4929" s="150" t="s">
        <v>4434</v>
      </c>
      <c r="B4929" s="5">
        <f t="shared" si="1121"/>
        <v>1</v>
      </c>
      <c r="C4929" s="5">
        <f t="shared" si="1122"/>
        <v>2026</v>
      </c>
      <c r="D4929" s="150" t="s">
        <v>4461</v>
      </c>
      <c r="E4929" s="5" t="e">
        <f>VLOOKUP(F4929,'Set up'!$A$2:$C$70,2,FALSE)</f>
        <v>#N/A</v>
      </c>
      <c r="F4929" s="150" t="s">
        <v>4130</v>
      </c>
      <c r="G4929" s="150" t="s">
        <v>945</v>
      </c>
      <c r="H4929" s="150">
        <v>1</v>
      </c>
      <c r="I4929" s="5" t="e">
        <f>VLOOKUP(F4929,'Set up'!$A$2:$C$70,3,FALSE)</f>
        <v>#N/A</v>
      </c>
      <c r="J4929" s="5" t="e">
        <f>VLOOKUP(F4929,'Set up'!$A$2:$D$70,4,FALSE)</f>
        <v>#N/A</v>
      </c>
      <c r="K4929" s="4" t="e">
        <f t="shared" si="1123"/>
        <v>#N/A</v>
      </c>
      <c r="L4929" s="5" t="e">
        <f t="shared" si="1124"/>
        <v>#N/A</v>
      </c>
      <c r="M4929" s="5" t="e">
        <f t="shared" si="1125"/>
        <v>#N/A</v>
      </c>
      <c r="N4929" s="168">
        <v>120</v>
      </c>
      <c r="P4929" s="12"/>
      <c r="Q4929" s="7">
        <f t="shared" si="1126"/>
        <v>8113787.0500000129</v>
      </c>
      <c r="R4929" s="44" t="e">
        <f>VLOOKUP(F4929,'Set up'!$A$2:$E$70,5,FALSE)</f>
        <v>#N/A</v>
      </c>
    </row>
    <row r="4930" spans="1:18" ht="16.8" customHeight="1" x14ac:dyDescent="0.3">
      <c r="A4930" s="150" t="s">
        <v>4434</v>
      </c>
      <c r="B4930" s="5">
        <f t="shared" ref="B4930:B4990" si="1127">MONTH(A4930)</f>
        <v>1</v>
      </c>
      <c r="C4930" s="5">
        <f t="shared" ref="C4930:C4990" si="1128">YEAR(A4930)</f>
        <v>2026</v>
      </c>
      <c r="D4930" s="150" t="s">
        <v>4461</v>
      </c>
      <c r="E4930" s="5" t="e">
        <f>VLOOKUP(F4930,'Set up'!$A$2:$C$70,2,FALSE)</f>
        <v>#N/A</v>
      </c>
      <c r="F4930" s="150" t="s">
        <v>4130</v>
      </c>
      <c r="G4930" s="150" t="s">
        <v>2646</v>
      </c>
      <c r="H4930" s="150">
        <v>2</v>
      </c>
      <c r="I4930" s="5" t="e">
        <f>VLOOKUP(F4930,'Set up'!$A$2:$C$70,3,FALSE)</f>
        <v>#N/A</v>
      </c>
      <c r="J4930" s="5" t="e">
        <f>VLOOKUP(F4930,'Set up'!$A$2:$D$70,4,FALSE)</f>
        <v>#N/A</v>
      </c>
      <c r="K4930" s="4" t="e">
        <f t="shared" ref="K4930:K4990" si="1129">A4930+J4930</f>
        <v>#N/A</v>
      </c>
      <c r="L4930" s="5" t="e">
        <f t="shared" ref="L4930:L4990" si="1130">MONTH(K4930)</f>
        <v>#N/A</v>
      </c>
      <c r="M4930" s="5" t="e">
        <f t="shared" ref="M4930:M4990" si="1131">YEAR(K4930)</f>
        <v>#N/A</v>
      </c>
      <c r="N4930" s="168">
        <v>125</v>
      </c>
      <c r="P4930" s="12"/>
      <c r="Q4930" s="7">
        <f t="shared" ref="Q4930:Q4990" si="1132">SUM(Q4929+N4930)</f>
        <v>8113912.0500000129</v>
      </c>
      <c r="R4930" s="44" t="e">
        <f>VLOOKUP(F4930,'Set up'!$A$2:$E$70,5,FALSE)</f>
        <v>#N/A</v>
      </c>
    </row>
    <row r="4931" spans="1:18" ht="16.8" customHeight="1" x14ac:dyDescent="0.3">
      <c r="A4931" s="150" t="s">
        <v>4435</v>
      </c>
      <c r="B4931" s="5">
        <f t="shared" si="1127"/>
        <v>1</v>
      </c>
      <c r="C4931" s="5">
        <f t="shared" si="1128"/>
        <v>2026</v>
      </c>
      <c r="D4931" s="150" t="s">
        <v>4462</v>
      </c>
      <c r="E4931" s="5" t="str">
        <f>VLOOKUP(F4931,'Set up'!$A$2:$C$70,2,FALSE)</f>
        <v>C00000064</v>
      </c>
      <c r="F4931" s="150" t="s">
        <v>4059</v>
      </c>
      <c r="G4931" s="150" t="s">
        <v>4489</v>
      </c>
      <c r="H4931" s="150">
        <v>1</v>
      </c>
      <c r="I4931" s="5" t="str">
        <f>VLOOKUP(F4931,'Set up'!$A$2:$C$70,3,FALSE)</f>
        <v>Cash</v>
      </c>
      <c r="J4931" s="5">
        <f>VLOOKUP(F4931,'Set up'!$A$2:$D$70,4,FALSE)</f>
        <v>0</v>
      </c>
      <c r="K4931" s="4">
        <f t="shared" si="1129"/>
        <v>46035</v>
      </c>
      <c r="L4931" s="5">
        <f t="shared" si="1130"/>
        <v>1</v>
      </c>
      <c r="M4931" s="5">
        <f t="shared" si="1131"/>
        <v>2026</v>
      </c>
      <c r="N4931" s="168">
        <v>43</v>
      </c>
      <c r="P4931" s="12"/>
      <c r="Q4931" s="7">
        <f t="shared" si="1132"/>
        <v>8113955.0500000129</v>
      </c>
      <c r="R4931" s="44" t="str">
        <f>VLOOKUP(F4931,'Set up'!$A$2:$E$70,5,FALSE)</f>
        <v>Cash</v>
      </c>
    </row>
    <row r="4932" spans="1:18" ht="16.8" customHeight="1" x14ac:dyDescent="0.3">
      <c r="A4932" s="150" t="s">
        <v>4435</v>
      </c>
      <c r="B4932" s="5">
        <f t="shared" si="1127"/>
        <v>1</v>
      </c>
      <c r="C4932" s="5">
        <f t="shared" si="1128"/>
        <v>2026</v>
      </c>
      <c r="D4932" s="150" t="s">
        <v>4463</v>
      </c>
      <c r="E4932" s="5" t="str">
        <f>VLOOKUP(F4932,'Set up'!$A$2:$C$70,2,FALSE)</f>
        <v>C00000049</v>
      </c>
      <c r="F4932" s="150" t="s">
        <v>2728</v>
      </c>
      <c r="G4932" s="150" t="s">
        <v>4425</v>
      </c>
      <c r="H4932" s="150">
        <v>1</v>
      </c>
      <c r="I4932" s="5" t="str">
        <f>VLOOKUP(F4932,'Set up'!$A$2:$C$70,3,FALSE)</f>
        <v>Cash</v>
      </c>
      <c r="J4932" s="5">
        <f>VLOOKUP(F4932,'Set up'!$A$2:$D$70,4,FALSE)</f>
        <v>0</v>
      </c>
      <c r="K4932" s="4">
        <f t="shared" si="1129"/>
        <v>46035</v>
      </c>
      <c r="L4932" s="5">
        <f t="shared" si="1130"/>
        <v>1</v>
      </c>
      <c r="M4932" s="5">
        <f t="shared" si="1131"/>
        <v>2026</v>
      </c>
      <c r="N4932" s="168">
        <v>480</v>
      </c>
      <c r="P4932" s="12"/>
      <c r="Q4932" s="7">
        <f t="shared" si="1132"/>
        <v>8114435.0500000129</v>
      </c>
      <c r="R4932" s="44" t="str">
        <f>VLOOKUP(F4932,'Set up'!$A$2:$E$70,5,FALSE)</f>
        <v>Cash</v>
      </c>
    </row>
    <row r="4933" spans="1:18" ht="16.8" customHeight="1" x14ac:dyDescent="0.3">
      <c r="A4933" s="150" t="s">
        <v>4435</v>
      </c>
      <c r="B4933" s="5">
        <f t="shared" si="1127"/>
        <v>1</v>
      </c>
      <c r="C4933" s="5">
        <f t="shared" si="1128"/>
        <v>2026</v>
      </c>
      <c r="D4933" s="150" t="s">
        <v>4463</v>
      </c>
      <c r="E4933" s="5" t="str">
        <f>VLOOKUP(F4933,'Set up'!$A$2:$C$70,2,FALSE)</f>
        <v>C00000049</v>
      </c>
      <c r="F4933" s="150" t="s">
        <v>2728</v>
      </c>
      <c r="G4933" s="150" t="s">
        <v>4046</v>
      </c>
      <c r="H4933" s="150">
        <v>1</v>
      </c>
      <c r="I4933" s="5" t="str">
        <f>VLOOKUP(F4933,'Set up'!$A$2:$C$70,3,FALSE)</f>
        <v>Cash</v>
      </c>
      <c r="J4933" s="5">
        <f>VLOOKUP(F4933,'Set up'!$A$2:$D$70,4,FALSE)</f>
        <v>0</v>
      </c>
      <c r="K4933" s="4">
        <f t="shared" si="1129"/>
        <v>46035</v>
      </c>
      <c r="L4933" s="5">
        <f t="shared" si="1130"/>
        <v>1</v>
      </c>
      <c r="M4933" s="5">
        <f t="shared" si="1131"/>
        <v>2026</v>
      </c>
      <c r="N4933" s="168">
        <v>216</v>
      </c>
      <c r="P4933" s="12"/>
      <c r="Q4933" s="7">
        <f t="shared" si="1132"/>
        <v>8114651.0500000129</v>
      </c>
      <c r="R4933" s="44" t="str">
        <f>VLOOKUP(F4933,'Set up'!$A$2:$E$70,5,FALSE)</f>
        <v>Cash</v>
      </c>
    </row>
    <row r="4934" spans="1:18" ht="16.8" customHeight="1" x14ac:dyDescent="0.3">
      <c r="A4934" s="150" t="s">
        <v>4436</v>
      </c>
      <c r="B4934" s="5">
        <f t="shared" si="1127"/>
        <v>1</v>
      </c>
      <c r="C4934" s="5">
        <f t="shared" si="1128"/>
        <v>2026</v>
      </c>
      <c r="D4934" s="150" t="s">
        <v>4464</v>
      </c>
      <c r="E4934" s="5" t="str">
        <f>VLOOKUP(F4934,'Set up'!$A$2:$C$70,2,FALSE)</f>
        <v>C00000042</v>
      </c>
      <c r="F4934" s="150" t="s">
        <v>2012</v>
      </c>
      <c r="G4934" s="150" t="s">
        <v>2646</v>
      </c>
      <c r="H4934" s="150">
        <v>2</v>
      </c>
      <c r="I4934" s="5" t="str">
        <f>VLOOKUP(F4934,'Set up'!$A$2:$C$70,3,FALSE)</f>
        <v>Cash</v>
      </c>
      <c r="J4934" s="5">
        <f>VLOOKUP(F4934,'Set up'!$A$2:$D$70,4,FALSE)</f>
        <v>0</v>
      </c>
      <c r="K4934" s="4">
        <f t="shared" si="1129"/>
        <v>46036</v>
      </c>
      <c r="L4934" s="5">
        <f t="shared" si="1130"/>
        <v>1</v>
      </c>
      <c r="M4934" s="5">
        <f t="shared" si="1131"/>
        <v>2026</v>
      </c>
      <c r="N4934" s="168">
        <v>125</v>
      </c>
      <c r="P4934" s="12"/>
      <c r="Q4934" s="7">
        <f t="shared" si="1132"/>
        <v>8114776.0500000129</v>
      </c>
      <c r="R4934" s="44" t="str">
        <f>VLOOKUP(F4934,'Set up'!$A$2:$E$70,5,FALSE)</f>
        <v>Trsf</v>
      </c>
    </row>
    <row r="4935" spans="1:18" ht="16.8" customHeight="1" x14ac:dyDescent="0.3">
      <c r="A4935" s="150" t="s">
        <v>4436</v>
      </c>
      <c r="B4935" s="5">
        <f t="shared" si="1127"/>
        <v>1</v>
      </c>
      <c r="C4935" s="5">
        <f t="shared" si="1128"/>
        <v>2026</v>
      </c>
      <c r="D4935" s="150" t="s">
        <v>4465</v>
      </c>
      <c r="E4935" s="5" t="str">
        <f>VLOOKUP(F4935,'Set up'!$A$2:$C$70,2,FALSE)</f>
        <v>C00000042</v>
      </c>
      <c r="F4935" s="150" t="s">
        <v>2012</v>
      </c>
      <c r="G4935" s="150" t="s">
        <v>3645</v>
      </c>
      <c r="H4935" s="150">
        <v>5</v>
      </c>
      <c r="I4935" s="5" t="str">
        <f>VLOOKUP(F4935,'Set up'!$A$2:$C$70,3,FALSE)</f>
        <v>Cash</v>
      </c>
      <c r="J4935" s="5">
        <f>VLOOKUP(F4935,'Set up'!$A$2:$D$70,4,FALSE)</f>
        <v>0</v>
      </c>
      <c r="K4935" s="4">
        <f t="shared" si="1129"/>
        <v>46036</v>
      </c>
      <c r="L4935" s="5">
        <f t="shared" si="1130"/>
        <v>1</v>
      </c>
      <c r="M4935" s="5">
        <f t="shared" si="1131"/>
        <v>2026</v>
      </c>
      <c r="N4935" s="168">
        <v>7425</v>
      </c>
      <c r="P4935" s="12"/>
      <c r="Q4935" s="7">
        <f t="shared" si="1132"/>
        <v>8122201.0500000129</v>
      </c>
      <c r="R4935" s="44" t="str">
        <f>VLOOKUP(F4935,'Set up'!$A$2:$E$70,5,FALSE)</f>
        <v>Trsf</v>
      </c>
    </row>
    <row r="4936" spans="1:18" ht="16.8" customHeight="1" x14ac:dyDescent="0.3">
      <c r="A4936" s="150" t="s">
        <v>4436</v>
      </c>
      <c r="B4936" s="5">
        <f t="shared" si="1127"/>
        <v>1</v>
      </c>
      <c r="C4936" s="5">
        <f t="shared" si="1128"/>
        <v>2026</v>
      </c>
      <c r="D4936" s="150" t="s">
        <v>4465</v>
      </c>
      <c r="E4936" s="5" t="str">
        <f>VLOOKUP(F4936,'Set up'!$A$2:$C$70,2,FALSE)</f>
        <v>C00000042</v>
      </c>
      <c r="F4936" s="150" t="s">
        <v>2012</v>
      </c>
      <c r="G4936" s="150" t="s">
        <v>1392</v>
      </c>
      <c r="H4936" s="150">
        <v>13</v>
      </c>
      <c r="I4936" s="5" t="str">
        <f>VLOOKUP(F4936,'Set up'!$A$2:$C$70,3,FALSE)</f>
        <v>Cash</v>
      </c>
      <c r="J4936" s="5">
        <f>VLOOKUP(F4936,'Set up'!$A$2:$D$70,4,FALSE)</f>
        <v>0</v>
      </c>
      <c r="K4936" s="4">
        <f t="shared" si="1129"/>
        <v>46036</v>
      </c>
      <c r="L4936" s="5">
        <f t="shared" si="1130"/>
        <v>1</v>
      </c>
      <c r="M4936" s="5">
        <f t="shared" si="1131"/>
        <v>2026</v>
      </c>
      <c r="N4936" s="168">
        <v>2301</v>
      </c>
      <c r="P4936" s="12"/>
      <c r="Q4936" s="7">
        <f t="shared" si="1132"/>
        <v>8124502.0500000129</v>
      </c>
      <c r="R4936" s="44" t="str">
        <f>VLOOKUP(F4936,'Set up'!$A$2:$E$70,5,FALSE)</f>
        <v>Trsf</v>
      </c>
    </row>
    <row r="4937" spans="1:18" ht="16.8" customHeight="1" x14ac:dyDescent="0.3">
      <c r="A4937" s="150" t="s">
        <v>4436</v>
      </c>
      <c r="B4937" s="5">
        <f t="shared" si="1127"/>
        <v>1</v>
      </c>
      <c r="C4937" s="5">
        <f t="shared" si="1128"/>
        <v>2026</v>
      </c>
      <c r="D4937" s="150" t="s">
        <v>4465</v>
      </c>
      <c r="E4937" s="5" t="str">
        <f>VLOOKUP(F4937,'Set up'!$A$2:$C$70,2,FALSE)</f>
        <v>C00000042</v>
      </c>
      <c r="F4937" s="150" t="s">
        <v>2012</v>
      </c>
      <c r="G4937" s="150" t="s">
        <v>1922</v>
      </c>
      <c r="H4937" s="150">
        <v>7</v>
      </c>
      <c r="I4937" s="5" t="str">
        <f>VLOOKUP(F4937,'Set up'!$A$2:$C$70,3,FALSE)</f>
        <v>Cash</v>
      </c>
      <c r="J4937" s="5">
        <f>VLOOKUP(F4937,'Set up'!$A$2:$D$70,4,FALSE)</f>
        <v>0</v>
      </c>
      <c r="K4937" s="4">
        <f t="shared" si="1129"/>
        <v>46036</v>
      </c>
      <c r="L4937" s="5">
        <f t="shared" si="1130"/>
        <v>1</v>
      </c>
      <c r="M4937" s="5">
        <f t="shared" si="1131"/>
        <v>2026</v>
      </c>
      <c r="N4937" s="168">
        <v>1606.5</v>
      </c>
      <c r="P4937" s="12"/>
      <c r="Q4937" s="7">
        <f t="shared" si="1132"/>
        <v>8126108.5500000129</v>
      </c>
      <c r="R4937" s="44" t="str">
        <f>VLOOKUP(F4937,'Set up'!$A$2:$E$70,5,FALSE)</f>
        <v>Trsf</v>
      </c>
    </row>
    <row r="4938" spans="1:18" ht="16.8" customHeight="1" x14ac:dyDescent="0.3">
      <c r="A4938" s="150" t="s">
        <v>4436</v>
      </c>
      <c r="B4938" s="5">
        <f t="shared" si="1127"/>
        <v>1</v>
      </c>
      <c r="C4938" s="5">
        <f t="shared" si="1128"/>
        <v>2026</v>
      </c>
      <c r="D4938" s="150" t="s">
        <v>4465</v>
      </c>
      <c r="E4938" s="5" t="str">
        <f>VLOOKUP(F4938,'Set up'!$A$2:$C$70,2,FALSE)</f>
        <v>C00000042</v>
      </c>
      <c r="F4938" s="150" t="s">
        <v>2012</v>
      </c>
      <c r="G4938" s="150" t="s">
        <v>46</v>
      </c>
      <c r="H4938" s="150">
        <v>4</v>
      </c>
      <c r="I4938" s="5" t="str">
        <f>VLOOKUP(F4938,'Set up'!$A$2:$C$70,3,FALSE)</f>
        <v>Cash</v>
      </c>
      <c r="J4938" s="5">
        <f>VLOOKUP(F4938,'Set up'!$A$2:$D$70,4,FALSE)</f>
        <v>0</v>
      </c>
      <c r="K4938" s="4">
        <f t="shared" si="1129"/>
        <v>46036</v>
      </c>
      <c r="L4938" s="5">
        <f t="shared" si="1130"/>
        <v>1</v>
      </c>
      <c r="M4938" s="5">
        <f t="shared" si="1131"/>
        <v>2026</v>
      </c>
      <c r="N4938" s="168">
        <v>460</v>
      </c>
      <c r="P4938" s="12"/>
      <c r="Q4938" s="7">
        <f t="shared" si="1132"/>
        <v>8126568.5500000129</v>
      </c>
      <c r="R4938" s="44" t="str">
        <f>VLOOKUP(F4938,'Set up'!$A$2:$E$70,5,FALSE)</f>
        <v>Trsf</v>
      </c>
    </row>
    <row r="4939" spans="1:18" ht="16.8" customHeight="1" x14ac:dyDescent="0.3">
      <c r="A4939" s="150" t="s">
        <v>4436</v>
      </c>
      <c r="B4939" s="5">
        <f t="shared" si="1127"/>
        <v>1</v>
      </c>
      <c r="C4939" s="5">
        <f t="shared" si="1128"/>
        <v>2026</v>
      </c>
      <c r="D4939" s="150" t="s">
        <v>4465</v>
      </c>
      <c r="E4939" s="5" t="str">
        <f>VLOOKUP(F4939,'Set up'!$A$2:$C$70,2,FALSE)</f>
        <v>C00000042</v>
      </c>
      <c r="F4939" s="150" t="s">
        <v>2012</v>
      </c>
      <c r="G4939" s="150" t="s">
        <v>2744</v>
      </c>
      <c r="H4939" s="150">
        <v>1</v>
      </c>
      <c r="I4939" s="5" t="str">
        <f>VLOOKUP(F4939,'Set up'!$A$2:$C$70,3,FALSE)</f>
        <v>Cash</v>
      </c>
      <c r="J4939" s="5">
        <f>VLOOKUP(F4939,'Set up'!$A$2:$D$70,4,FALSE)</f>
        <v>0</v>
      </c>
      <c r="K4939" s="4">
        <f t="shared" si="1129"/>
        <v>46036</v>
      </c>
      <c r="L4939" s="5">
        <f t="shared" si="1130"/>
        <v>1</v>
      </c>
      <c r="M4939" s="5">
        <f t="shared" si="1131"/>
        <v>2026</v>
      </c>
      <c r="N4939" s="168">
        <v>1000</v>
      </c>
      <c r="P4939" s="12"/>
      <c r="Q4939" s="7">
        <f t="shared" si="1132"/>
        <v>8127568.5500000129</v>
      </c>
      <c r="R4939" s="44" t="str">
        <f>VLOOKUP(F4939,'Set up'!$A$2:$E$70,5,FALSE)</f>
        <v>Trsf</v>
      </c>
    </row>
    <row r="4940" spans="1:18" ht="16.8" customHeight="1" x14ac:dyDescent="0.3">
      <c r="A4940" s="150" t="s">
        <v>4437</v>
      </c>
      <c r="B4940" s="5">
        <f t="shared" si="1127"/>
        <v>1</v>
      </c>
      <c r="C4940" s="5">
        <f t="shared" si="1128"/>
        <v>2026</v>
      </c>
      <c r="D4940" s="150" t="s">
        <v>4466</v>
      </c>
      <c r="E4940" s="5" t="str">
        <f>VLOOKUP(F4940,'Set up'!$A$2:$C$70,2,FALSE)</f>
        <v>C00000042</v>
      </c>
      <c r="F4940" s="150" t="s">
        <v>2012</v>
      </c>
      <c r="G4940" s="150" t="s">
        <v>2646</v>
      </c>
      <c r="H4940" s="150">
        <v>2</v>
      </c>
      <c r="I4940" s="5" t="str">
        <f>VLOOKUP(F4940,'Set up'!$A$2:$C$70,3,FALSE)</f>
        <v>Cash</v>
      </c>
      <c r="J4940" s="5">
        <f>VLOOKUP(F4940,'Set up'!$A$2:$D$70,4,FALSE)</f>
        <v>0</v>
      </c>
      <c r="K4940" s="4">
        <f t="shared" si="1129"/>
        <v>46038</v>
      </c>
      <c r="L4940" s="5">
        <f t="shared" si="1130"/>
        <v>1</v>
      </c>
      <c r="M4940" s="5">
        <f t="shared" si="1131"/>
        <v>2026</v>
      </c>
      <c r="N4940" s="168">
        <v>125</v>
      </c>
      <c r="P4940" s="12"/>
      <c r="Q4940" s="7">
        <f t="shared" si="1132"/>
        <v>8127693.5500000129</v>
      </c>
      <c r="R4940" s="44" t="str">
        <f>VLOOKUP(F4940,'Set up'!$A$2:$E$70,5,FALSE)</f>
        <v>Trsf</v>
      </c>
    </row>
    <row r="4941" spans="1:18" ht="16.8" customHeight="1" x14ac:dyDescent="0.3">
      <c r="A4941" s="150" t="s">
        <v>4437</v>
      </c>
      <c r="B4941" s="5">
        <f t="shared" si="1127"/>
        <v>1</v>
      </c>
      <c r="C4941" s="5">
        <f t="shared" si="1128"/>
        <v>2026</v>
      </c>
      <c r="D4941" s="150" t="s">
        <v>4467</v>
      </c>
      <c r="E4941" s="5" t="str">
        <f>VLOOKUP(F4941,'Set up'!$A$2:$C$70,2,FALSE)</f>
        <v>C00000042</v>
      </c>
      <c r="F4941" s="150" t="s">
        <v>2012</v>
      </c>
      <c r="G4941" s="150" t="s">
        <v>3645</v>
      </c>
      <c r="H4941" s="150">
        <v>5</v>
      </c>
      <c r="I4941" s="5" t="str">
        <f>VLOOKUP(F4941,'Set up'!$A$2:$C$70,3,FALSE)</f>
        <v>Cash</v>
      </c>
      <c r="J4941" s="5">
        <f>VLOOKUP(F4941,'Set up'!$A$2:$D$70,4,FALSE)</f>
        <v>0</v>
      </c>
      <c r="K4941" s="4">
        <f t="shared" si="1129"/>
        <v>46038</v>
      </c>
      <c r="L4941" s="5">
        <f t="shared" si="1130"/>
        <v>1</v>
      </c>
      <c r="M4941" s="5">
        <f t="shared" si="1131"/>
        <v>2026</v>
      </c>
      <c r="N4941" s="168">
        <v>7425</v>
      </c>
      <c r="P4941" s="12"/>
      <c r="Q4941" s="7">
        <f t="shared" si="1132"/>
        <v>8135118.5500000129</v>
      </c>
      <c r="R4941" s="44" t="str">
        <f>VLOOKUP(F4941,'Set up'!$A$2:$E$70,5,FALSE)</f>
        <v>Trsf</v>
      </c>
    </row>
    <row r="4942" spans="1:18" ht="16.8" customHeight="1" x14ac:dyDescent="0.3">
      <c r="A4942" s="150" t="s">
        <v>4437</v>
      </c>
      <c r="B4942" s="5">
        <f t="shared" si="1127"/>
        <v>1</v>
      </c>
      <c r="C4942" s="5">
        <f t="shared" si="1128"/>
        <v>2026</v>
      </c>
      <c r="D4942" s="150" t="s">
        <v>4467</v>
      </c>
      <c r="E4942" s="5" t="str">
        <f>VLOOKUP(F4942,'Set up'!$A$2:$C$70,2,FALSE)</f>
        <v>C00000042</v>
      </c>
      <c r="F4942" s="150" t="s">
        <v>2012</v>
      </c>
      <c r="G4942" s="150" t="s">
        <v>1392</v>
      </c>
      <c r="H4942" s="150">
        <v>12</v>
      </c>
      <c r="I4942" s="5" t="str">
        <f>VLOOKUP(F4942,'Set up'!$A$2:$C$70,3,FALSE)</f>
        <v>Cash</v>
      </c>
      <c r="J4942" s="5">
        <f>VLOOKUP(F4942,'Set up'!$A$2:$D$70,4,FALSE)</f>
        <v>0</v>
      </c>
      <c r="K4942" s="4">
        <f t="shared" si="1129"/>
        <v>46038</v>
      </c>
      <c r="L4942" s="5">
        <f t="shared" si="1130"/>
        <v>1</v>
      </c>
      <c r="M4942" s="5">
        <f t="shared" si="1131"/>
        <v>2026</v>
      </c>
      <c r="N4942" s="168">
        <v>2124</v>
      </c>
      <c r="P4942" s="12"/>
      <c r="Q4942" s="7">
        <f t="shared" si="1132"/>
        <v>8137242.5500000129</v>
      </c>
      <c r="R4942" s="44" t="str">
        <f>VLOOKUP(F4942,'Set up'!$A$2:$E$70,5,FALSE)</f>
        <v>Trsf</v>
      </c>
    </row>
    <row r="4943" spans="1:18" ht="16.8" customHeight="1" x14ac:dyDescent="0.3">
      <c r="A4943" s="150" t="s">
        <v>4437</v>
      </c>
      <c r="B4943" s="5">
        <f t="shared" si="1127"/>
        <v>1</v>
      </c>
      <c r="C4943" s="5">
        <f t="shared" si="1128"/>
        <v>2026</v>
      </c>
      <c r="D4943" s="150" t="s">
        <v>4467</v>
      </c>
      <c r="E4943" s="5" t="str">
        <f>VLOOKUP(F4943,'Set up'!$A$2:$C$70,2,FALSE)</f>
        <v>C00000042</v>
      </c>
      <c r="F4943" s="150" t="s">
        <v>2012</v>
      </c>
      <c r="G4943" s="150" t="s">
        <v>1922</v>
      </c>
      <c r="H4943" s="150">
        <v>10</v>
      </c>
      <c r="I4943" s="5" t="str">
        <f>VLOOKUP(F4943,'Set up'!$A$2:$C$70,3,FALSE)</f>
        <v>Cash</v>
      </c>
      <c r="J4943" s="5">
        <f>VLOOKUP(F4943,'Set up'!$A$2:$D$70,4,FALSE)</f>
        <v>0</v>
      </c>
      <c r="K4943" s="4">
        <f t="shared" si="1129"/>
        <v>46038</v>
      </c>
      <c r="L4943" s="5">
        <f t="shared" si="1130"/>
        <v>1</v>
      </c>
      <c r="M4943" s="5">
        <f t="shared" si="1131"/>
        <v>2026</v>
      </c>
      <c r="N4943" s="168">
        <v>2295</v>
      </c>
      <c r="P4943" s="12"/>
      <c r="Q4943" s="7">
        <f t="shared" si="1132"/>
        <v>8139537.5500000129</v>
      </c>
      <c r="R4943" s="44" t="str">
        <f>VLOOKUP(F4943,'Set up'!$A$2:$E$70,5,FALSE)</f>
        <v>Trsf</v>
      </c>
    </row>
    <row r="4944" spans="1:18" ht="16.8" customHeight="1" x14ac:dyDescent="0.3">
      <c r="A4944" s="150" t="s">
        <v>4437</v>
      </c>
      <c r="B4944" s="5">
        <f t="shared" si="1127"/>
        <v>1</v>
      </c>
      <c r="C4944" s="5">
        <f t="shared" si="1128"/>
        <v>2026</v>
      </c>
      <c r="D4944" s="150" t="s">
        <v>4467</v>
      </c>
      <c r="E4944" s="5" t="str">
        <f>VLOOKUP(F4944,'Set up'!$A$2:$C$70,2,FALSE)</f>
        <v>C00000042</v>
      </c>
      <c r="F4944" s="150" t="s">
        <v>2012</v>
      </c>
      <c r="G4944" s="150" t="s">
        <v>1073</v>
      </c>
      <c r="H4944" s="150">
        <v>1</v>
      </c>
      <c r="I4944" s="5" t="str">
        <f>VLOOKUP(F4944,'Set up'!$A$2:$C$70,3,FALSE)</f>
        <v>Cash</v>
      </c>
      <c r="J4944" s="5">
        <f>VLOOKUP(F4944,'Set up'!$A$2:$D$70,4,FALSE)</f>
        <v>0</v>
      </c>
      <c r="K4944" s="4">
        <f t="shared" si="1129"/>
        <v>46038</v>
      </c>
      <c r="L4944" s="5">
        <f t="shared" si="1130"/>
        <v>1</v>
      </c>
      <c r="M4944" s="5">
        <f t="shared" si="1131"/>
        <v>2026</v>
      </c>
      <c r="N4944" s="168">
        <v>1050</v>
      </c>
      <c r="P4944" s="12"/>
      <c r="Q4944" s="7">
        <f t="shared" si="1132"/>
        <v>8140587.5500000129</v>
      </c>
      <c r="R4944" s="44" t="str">
        <f>VLOOKUP(F4944,'Set up'!$A$2:$E$70,5,FALSE)</f>
        <v>Trsf</v>
      </c>
    </row>
    <row r="4945" spans="1:18" ht="16.8" customHeight="1" x14ac:dyDescent="0.3">
      <c r="A4945" s="150" t="s">
        <v>4438</v>
      </c>
      <c r="B4945" s="5">
        <f t="shared" si="1127"/>
        <v>1</v>
      </c>
      <c r="C4945" s="5">
        <f t="shared" si="1128"/>
        <v>2026</v>
      </c>
      <c r="D4945" s="150" t="s">
        <v>4468</v>
      </c>
      <c r="E4945" s="5" t="str">
        <f>VLOOKUP(F4945,'Set up'!$A$2:$C$70,2,FALSE)</f>
        <v>C00000042</v>
      </c>
      <c r="F4945" s="150" t="s">
        <v>2012</v>
      </c>
      <c r="G4945" s="150" t="s">
        <v>1543</v>
      </c>
      <c r="H4945" s="150">
        <v>3</v>
      </c>
      <c r="I4945" s="5" t="str">
        <f>VLOOKUP(F4945,'Set up'!$A$2:$C$70,3,FALSE)</f>
        <v>Cash</v>
      </c>
      <c r="J4945" s="5">
        <f>VLOOKUP(F4945,'Set up'!$A$2:$D$70,4,FALSE)</f>
        <v>0</v>
      </c>
      <c r="K4945" s="4">
        <f t="shared" si="1129"/>
        <v>46041</v>
      </c>
      <c r="L4945" s="5">
        <f t="shared" si="1130"/>
        <v>1</v>
      </c>
      <c r="M4945" s="5">
        <f t="shared" si="1131"/>
        <v>2026</v>
      </c>
      <c r="N4945" s="168">
        <v>531</v>
      </c>
      <c r="P4945" s="12"/>
      <c r="Q4945" s="7">
        <f t="shared" si="1132"/>
        <v>8141118.5500000129</v>
      </c>
      <c r="R4945" s="44" t="str">
        <f>VLOOKUP(F4945,'Set up'!$A$2:$E$70,5,FALSE)</f>
        <v>Trsf</v>
      </c>
    </row>
    <row r="4946" spans="1:18" ht="16.8" customHeight="1" x14ac:dyDescent="0.3">
      <c r="A4946" s="150" t="s">
        <v>4439</v>
      </c>
      <c r="B4946" s="5">
        <f t="shared" si="1127"/>
        <v>1</v>
      </c>
      <c r="C4946" s="5">
        <f t="shared" si="1128"/>
        <v>2026</v>
      </c>
      <c r="D4946" s="150" t="s">
        <v>4469</v>
      </c>
      <c r="E4946" s="5" t="str">
        <f>VLOOKUP(F4946,'Set up'!$A$2:$C$70,2,FALSE)</f>
        <v>C00000042</v>
      </c>
      <c r="F4946" s="150" t="s">
        <v>2012</v>
      </c>
      <c r="G4946" s="150" t="s">
        <v>2646</v>
      </c>
      <c r="H4946" s="150">
        <v>2</v>
      </c>
      <c r="I4946" s="5" t="str">
        <f>VLOOKUP(F4946,'Set up'!$A$2:$C$70,3,FALSE)</f>
        <v>Cash</v>
      </c>
      <c r="J4946" s="5">
        <f>VLOOKUP(F4946,'Set up'!$A$2:$D$70,4,FALSE)</f>
        <v>0</v>
      </c>
      <c r="K4946" s="4">
        <f t="shared" si="1129"/>
        <v>46042</v>
      </c>
      <c r="L4946" s="5">
        <f t="shared" si="1130"/>
        <v>1</v>
      </c>
      <c r="M4946" s="5">
        <f t="shared" si="1131"/>
        <v>2026</v>
      </c>
      <c r="N4946" s="168">
        <v>125</v>
      </c>
      <c r="P4946" s="12"/>
      <c r="Q4946" s="7">
        <f t="shared" si="1132"/>
        <v>8141243.5500000129</v>
      </c>
      <c r="R4946" s="44" t="str">
        <f>VLOOKUP(F4946,'Set up'!$A$2:$E$70,5,FALSE)</f>
        <v>Trsf</v>
      </c>
    </row>
    <row r="4947" spans="1:18" ht="16.8" customHeight="1" x14ac:dyDescent="0.3">
      <c r="A4947" s="150" t="s">
        <v>4439</v>
      </c>
      <c r="B4947" s="5">
        <f t="shared" si="1127"/>
        <v>1</v>
      </c>
      <c r="C4947" s="5">
        <f t="shared" si="1128"/>
        <v>2026</v>
      </c>
      <c r="D4947" s="150" t="s">
        <v>4470</v>
      </c>
      <c r="E4947" s="5" t="str">
        <f>VLOOKUP(F4947,'Set up'!$A$2:$C$70,2,FALSE)</f>
        <v>C00000042</v>
      </c>
      <c r="F4947" s="150" t="s">
        <v>2012</v>
      </c>
      <c r="G4947" s="150" t="s">
        <v>3645</v>
      </c>
      <c r="H4947" s="150">
        <v>5</v>
      </c>
      <c r="I4947" s="5" t="str">
        <f>VLOOKUP(F4947,'Set up'!$A$2:$C$70,3,FALSE)</f>
        <v>Cash</v>
      </c>
      <c r="J4947" s="5">
        <f>VLOOKUP(F4947,'Set up'!$A$2:$D$70,4,FALSE)</f>
        <v>0</v>
      </c>
      <c r="K4947" s="4">
        <f t="shared" si="1129"/>
        <v>46042</v>
      </c>
      <c r="L4947" s="5">
        <f t="shared" si="1130"/>
        <v>1</v>
      </c>
      <c r="M4947" s="5">
        <f t="shared" si="1131"/>
        <v>2026</v>
      </c>
      <c r="N4947" s="168">
        <v>7425</v>
      </c>
      <c r="P4947" s="12"/>
      <c r="Q4947" s="7">
        <f t="shared" si="1132"/>
        <v>8148668.5500000129</v>
      </c>
      <c r="R4947" s="44" t="str">
        <f>VLOOKUP(F4947,'Set up'!$A$2:$E$70,5,FALSE)</f>
        <v>Trsf</v>
      </c>
    </row>
    <row r="4948" spans="1:18" ht="16.8" customHeight="1" x14ac:dyDescent="0.3">
      <c r="A4948" s="150" t="s">
        <v>4439</v>
      </c>
      <c r="B4948" s="5">
        <f t="shared" si="1127"/>
        <v>1</v>
      </c>
      <c r="C4948" s="5">
        <f t="shared" si="1128"/>
        <v>2026</v>
      </c>
      <c r="D4948" s="150" t="s">
        <v>4470</v>
      </c>
      <c r="E4948" s="5" t="str">
        <f>VLOOKUP(F4948,'Set up'!$A$2:$C$70,2,FALSE)</f>
        <v>C00000042</v>
      </c>
      <c r="F4948" s="150" t="s">
        <v>2012</v>
      </c>
      <c r="G4948" s="150" t="s">
        <v>1392</v>
      </c>
      <c r="H4948" s="150">
        <v>10</v>
      </c>
      <c r="I4948" s="5" t="str">
        <f>VLOOKUP(F4948,'Set up'!$A$2:$C$70,3,FALSE)</f>
        <v>Cash</v>
      </c>
      <c r="J4948" s="5">
        <f>VLOOKUP(F4948,'Set up'!$A$2:$D$70,4,FALSE)</f>
        <v>0</v>
      </c>
      <c r="K4948" s="4">
        <f t="shared" si="1129"/>
        <v>46042</v>
      </c>
      <c r="L4948" s="5">
        <f t="shared" si="1130"/>
        <v>1</v>
      </c>
      <c r="M4948" s="5">
        <f t="shared" si="1131"/>
        <v>2026</v>
      </c>
      <c r="N4948" s="168">
        <v>1770</v>
      </c>
      <c r="P4948" s="12"/>
      <c r="Q4948" s="7">
        <f t="shared" si="1132"/>
        <v>8150438.5500000129</v>
      </c>
      <c r="R4948" s="44" t="str">
        <f>VLOOKUP(F4948,'Set up'!$A$2:$E$70,5,FALSE)</f>
        <v>Trsf</v>
      </c>
    </row>
    <row r="4949" spans="1:18" ht="16.8" customHeight="1" x14ac:dyDescent="0.3">
      <c r="A4949" s="150" t="s">
        <v>4439</v>
      </c>
      <c r="B4949" s="5">
        <f t="shared" si="1127"/>
        <v>1</v>
      </c>
      <c r="C4949" s="5">
        <f t="shared" si="1128"/>
        <v>2026</v>
      </c>
      <c r="D4949" s="150" t="s">
        <v>4470</v>
      </c>
      <c r="E4949" s="5" t="str">
        <f>VLOOKUP(F4949,'Set up'!$A$2:$C$70,2,FALSE)</f>
        <v>C00000042</v>
      </c>
      <c r="F4949" s="150" t="s">
        <v>2012</v>
      </c>
      <c r="G4949" s="150" t="s">
        <v>1922</v>
      </c>
      <c r="H4949" s="150">
        <v>8</v>
      </c>
      <c r="I4949" s="5" t="str">
        <f>VLOOKUP(F4949,'Set up'!$A$2:$C$70,3,FALSE)</f>
        <v>Cash</v>
      </c>
      <c r="J4949" s="5">
        <f>VLOOKUP(F4949,'Set up'!$A$2:$D$70,4,FALSE)</f>
        <v>0</v>
      </c>
      <c r="K4949" s="4">
        <f t="shared" si="1129"/>
        <v>46042</v>
      </c>
      <c r="L4949" s="5">
        <f t="shared" si="1130"/>
        <v>1</v>
      </c>
      <c r="M4949" s="5">
        <f t="shared" si="1131"/>
        <v>2026</v>
      </c>
      <c r="N4949" s="168">
        <v>1836</v>
      </c>
      <c r="P4949" s="12"/>
      <c r="Q4949" s="7">
        <f t="shared" si="1132"/>
        <v>8152274.5500000129</v>
      </c>
      <c r="R4949" s="44" t="str">
        <f>VLOOKUP(F4949,'Set up'!$A$2:$E$70,5,FALSE)</f>
        <v>Trsf</v>
      </c>
    </row>
    <row r="4950" spans="1:18" ht="16.8" customHeight="1" x14ac:dyDescent="0.3">
      <c r="A4950" s="150" t="s">
        <v>4439</v>
      </c>
      <c r="B4950" s="5">
        <f t="shared" si="1127"/>
        <v>1</v>
      </c>
      <c r="C4950" s="5">
        <f t="shared" si="1128"/>
        <v>2026</v>
      </c>
      <c r="D4950" s="150" t="s">
        <v>4470</v>
      </c>
      <c r="E4950" s="5" t="str">
        <f>VLOOKUP(F4950,'Set up'!$A$2:$C$70,2,FALSE)</f>
        <v>C00000042</v>
      </c>
      <c r="F4950" s="150" t="s">
        <v>2012</v>
      </c>
      <c r="G4950" s="150" t="s">
        <v>1073</v>
      </c>
      <c r="H4950" s="150">
        <v>1</v>
      </c>
      <c r="I4950" s="5" t="str">
        <f>VLOOKUP(F4950,'Set up'!$A$2:$C$70,3,FALSE)</f>
        <v>Cash</v>
      </c>
      <c r="J4950" s="5">
        <f>VLOOKUP(F4950,'Set up'!$A$2:$D$70,4,FALSE)</f>
        <v>0</v>
      </c>
      <c r="K4950" s="4">
        <f t="shared" si="1129"/>
        <v>46042</v>
      </c>
      <c r="L4950" s="5">
        <f t="shared" si="1130"/>
        <v>1</v>
      </c>
      <c r="M4950" s="5">
        <f t="shared" si="1131"/>
        <v>2026</v>
      </c>
      <c r="N4950" s="168">
        <v>1050</v>
      </c>
      <c r="P4950" s="12"/>
      <c r="Q4950" s="7">
        <f t="shared" si="1132"/>
        <v>8153324.5500000129</v>
      </c>
      <c r="R4950" s="44" t="str">
        <f>VLOOKUP(F4950,'Set up'!$A$2:$E$70,5,FALSE)</f>
        <v>Trsf</v>
      </c>
    </row>
    <row r="4951" spans="1:18" ht="16.8" customHeight="1" x14ac:dyDescent="0.3">
      <c r="A4951" s="150" t="s">
        <v>4439</v>
      </c>
      <c r="B4951" s="5">
        <f t="shared" si="1127"/>
        <v>1</v>
      </c>
      <c r="C4951" s="5">
        <f t="shared" si="1128"/>
        <v>2026</v>
      </c>
      <c r="D4951" s="150" t="s">
        <v>4470</v>
      </c>
      <c r="E4951" s="5" t="str">
        <f>VLOOKUP(F4951,'Set up'!$A$2:$C$70,2,FALSE)</f>
        <v>C00000042</v>
      </c>
      <c r="F4951" s="150" t="s">
        <v>2012</v>
      </c>
      <c r="G4951" s="150" t="s">
        <v>46</v>
      </c>
      <c r="H4951" s="150">
        <v>4</v>
      </c>
      <c r="I4951" s="5" t="str">
        <f>VLOOKUP(F4951,'Set up'!$A$2:$C$70,3,FALSE)</f>
        <v>Cash</v>
      </c>
      <c r="J4951" s="5">
        <f>VLOOKUP(F4951,'Set up'!$A$2:$D$70,4,FALSE)</f>
        <v>0</v>
      </c>
      <c r="K4951" s="4">
        <f t="shared" si="1129"/>
        <v>46042</v>
      </c>
      <c r="L4951" s="5">
        <f t="shared" si="1130"/>
        <v>1</v>
      </c>
      <c r="M4951" s="5">
        <f t="shared" si="1131"/>
        <v>2026</v>
      </c>
      <c r="N4951" s="168">
        <v>460</v>
      </c>
      <c r="P4951" s="12"/>
      <c r="Q4951" s="7">
        <f t="shared" si="1132"/>
        <v>8153784.5500000129</v>
      </c>
      <c r="R4951" s="44" t="str">
        <f>VLOOKUP(F4951,'Set up'!$A$2:$E$70,5,FALSE)</f>
        <v>Trsf</v>
      </c>
    </row>
    <row r="4952" spans="1:18" ht="16.8" customHeight="1" x14ac:dyDescent="0.3">
      <c r="A4952" s="150" t="s">
        <v>4440</v>
      </c>
      <c r="B4952" s="5">
        <f t="shared" si="1127"/>
        <v>1</v>
      </c>
      <c r="C4952" s="5">
        <f t="shared" si="1128"/>
        <v>2026</v>
      </c>
      <c r="D4952" s="150" t="s">
        <v>4471</v>
      </c>
      <c r="E4952" s="5" t="str">
        <f>VLOOKUP(F4952,'Set up'!$A$2:$C$70,2,FALSE)</f>
        <v>C00000019</v>
      </c>
      <c r="F4952" s="150" t="s">
        <v>400</v>
      </c>
      <c r="G4952" s="150" t="s">
        <v>2646</v>
      </c>
      <c r="H4952" s="150">
        <v>3</v>
      </c>
      <c r="I4952" s="5" t="str">
        <f>VLOOKUP(F4952,'Set up'!$A$2:$C$70,3,FALSE)</f>
        <v>Cash</v>
      </c>
      <c r="J4952" s="5">
        <f>VLOOKUP(F4952,'Set up'!$A$2:$D$70,4,FALSE)</f>
        <v>0</v>
      </c>
      <c r="K4952" s="4">
        <f t="shared" si="1129"/>
        <v>46045</v>
      </c>
      <c r="L4952" s="5">
        <f t="shared" si="1130"/>
        <v>1</v>
      </c>
      <c r="M4952" s="5">
        <f t="shared" si="1131"/>
        <v>2026</v>
      </c>
      <c r="N4952" s="168">
        <v>187.5</v>
      </c>
      <c r="P4952" s="12"/>
      <c r="Q4952" s="7">
        <f t="shared" si="1132"/>
        <v>8153972.0500000129</v>
      </c>
      <c r="R4952" s="44" t="str">
        <f>VLOOKUP(F4952,'Set up'!$A$2:$E$70,5,FALSE)</f>
        <v>Trsf</v>
      </c>
    </row>
    <row r="4953" spans="1:18" ht="16.8" customHeight="1" x14ac:dyDescent="0.3">
      <c r="A4953" s="150" t="s">
        <v>4440</v>
      </c>
      <c r="B4953" s="5">
        <f t="shared" si="1127"/>
        <v>1</v>
      </c>
      <c r="C4953" s="5">
        <f t="shared" si="1128"/>
        <v>2026</v>
      </c>
      <c r="D4953" s="150" t="s">
        <v>4472</v>
      </c>
      <c r="E4953" s="5" t="str">
        <f>VLOOKUP(F4953,'Set up'!$A$2:$C$70,2,FALSE)</f>
        <v>C00000042</v>
      </c>
      <c r="F4953" s="150" t="s">
        <v>2012</v>
      </c>
      <c r="G4953" s="150" t="s">
        <v>2646</v>
      </c>
      <c r="H4953" s="150">
        <v>2</v>
      </c>
      <c r="I4953" s="5" t="str">
        <f>VLOOKUP(F4953,'Set up'!$A$2:$C$70,3,FALSE)</f>
        <v>Cash</v>
      </c>
      <c r="J4953" s="5">
        <f>VLOOKUP(F4953,'Set up'!$A$2:$D$70,4,FALSE)</f>
        <v>0</v>
      </c>
      <c r="K4953" s="4">
        <f t="shared" si="1129"/>
        <v>46045</v>
      </c>
      <c r="L4953" s="5">
        <f t="shared" si="1130"/>
        <v>1</v>
      </c>
      <c r="M4953" s="5">
        <f t="shared" si="1131"/>
        <v>2026</v>
      </c>
      <c r="N4953" s="168">
        <v>125</v>
      </c>
      <c r="P4953" s="12"/>
      <c r="Q4953" s="7">
        <f t="shared" si="1132"/>
        <v>8154097.0500000129</v>
      </c>
      <c r="R4953" s="44" t="str">
        <f>VLOOKUP(F4953,'Set up'!$A$2:$E$70,5,FALSE)</f>
        <v>Trsf</v>
      </c>
    </row>
    <row r="4954" spans="1:18" ht="16.8" customHeight="1" x14ac:dyDescent="0.3">
      <c r="A4954" s="150" t="s">
        <v>4440</v>
      </c>
      <c r="B4954" s="5">
        <f t="shared" si="1127"/>
        <v>1</v>
      </c>
      <c r="C4954" s="5">
        <f t="shared" si="1128"/>
        <v>2026</v>
      </c>
      <c r="D4954" s="150" t="s">
        <v>4473</v>
      </c>
      <c r="E4954" s="5" t="str">
        <f>VLOOKUP(F4954,'Set up'!$A$2:$C$70,2,FALSE)</f>
        <v>C00000042</v>
      </c>
      <c r="F4954" s="150" t="s">
        <v>2012</v>
      </c>
      <c r="G4954" s="150" t="s">
        <v>3645</v>
      </c>
      <c r="H4954" s="150">
        <v>5</v>
      </c>
      <c r="I4954" s="5" t="str">
        <f>VLOOKUP(F4954,'Set up'!$A$2:$C$70,3,FALSE)</f>
        <v>Cash</v>
      </c>
      <c r="J4954" s="5">
        <f>VLOOKUP(F4954,'Set up'!$A$2:$D$70,4,FALSE)</f>
        <v>0</v>
      </c>
      <c r="K4954" s="4">
        <f t="shared" si="1129"/>
        <v>46045</v>
      </c>
      <c r="L4954" s="5">
        <f t="shared" si="1130"/>
        <v>1</v>
      </c>
      <c r="M4954" s="5">
        <f t="shared" si="1131"/>
        <v>2026</v>
      </c>
      <c r="N4954" s="168">
        <v>7425</v>
      </c>
      <c r="P4954" s="12"/>
      <c r="Q4954" s="7">
        <f t="shared" si="1132"/>
        <v>8161522.0500000129</v>
      </c>
      <c r="R4954" s="44" t="str">
        <f>VLOOKUP(F4954,'Set up'!$A$2:$E$70,5,FALSE)</f>
        <v>Trsf</v>
      </c>
    </row>
    <row r="4955" spans="1:18" ht="16.8" customHeight="1" x14ac:dyDescent="0.3">
      <c r="A4955" s="150" t="s">
        <v>4440</v>
      </c>
      <c r="B4955" s="5">
        <f t="shared" si="1127"/>
        <v>1</v>
      </c>
      <c r="C4955" s="5">
        <f t="shared" si="1128"/>
        <v>2026</v>
      </c>
      <c r="D4955" s="150" t="s">
        <v>4473</v>
      </c>
      <c r="E4955" s="5" t="str">
        <f>VLOOKUP(F4955,'Set up'!$A$2:$C$70,2,FALSE)</f>
        <v>C00000042</v>
      </c>
      <c r="F4955" s="150" t="s">
        <v>2012</v>
      </c>
      <c r="G4955" s="150" t="s">
        <v>1392</v>
      </c>
      <c r="H4955" s="150">
        <v>14</v>
      </c>
      <c r="I4955" s="5" t="str">
        <f>VLOOKUP(F4955,'Set up'!$A$2:$C$70,3,FALSE)</f>
        <v>Cash</v>
      </c>
      <c r="J4955" s="5">
        <f>VLOOKUP(F4955,'Set up'!$A$2:$D$70,4,FALSE)</f>
        <v>0</v>
      </c>
      <c r="K4955" s="4">
        <f t="shared" si="1129"/>
        <v>46045</v>
      </c>
      <c r="L4955" s="5">
        <f t="shared" si="1130"/>
        <v>1</v>
      </c>
      <c r="M4955" s="5">
        <f t="shared" si="1131"/>
        <v>2026</v>
      </c>
      <c r="N4955" s="168">
        <v>2478</v>
      </c>
      <c r="P4955" s="12"/>
      <c r="Q4955" s="7">
        <f t="shared" si="1132"/>
        <v>8164000.0500000129</v>
      </c>
      <c r="R4955" s="44" t="str">
        <f>VLOOKUP(F4955,'Set up'!$A$2:$E$70,5,FALSE)</f>
        <v>Trsf</v>
      </c>
    </row>
    <row r="4956" spans="1:18" ht="16.8" customHeight="1" x14ac:dyDescent="0.3">
      <c r="A4956" s="150" t="s">
        <v>4440</v>
      </c>
      <c r="B4956" s="5">
        <f t="shared" si="1127"/>
        <v>1</v>
      </c>
      <c r="C4956" s="5">
        <f t="shared" si="1128"/>
        <v>2026</v>
      </c>
      <c r="D4956" s="150" t="s">
        <v>4473</v>
      </c>
      <c r="E4956" s="5" t="str">
        <f>VLOOKUP(F4956,'Set up'!$A$2:$C$70,2,FALSE)</f>
        <v>C00000042</v>
      </c>
      <c r="F4956" s="150" t="s">
        <v>2012</v>
      </c>
      <c r="G4956" s="150" t="s">
        <v>1922</v>
      </c>
      <c r="H4956" s="150">
        <v>8</v>
      </c>
      <c r="I4956" s="5" t="str">
        <f>VLOOKUP(F4956,'Set up'!$A$2:$C$70,3,FALSE)</f>
        <v>Cash</v>
      </c>
      <c r="J4956" s="5">
        <f>VLOOKUP(F4956,'Set up'!$A$2:$D$70,4,FALSE)</f>
        <v>0</v>
      </c>
      <c r="K4956" s="4">
        <f t="shared" si="1129"/>
        <v>46045</v>
      </c>
      <c r="L4956" s="5">
        <f t="shared" si="1130"/>
        <v>1</v>
      </c>
      <c r="M4956" s="5">
        <f t="shared" si="1131"/>
        <v>2026</v>
      </c>
      <c r="N4956" s="168">
        <v>1836</v>
      </c>
      <c r="P4956" s="12"/>
      <c r="Q4956" s="7">
        <f t="shared" si="1132"/>
        <v>8165836.0500000129</v>
      </c>
      <c r="R4956" s="44" t="str">
        <f>VLOOKUP(F4956,'Set up'!$A$2:$E$70,5,FALSE)</f>
        <v>Trsf</v>
      </c>
    </row>
    <row r="4957" spans="1:18" ht="16.8" customHeight="1" x14ac:dyDescent="0.3">
      <c r="A4957" s="150" t="s">
        <v>4440</v>
      </c>
      <c r="B4957" s="5">
        <f t="shared" si="1127"/>
        <v>1</v>
      </c>
      <c r="C4957" s="5">
        <f t="shared" si="1128"/>
        <v>2026</v>
      </c>
      <c r="D4957" s="150" t="s">
        <v>4473</v>
      </c>
      <c r="E4957" s="5" t="str">
        <f>VLOOKUP(F4957,'Set up'!$A$2:$C$70,2,FALSE)</f>
        <v>C00000042</v>
      </c>
      <c r="F4957" s="150" t="s">
        <v>2012</v>
      </c>
      <c r="G4957" s="150" t="s">
        <v>1073</v>
      </c>
      <c r="H4957" s="150">
        <v>1</v>
      </c>
      <c r="I4957" s="5" t="str">
        <f>VLOOKUP(F4957,'Set up'!$A$2:$C$70,3,FALSE)</f>
        <v>Cash</v>
      </c>
      <c r="J4957" s="5">
        <f>VLOOKUP(F4957,'Set up'!$A$2:$D$70,4,FALSE)</f>
        <v>0</v>
      </c>
      <c r="K4957" s="4">
        <f t="shared" si="1129"/>
        <v>46045</v>
      </c>
      <c r="L4957" s="5">
        <f t="shared" si="1130"/>
        <v>1</v>
      </c>
      <c r="M4957" s="5">
        <f t="shared" si="1131"/>
        <v>2026</v>
      </c>
      <c r="N4957" s="168">
        <v>1050</v>
      </c>
      <c r="P4957" s="12"/>
      <c r="Q4957" s="7">
        <f t="shared" si="1132"/>
        <v>8166886.0500000129</v>
      </c>
      <c r="R4957" s="44" t="str">
        <f>VLOOKUP(F4957,'Set up'!$A$2:$E$70,5,FALSE)</f>
        <v>Trsf</v>
      </c>
    </row>
    <row r="4958" spans="1:18" ht="16.8" customHeight="1" x14ac:dyDescent="0.3">
      <c r="A4958" s="150" t="s">
        <v>4440</v>
      </c>
      <c r="B4958" s="5">
        <f t="shared" si="1127"/>
        <v>1</v>
      </c>
      <c r="C4958" s="5">
        <f t="shared" si="1128"/>
        <v>2026</v>
      </c>
      <c r="D4958" s="150" t="s">
        <v>4473</v>
      </c>
      <c r="E4958" s="5" t="str">
        <f>VLOOKUP(F4958,'Set up'!$A$2:$C$70,2,FALSE)</f>
        <v>C00000042</v>
      </c>
      <c r="F4958" s="150" t="s">
        <v>2012</v>
      </c>
      <c r="G4958" s="150" t="s">
        <v>46</v>
      </c>
      <c r="H4958" s="150">
        <v>4</v>
      </c>
      <c r="I4958" s="5" t="str">
        <f>VLOOKUP(F4958,'Set up'!$A$2:$C$70,3,FALSE)</f>
        <v>Cash</v>
      </c>
      <c r="J4958" s="5">
        <f>VLOOKUP(F4958,'Set up'!$A$2:$D$70,4,FALSE)</f>
        <v>0</v>
      </c>
      <c r="K4958" s="4">
        <f t="shared" si="1129"/>
        <v>46045</v>
      </c>
      <c r="L4958" s="5">
        <f t="shared" si="1130"/>
        <v>1</v>
      </c>
      <c r="M4958" s="5">
        <f t="shared" si="1131"/>
        <v>2026</v>
      </c>
      <c r="N4958" s="168">
        <v>460</v>
      </c>
      <c r="P4958" s="12"/>
      <c r="Q4958" s="7">
        <f t="shared" si="1132"/>
        <v>8167346.0500000129</v>
      </c>
      <c r="R4958" s="44" t="str">
        <f>VLOOKUP(F4958,'Set up'!$A$2:$E$70,5,FALSE)</f>
        <v>Trsf</v>
      </c>
    </row>
    <row r="4959" spans="1:18" ht="16.8" customHeight="1" x14ac:dyDescent="0.3">
      <c r="A4959" s="150" t="s">
        <v>4440</v>
      </c>
      <c r="B4959" s="5">
        <f t="shared" si="1127"/>
        <v>1</v>
      </c>
      <c r="C4959" s="5">
        <f t="shared" si="1128"/>
        <v>2026</v>
      </c>
      <c r="D4959" s="150" t="s">
        <v>4474</v>
      </c>
      <c r="E4959" s="5" t="e">
        <f>VLOOKUP(F4959,'Set up'!$A$2:$C$70,2,FALSE)</f>
        <v>#N/A</v>
      </c>
      <c r="F4959" s="150" t="s">
        <v>4130</v>
      </c>
      <c r="G4959" s="150" t="s">
        <v>3122</v>
      </c>
      <c r="H4959" s="150">
        <v>1</v>
      </c>
      <c r="I4959" s="5" t="e">
        <f>VLOOKUP(F4959,'Set up'!$A$2:$C$70,3,FALSE)</f>
        <v>#N/A</v>
      </c>
      <c r="J4959" s="5" t="e">
        <f>VLOOKUP(F4959,'Set up'!$A$2:$D$70,4,FALSE)</f>
        <v>#N/A</v>
      </c>
      <c r="K4959" s="4" t="e">
        <f t="shared" si="1129"/>
        <v>#N/A</v>
      </c>
      <c r="L4959" s="5" t="e">
        <f t="shared" si="1130"/>
        <v>#N/A</v>
      </c>
      <c r="M4959" s="5" t="e">
        <f t="shared" si="1131"/>
        <v>#N/A</v>
      </c>
      <c r="N4959" s="168">
        <v>1687.5</v>
      </c>
      <c r="P4959" s="12"/>
      <c r="Q4959" s="7">
        <f t="shared" si="1132"/>
        <v>8169033.5500000129</v>
      </c>
      <c r="R4959" s="44" t="e">
        <f>VLOOKUP(F4959,'Set up'!$A$2:$E$70,5,FALSE)</f>
        <v>#N/A</v>
      </c>
    </row>
    <row r="4960" spans="1:18" ht="16.8" customHeight="1" x14ac:dyDescent="0.3">
      <c r="A4960" s="150" t="s">
        <v>4440</v>
      </c>
      <c r="B4960" s="5">
        <f t="shared" si="1127"/>
        <v>1</v>
      </c>
      <c r="C4960" s="5">
        <f t="shared" si="1128"/>
        <v>2026</v>
      </c>
      <c r="D4960" s="150" t="s">
        <v>4474</v>
      </c>
      <c r="E4960" s="5" t="e">
        <f>VLOOKUP(F4960,'Set up'!$A$2:$C$70,2,FALSE)</f>
        <v>#N/A</v>
      </c>
      <c r="F4960" s="150" t="s">
        <v>4130</v>
      </c>
      <c r="G4960" s="150" t="s">
        <v>707</v>
      </c>
      <c r="H4960" s="150">
        <v>1</v>
      </c>
      <c r="I4960" s="5" t="e">
        <f>VLOOKUP(F4960,'Set up'!$A$2:$C$70,3,FALSE)</f>
        <v>#N/A</v>
      </c>
      <c r="J4960" s="5" t="e">
        <f>VLOOKUP(F4960,'Set up'!$A$2:$D$70,4,FALSE)</f>
        <v>#N/A</v>
      </c>
      <c r="K4960" s="4" t="e">
        <f t="shared" si="1129"/>
        <v>#N/A</v>
      </c>
      <c r="L4960" s="5" t="e">
        <f t="shared" si="1130"/>
        <v>#N/A</v>
      </c>
      <c r="M4960" s="5" t="e">
        <f t="shared" si="1131"/>
        <v>#N/A</v>
      </c>
      <c r="N4960" s="168">
        <v>394.2</v>
      </c>
      <c r="P4960" s="12"/>
      <c r="Q4960" s="7">
        <f t="shared" si="1132"/>
        <v>8169427.750000013</v>
      </c>
      <c r="R4960" s="44" t="e">
        <f>VLOOKUP(F4960,'Set up'!$A$2:$E$70,5,FALSE)</f>
        <v>#N/A</v>
      </c>
    </row>
    <row r="4961" spans="1:18" ht="16.8" customHeight="1" x14ac:dyDescent="0.3">
      <c r="A4961" s="150" t="s">
        <v>4440</v>
      </c>
      <c r="B4961" s="5">
        <f t="shared" si="1127"/>
        <v>1</v>
      </c>
      <c r="C4961" s="5">
        <f t="shared" si="1128"/>
        <v>2026</v>
      </c>
      <c r="D4961" s="150" t="s">
        <v>4474</v>
      </c>
      <c r="E4961" s="5" t="e">
        <f>VLOOKUP(F4961,'Set up'!$A$2:$C$70,2,FALSE)</f>
        <v>#N/A</v>
      </c>
      <c r="F4961" s="150" t="s">
        <v>4130</v>
      </c>
      <c r="G4961" s="150" t="s">
        <v>2556</v>
      </c>
      <c r="H4961" s="150">
        <v>1</v>
      </c>
      <c r="I4961" s="5" t="e">
        <f>VLOOKUP(F4961,'Set up'!$A$2:$C$70,3,FALSE)</f>
        <v>#N/A</v>
      </c>
      <c r="J4961" s="5" t="e">
        <f>VLOOKUP(F4961,'Set up'!$A$2:$D$70,4,FALSE)</f>
        <v>#N/A</v>
      </c>
      <c r="K4961" s="4" t="e">
        <f t="shared" si="1129"/>
        <v>#N/A</v>
      </c>
      <c r="L4961" s="5" t="e">
        <f t="shared" si="1130"/>
        <v>#N/A</v>
      </c>
      <c r="M4961" s="5" t="e">
        <f t="shared" si="1131"/>
        <v>#N/A</v>
      </c>
      <c r="N4961" s="168">
        <v>394.2</v>
      </c>
      <c r="P4961" s="12"/>
      <c r="Q4961" s="7">
        <f t="shared" si="1132"/>
        <v>8169821.9500000132</v>
      </c>
      <c r="R4961" s="44" t="e">
        <f>VLOOKUP(F4961,'Set up'!$A$2:$E$70,5,FALSE)</f>
        <v>#N/A</v>
      </c>
    </row>
    <row r="4962" spans="1:18" ht="16.8" customHeight="1" x14ac:dyDescent="0.3">
      <c r="A4962" s="150" t="s">
        <v>4440</v>
      </c>
      <c r="B4962" s="5">
        <f t="shared" si="1127"/>
        <v>1</v>
      </c>
      <c r="C4962" s="5">
        <f t="shared" si="1128"/>
        <v>2026</v>
      </c>
      <c r="D4962" s="150" t="s">
        <v>4474</v>
      </c>
      <c r="E4962" s="5" t="e">
        <f>VLOOKUP(F4962,'Set up'!$A$2:$C$70,2,FALSE)</f>
        <v>#N/A</v>
      </c>
      <c r="F4962" s="150" t="s">
        <v>4130</v>
      </c>
      <c r="G4962" s="150" t="s">
        <v>2144</v>
      </c>
      <c r="H4962" s="150">
        <v>1</v>
      </c>
      <c r="I4962" s="5" t="e">
        <f>VLOOKUP(F4962,'Set up'!$A$2:$C$70,3,FALSE)</f>
        <v>#N/A</v>
      </c>
      <c r="J4962" s="5" t="e">
        <f>VLOOKUP(F4962,'Set up'!$A$2:$D$70,4,FALSE)</f>
        <v>#N/A</v>
      </c>
      <c r="K4962" s="4" t="e">
        <f t="shared" si="1129"/>
        <v>#N/A</v>
      </c>
      <c r="L4962" s="5" t="e">
        <f t="shared" si="1130"/>
        <v>#N/A</v>
      </c>
      <c r="M4962" s="5" t="e">
        <f t="shared" si="1131"/>
        <v>#N/A</v>
      </c>
      <c r="N4962" s="168">
        <v>286</v>
      </c>
      <c r="P4962" s="12"/>
      <c r="Q4962" s="7">
        <f t="shared" si="1132"/>
        <v>8170107.9500000132</v>
      </c>
      <c r="R4962" s="44" t="e">
        <f>VLOOKUP(F4962,'Set up'!$A$2:$E$70,5,FALSE)</f>
        <v>#N/A</v>
      </c>
    </row>
    <row r="4963" spans="1:18" ht="16.8" customHeight="1" x14ac:dyDescent="0.3">
      <c r="A4963" s="150" t="s">
        <v>4440</v>
      </c>
      <c r="B4963" s="5">
        <f t="shared" si="1127"/>
        <v>1</v>
      </c>
      <c r="C4963" s="5">
        <f t="shared" si="1128"/>
        <v>2026</v>
      </c>
      <c r="D4963" s="150" t="s">
        <v>4474</v>
      </c>
      <c r="E4963" s="5" t="e">
        <f>VLOOKUP(F4963,'Set up'!$A$2:$C$70,2,FALSE)</f>
        <v>#N/A</v>
      </c>
      <c r="F4963" s="150" t="s">
        <v>4130</v>
      </c>
      <c r="G4963" s="150" t="s">
        <v>4204</v>
      </c>
      <c r="H4963" s="150">
        <v>2</v>
      </c>
      <c r="I4963" s="5" t="e">
        <f>VLOOKUP(F4963,'Set up'!$A$2:$C$70,3,FALSE)</f>
        <v>#N/A</v>
      </c>
      <c r="J4963" s="5" t="e">
        <f>VLOOKUP(F4963,'Set up'!$A$2:$D$70,4,FALSE)</f>
        <v>#N/A</v>
      </c>
      <c r="K4963" s="4" t="e">
        <f t="shared" si="1129"/>
        <v>#N/A</v>
      </c>
      <c r="L4963" s="5" t="e">
        <f t="shared" si="1130"/>
        <v>#N/A</v>
      </c>
      <c r="M4963" s="5" t="e">
        <f t="shared" si="1131"/>
        <v>#N/A</v>
      </c>
      <c r="N4963" s="168">
        <v>320</v>
      </c>
      <c r="P4963" s="12"/>
      <c r="Q4963" s="7">
        <f t="shared" si="1132"/>
        <v>8170427.9500000132</v>
      </c>
      <c r="R4963" s="44" t="e">
        <f>VLOOKUP(F4963,'Set up'!$A$2:$E$70,5,FALSE)</f>
        <v>#N/A</v>
      </c>
    </row>
    <row r="4964" spans="1:18" ht="16.8" customHeight="1" x14ac:dyDescent="0.3">
      <c r="A4964" s="150" t="s">
        <v>4440</v>
      </c>
      <c r="B4964" s="5">
        <f t="shared" si="1127"/>
        <v>1</v>
      </c>
      <c r="C4964" s="5">
        <f t="shared" si="1128"/>
        <v>2026</v>
      </c>
      <c r="D4964" s="150" t="s">
        <v>4474</v>
      </c>
      <c r="E4964" s="5" t="e">
        <f>VLOOKUP(F4964,'Set up'!$A$2:$C$70,2,FALSE)</f>
        <v>#N/A</v>
      </c>
      <c r="F4964" s="150" t="s">
        <v>4130</v>
      </c>
      <c r="G4964" s="150" t="s">
        <v>945</v>
      </c>
      <c r="H4964" s="150">
        <v>1</v>
      </c>
      <c r="I4964" s="5" t="e">
        <f>VLOOKUP(F4964,'Set up'!$A$2:$C$70,3,FALSE)</f>
        <v>#N/A</v>
      </c>
      <c r="J4964" s="5" t="e">
        <f>VLOOKUP(F4964,'Set up'!$A$2:$D$70,4,FALSE)</f>
        <v>#N/A</v>
      </c>
      <c r="K4964" s="4" t="e">
        <f t="shared" si="1129"/>
        <v>#N/A</v>
      </c>
      <c r="L4964" s="5" t="e">
        <f t="shared" si="1130"/>
        <v>#N/A</v>
      </c>
      <c r="M4964" s="5" t="e">
        <f t="shared" si="1131"/>
        <v>#N/A</v>
      </c>
      <c r="N4964" s="168">
        <v>120</v>
      </c>
      <c r="P4964" s="12"/>
      <c r="Q4964" s="7">
        <f t="shared" si="1132"/>
        <v>8170547.9500000132</v>
      </c>
      <c r="R4964" s="44" t="e">
        <f>VLOOKUP(F4964,'Set up'!$A$2:$E$70,5,FALSE)</f>
        <v>#N/A</v>
      </c>
    </row>
    <row r="4965" spans="1:18" ht="16.8" customHeight="1" x14ac:dyDescent="0.3">
      <c r="A4965" s="150" t="s">
        <v>4440</v>
      </c>
      <c r="B4965" s="5">
        <f t="shared" si="1127"/>
        <v>1</v>
      </c>
      <c r="C4965" s="5">
        <f t="shared" si="1128"/>
        <v>2026</v>
      </c>
      <c r="D4965" s="150" t="s">
        <v>4474</v>
      </c>
      <c r="E4965" s="5" t="e">
        <f>VLOOKUP(F4965,'Set up'!$A$2:$C$70,2,FALSE)</f>
        <v>#N/A</v>
      </c>
      <c r="F4965" s="150" t="s">
        <v>4130</v>
      </c>
      <c r="G4965" s="150" t="s">
        <v>2646</v>
      </c>
      <c r="H4965" s="150">
        <v>2</v>
      </c>
      <c r="I4965" s="5" t="e">
        <f>VLOOKUP(F4965,'Set up'!$A$2:$C$70,3,FALSE)</f>
        <v>#N/A</v>
      </c>
      <c r="J4965" s="5" t="e">
        <f>VLOOKUP(F4965,'Set up'!$A$2:$D$70,4,FALSE)</f>
        <v>#N/A</v>
      </c>
      <c r="K4965" s="4" t="e">
        <f t="shared" si="1129"/>
        <v>#N/A</v>
      </c>
      <c r="L4965" s="5" t="e">
        <f t="shared" si="1130"/>
        <v>#N/A</v>
      </c>
      <c r="M4965" s="5" t="e">
        <f t="shared" si="1131"/>
        <v>#N/A</v>
      </c>
      <c r="N4965" s="168">
        <v>125</v>
      </c>
      <c r="P4965" s="12"/>
      <c r="Q4965" s="7">
        <f t="shared" si="1132"/>
        <v>8170672.9500000132</v>
      </c>
      <c r="R4965" s="44" t="e">
        <f>VLOOKUP(F4965,'Set up'!$A$2:$E$70,5,FALSE)</f>
        <v>#N/A</v>
      </c>
    </row>
    <row r="4966" spans="1:18" ht="16.8" customHeight="1" x14ac:dyDescent="0.3">
      <c r="A4966" s="150" t="s">
        <v>4441</v>
      </c>
      <c r="B4966" s="5">
        <f t="shared" si="1127"/>
        <v>1</v>
      </c>
      <c r="C4966" s="5">
        <f t="shared" si="1128"/>
        <v>2026</v>
      </c>
      <c r="D4966" s="150" t="s">
        <v>4475</v>
      </c>
      <c r="E4966" s="5" t="str">
        <f>VLOOKUP(F4966,'Set up'!$A$2:$C$70,2,FALSE)</f>
        <v>C00000019</v>
      </c>
      <c r="F4966" s="150" t="s">
        <v>400</v>
      </c>
      <c r="G4966" s="150" t="s">
        <v>3122</v>
      </c>
      <c r="H4966" s="150">
        <v>1</v>
      </c>
      <c r="I4966" s="5" t="str">
        <f>VLOOKUP(F4966,'Set up'!$A$2:$C$70,3,FALSE)</f>
        <v>Cash</v>
      </c>
      <c r="J4966" s="5">
        <f>VLOOKUP(F4966,'Set up'!$A$2:$D$70,4,FALSE)</f>
        <v>0</v>
      </c>
      <c r="K4966" s="4">
        <f t="shared" si="1129"/>
        <v>46046</v>
      </c>
      <c r="L4966" s="5">
        <f t="shared" si="1130"/>
        <v>1</v>
      </c>
      <c r="M4966" s="5">
        <f t="shared" si="1131"/>
        <v>2026</v>
      </c>
      <c r="N4966" s="168">
        <v>1687.5</v>
      </c>
      <c r="P4966" s="12"/>
      <c r="Q4966" s="7">
        <f t="shared" si="1132"/>
        <v>8172360.4500000132</v>
      </c>
      <c r="R4966" s="44" t="str">
        <f>VLOOKUP(F4966,'Set up'!$A$2:$E$70,5,FALSE)</f>
        <v>Trsf</v>
      </c>
    </row>
    <row r="4967" spans="1:18" ht="16.8" customHeight="1" x14ac:dyDescent="0.3">
      <c r="A4967" s="150" t="s">
        <v>4441</v>
      </c>
      <c r="B4967" s="5">
        <f t="shared" si="1127"/>
        <v>1</v>
      </c>
      <c r="C4967" s="5">
        <f t="shared" si="1128"/>
        <v>2026</v>
      </c>
      <c r="D4967" s="150" t="s">
        <v>4475</v>
      </c>
      <c r="E4967" s="5" t="str">
        <f>VLOOKUP(F4967,'Set up'!$A$2:$C$70,2,FALSE)</f>
        <v>C00000019</v>
      </c>
      <c r="F4967" s="150" t="s">
        <v>400</v>
      </c>
      <c r="G4967" s="150" t="s">
        <v>1411</v>
      </c>
      <c r="H4967" s="150">
        <v>1</v>
      </c>
      <c r="I4967" s="5" t="str">
        <f>VLOOKUP(F4967,'Set up'!$A$2:$C$70,3,FALSE)</f>
        <v>Cash</v>
      </c>
      <c r="J4967" s="5">
        <f>VLOOKUP(F4967,'Set up'!$A$2:$D$70,4,FALSE)</f>
        <v>0</v>
      </c>
      <c r="K4967" s="4">
        <f t="shared" si="1129"/>
        <v>46046</v>
      </c>
      <c r="L4967" s="5">
        <f t="shared" si="1130"/>
        <v>1</v>
      </c>
      <c r="M4967" s="5">
        <f t="shared" si="1131"/>
        <v>2026</v>
      </c>
      <c r="N4967" s="168">
        <v>388.8</v>
      </c>
      <c r="P4967" s="12"/>
      <c r="Q4967" s="7">
        <f t="shared" si="1132"/>
        <v>8172749.250000013</v>
      </c>
      <c r="R4967" s="44" t="str">
        <f>VLOOKUP(F4967,'Set up'!$A$2:$E$70,5,FALSE)</f>
        <v>Trsf</v>
      </c>
    </row>
    <row r="4968" spans="1:18" ht="16.8" customHeight="1" x14ac:dyDescent="0.3">
      <c r="A4968" s="150" t="s">
        <v>4442</v>
      </c>
      <c r="B4968" s="5">
        <f t="shared" si="1127"/>
        <v>1</v>
      </c>
      <c r="C4968" s="5">
        <f t="shared" si="1128"/>
        <v>2026</v>
      </c>
      <c r="D4968" s="150" t="s">
        <v>4476</v>
      </c>
      <c r="E4968" s="5" t="str">
        <f>VLOOKUP(F4968,'Set up'!$A$2:$C$70,2,FALSE)</f>
        <v>C00000044</v>
      </c>
      <c r="F4968" s="150" t="s">
        <v>2929</v>
      </c>
      <c r="G4968" s="150" t="s">
        <v>3122</v>
      </c>
      <c r="H4968" s="150">
        <v>1</v>
      </c>
      <c r="I4968" s="5" t="str">
        <f>VLOOKUP(F4968,'Set up'!$A$2:$C$70,3,FALSE)</f>
        <v>Cash</v>
      </c>
      <c r="J4968" s="5">
        <f>VLOOKUP(F4968,'Set up'!$A$2:$D$70,4,FALSE)</f>
        <v>0</v>
      </c>
      <c r="K4968" s="4">
        <f t="shared" si="1129"/>
        <v>46048</v>
      </c>
      <c r="L4968" s="5">
        <f t="shared" si="1130"/>
        <v>1</v>
      </c>
      <c r="M4968" s="5">
        <f t="shared" si="1131"/>
        <v>2026</v>
      </c>
      <c r="N4968" s="168">
        <v>1687.5</v>
      </c>
      <c r="P4968" s="12"/>
      <c r="Q4968" s="7">
        <f t="shared" si="1132"/>
        <v>8174436.750000013</v>
      </c>
      <c r="R4968" s="44" t="str">
        <f>VLOOKUP(F4968,'Set up'!$A$2:$E$70,5,FALSE)</f>
        <v>Cash</v>
      </c>
    </row>
    <row r="4969" spans="1:18" ht="16.8" customHeight="1" x14ac:dyDescent="0.3">
      <c r="A4969" s="150" t="s">
        <v>4442</v>
      </c>
      <c r="B4969" s="5">
        <f t="shared" si="1127"/>
        <v>1</v>
      </c>
      <c r="C4969" s="5">
        <f t="shared" si="1128"/>
        <v>2026</v>
      </c>
      <c r="D4969" s="150" t="s">
        <v>4476</v>
      </c>
      <c r="E4969" s="5" t="str">
        <f>VLOOKUP(F4969,'Set up'!$A$2:$C$70,2,FALSE)</f>
        <v>C00000044</v>
      </c>
      <c r="F4969" s="150" t="s">
        <v>2929</v>
      </c>
      <c r="G4969" s="150" t="s">
        <v>2570</v>
      </c>
      <c r="H4969" s="150">
        <v>3</v>
      </c>
      <c r="I4969" s="5" t="str">
        <f>VLOOKUP(F4969,'Set up'!$A$2:$C$70,3,FALSE)</f>
        <v>Cash</v>
      </c>
      <c r="J4969" s="5">
        <f>VLOOKUP(F4969,'Set up'!$A$2:$D$70,4,FALSE)</f>
        <v>0</v>
      </c>
      <c r="K4969" s="4">
        <f t="shared" si="1129"/>
        <v>46048</v>
      </c>
      <c r="L4969" s="5">
        <f t="shared" si="1130"/>
        <v>1</v>
      </c>
      <c r="M4969" s="5">
        <f t="shared" si="1131"/>
        <v>2026</v>
      </c>
      <c r="N4969" s="168">
        <v>648</v>
      </c>
      <c r="P4969" s="12"/>
      <c r="Q4969" s="7">
        <f t="shared" si="1132"/>
        <v>8175084.750000013</v>
      </c>
      <c r="R4969" s="44" t="str">
        <f>VLOOKUP(F4969,'Set up'!$A$2:$E$70,5,FALSE)</f>
        <v>Cash</v>
      </c>
    </row>
    <row r="4970" spans="1:18" ht="16.8" customHeight="1" x14ac:dyDescent="0.3">
      <c r="A4970" s="150" t="s">
        <v>4442</v>
      </c>
      <c r="B4970" s="5">
        <f t="shared" si="1127"/>
        <v>1</v>
      </c>
      <c r="C4970" s="5">
        <f t="shared" si="1128"/>
        <v>2026</v>
      </c>
      <c r="D4970" s="150" t="s">
        <v>4476</v>
      </c>
      <c r="E4970" s="5" t="str">
        <f>VLOOKUP(F4970,'Set up'!$A$2:$C$70,2,FALSE)</f>
        <v>C00000044</v>
      </c>
      <c r="F4970" s="150" t="s">
        <v>2929</v>
      </c>
      <c r="G4970" s="150" t="s">
        <v>46</v>
      </c>
      <c r="H4970" s="150">
        <v>1</v>
      </c>
      <c r="I4970" s="5" t="str">
        <f>VLOOKUP(F4970,'Set up'!$A$2:$C$70,3,FALSE)</f>
        <v>Cash</v>
      </c>
      <c r="J4970" s="5">
        <f>VLOOKUP(F4970,'Set up'!$A$2:$D$70,4,FALSE)</f>
        <v>0</v>
      </c>
      <c r="K4970" s="4">
        <f t="shared" si="1129"/>
        <v>46048</v>
      </c>
      <c r="L4970" s="5">
        <f t="shared" si="1130"/>
        <v>1</v>
      </c>
      <c r="M4970" s="5">
        <f t="shared" si="1131"/>
        <v>2026</v>
      </c>
      <c r="N4970" s="168">
        <v>115</v>
      </c>
      <c r="P4970" s="12"/>
      <c r="Q4970" s="7">
        <f t="shared" si="1132"/>
        <v>8175199.750000013</v>
      </c>
      <c r="R4970" s="44" t="str">
        <f>VLOOKUP(F4970,'Set up'!$A$2:$E$70,5,FALSE)</f>
        <v>Cash</v>
      </c>
    </row>
    <row r="4971" spans="1:18" ht="16.8" customHeight="1" x14ac:dyDescent="0.3">
      <c r="A4971" s="150" t="s">
        <v>4443</v>
      </c>
      <c r="B4971" s="5">
        <f t="shared" si="1127"/>
        <v>1</v>
      </c>
      <c r="C4971" s="5">
        <f t="shared" si="1128"/>
        <v>2026</v>
      </c>
      <c r="D4971" s="150" t="s">
        <v>4477</v>
      </c>
      <c r="E4971" s="5" t="str">
        <f>VLOOKUP(F4971,'Set up'!$A$2:$C$70,2,FALSE)</f>
        <v>C00000042</v>
      </c>
      <c r="F4971" s="150" t="s">
        <v>2012</v>
      </c>
      <c r="G4971" s="150" t="s">
        <v>3122</v>
      </c>
      <c r="H4971" s="150">
        <v>1</v>
      </c>
      <c r="I4971" s="5" t="str">
        <f>VLOOKUP(F4971,'Set up'!$A$2:$C$70,3,FALSE)</f>
        <v>Cash</v>
      </c>
      <c r="J4971" s="5">
        <f>VLOOKUP(F4971,'Set up'!$A$2:$D$70,4,FALSE)</f>
        <v>0</v>
      </c>
      <c r="K4971" s="4">
        <f t="shared" si="1129"/>
        <v>46049</v>
      </c>
      <c r="L4971" s="5">
        <f t="shared" si="1130"/>
        <v>1</v>
      </c>
      <c r="M4971" s="5">
        <f t="shared" si="1131"/>
        <v>2026</v>
      </c>
      <c r="N4971" s="168">
        <v>1485</v>
      </c>
      <c r="P4971" s="12"/>
      <c r="Q4971" s="7">
        <f t="shared" si="1132"/>
        <v>8176684.750000013</v>
      </c>
      <c r="R4971" s="44" t="str">
        <f>VLOOKUP(F4971,'Set up'!$A$2:$E$70,5,FALSE)</f>
        <v>Trsf</v>
      </c>
    </row>
    <row r="4972" spans="1:18" ht="16.8" customHeight="1" x14ac:dyDescent="0.3">
      <c r="A4972" s="150" t="s">
        <v>4442</v>
      </c>
      <c r="B4972" s="5">
        <f t="shared" si="1127"/>
        <v>1</v>
      </c>
      <c r="C4972" s="5">
        <f t="shared" si="1128"/>
        <v>2026</v>
      </c>
      <c r="D4972" s="150" t="s">
        <v>4478</v>
      </c>
      <c r="E4972" s="5" t="str">
        <f>VLOOKUP(F4972,'Set up'!$A$2:$C$70,2,FALSE)</f>
        <v>C00000050</v>
      </c>
      <c r="F4972" s="150" t="s">
        <v>2656</v>
      </c>
      <c r="G4972" s="150" t="s">
        <v>3615</v>
      </c>
      <c r="H4972" s="150">
        <v>1</v>
      </c>
      <c r="I4972" s="5" t="str">
        <f>VLOOKUP(F4972,'Set up'!$A$2:$C$70,3,FALSE)</f>
        <v>Cash</v>
      </c>
      <c r="J4972" s="5">
        <f>VLOOKUP(F4972,'Set up'!$A$2:$D$70,4,FALSE)</f>
        <v>0</v>
      </c>
      <c r="K4972" s="4">
        <f t="shared" si="1129"/>
        <v>46048</v>
      </c>
      <c r="L4972" s="5">
        <f t="shared" si="1130"/>
        <v>1</v>
      </c>
      <c r="M4972" s="5">
        <f t="shared" si="1131"/>
        <v>2026</v>
      </c>
      <c r="N4972" s="168">
        <v>1642.5</v>
      </c>
      <c r="P4972" s="12"/>
      <c r="Q4972" s="7">
        <f t="shared" si="1132"/>
        <v>8178327.250000013</v>
      </c>
      <c r="R4972" s="44" t="str">
        <f>VLOOKUP(F4972,'Set up'!$A$2:$E$70,5,FALSE)</f>
        <v>Cash</v>
      </c>
    </row>
    <row r="4973" spans="1:18" ht="16.8" customHeight="1" x14ac:dyDescent="0.3">
      <c r="A4973" s="150" t="s">
        <v>4442</v>
      </c>
      <c r="B4973" s="5">
        <f t="shared" si="1127"/>
        <v>1</v>
      </c>
      <c r="C4973" s="5">
        <f t="shared" si="1128"/>
        <v>2026</v>
      </c>
      <c r="D4973" s="150" t="s">
        <v>4478</v>
      </c>
      <c r="E4973" s="5" t="str">
        <f>VLOOKUP(F4973,'Set up'!$A$2:$C$70,2,FALSE)</f>
        <v>C00000050</v>
      </c>
      <c r="F4973" s="150" t="s">
        <v>2656</v>
      </c>
      <c r="G4973" s="150" t="s">
        <v>2129</v>
      </c>
      <c r="H4973" s="150">
        <v>1</v>
      </c>
      <c r="I4973" s="5" t="str">
        <f>VLOOKUP(F4973,'Set up'!$A$2:$C$70,3,FALSE)</f>
        <v>Cash</v>
      </c>
      <c r="J4973" s="5">
        <f>VLOOKUP(F4973,'Set up'!$A$2:$D$70,4,FALSE)</f>
        <v>0</v>
      </c>
      <c r="K4973" s="4">
        <f t="shared" si="1129"/>
        <v>46048</v>
      </c>
      <c r="L4973" s="5">
        <f t="shared" si="1130"/>
        <v>1</v>
      </c>
      <c r="M4973" s="5">
        <f t="shared" si="1131"/>
        <v>2026</v>
      </c>
      <c r="N4973" s="168">
        <v>266.39999999999998</v>
      </c>
      <c r="P4973" s="12"/>
      <c r="Q4973" s="7">
        <f t="shared" si="1132"/>
        <v>8178593.6500000134</v>
      </c>
      <c r="R4973" s="44" t="str">
        <f>VLOOKUP(F4973,'Set up'!$A$2:$E$70,5,FALSE)</f>
        <v>Cash</v>
      </c>
    </row>
    <row r="4974" spans="1:18" ht="16.8" customHeight="1" x14ac:dyDescent="0.3">
      <c r="A4974" s="150" t="s">
        <v>4442</v>
      </c>
      <c r="B4974" s="5">
        <f t="shared" si="1127"/>
        <v>1</v>
      </c>
      <c r="C4974" s="5">
        <f t="shared" si="1128"/>
        <v>2026</v>
      </c>
      <c r="D4974" s="150" t="s">
        <v>4478</v>
      </c>
      <c r="E4974" s="5" t="str">
        <f>VLOOKUP(F4974,'Set up'!$A$2:$C$70,2,FALSE)</f>
        <v>C00000050</v>
      </c>
      <c r="F4974" s="150" t="s">
        <v>2656</v>
      </c>
      <c r="G4974" s="150" t="s">
        <v>945</v>
      </c>
      <c r="H4974" s="150">
        <v>1</v>
      </c>
      <c r="I4974" s="5" t="str">
        <f>VLOOKUP(F4974,'Set up'!$A$2:$C$70,3,FALSE)</f>
        <v>Cash</v>
      </c>
      <c r="J4974" s="5">
        <f>VLOOKUP(F4974,'Set up'!$A$2:$D$70,4,FALSE)</f>
        <v>0</v>
      </c>
      <c r="K4974" s="4">
        <f t="shared" si="1129"/>
        <v>46048</v>
      </c>
      <c r="L4974" s="5">
        <f t="shared" si="1130"/>
        <v>1</v>
      </c>
      <c r="M4974" s="5">
        <f t="shared" si="1131"/>
        <v>2026</v>
      </c>
      <c r="N4974" s="168">
        <v>115</v>
      </c>
      <c r="P4974" s="12"/>
      <c r="Q4974" s="7">
        <f t="shared" si="1132"/>
        <v>8178708.6500000134</v>
      </c>
      <c r="R4974" s="44" t="str">
        <f>VLOOKUP(F4974,'Set up'!$A$2:$E$70,5,FALSE)</f>
        <v>Cash</v>
      </c>
    </row>
    <row r="4975" spans="1:18" ht="16.8" customHeight="1" x14ac:dyDescent="0.3">
      <c r="A4975" s="150" t="s">
        <v>4442</v>
      </c>
      <c r="B4975" s="5">
        <f t="shared" si="1127"/>
        <v>1</v>
      </c>
      <c r="C4975" s="5">
        <f t="shared" si="1128"/>
        <v>2026</v>
      </c>
      <c r="D4975" s="150" t="s">
        <v>4478</v>
      </c>
      <c r="E4975" s="5" t="str">
        <f>VLOOKUP(F4975,'Set up'!$A$2:$C$70,2,FALSE)</f>
        <v>C00000050</v>
      </c>
      <c r="F4975" s="150" t="s">
        <v>2656</v>
      </c>
      <c r="G4975" s="150" t="s">
        <v>2646</v>
      </c>
      <c r="H4975" s="150">
        <v>5</v>
      </c>
      <c r="I4975" s="5" t="str">
        <f>VLOOKUP(F4975,'Set up'!$A$2:$C$70,3,FALSE)</f>
        <v>Cash</v>
      </c>
      <c r="J4975" s="5">
        <f>VLOOKUP(F4975,'Set up'!$A$2:$D$70,4,FALSE)</f>
        <v>0</v>
      </c>
      <c r="K4975" s="4">
        <f t="shared" si="1129"/>
        <v>46048</v>
      </c>
      <c r="L4975" s="5">
        <f t="shared" si="1130"/>
        <v>1</v>
      </c>
      <c r="M4975" s="5">
        <f t="shared" si="1131"/>
        <v>2026</v>
      </c>
      <c r="N4975" s="168">
        <v>312.5</v>
      </c>
      <c r="P4975" s="12"/>
      <c r="Q4975" s="7">
        <f t="shared" si="1132"/>
        <v>8179021.1500000134</v>
      </c>
      <c r="R4975" s="44" t="str">
        <f>VLOOKUP(F4975,'Set up'!$A$2:$E$70,5,FALSE)</f>
        <v>Cash</v>
      </c>
    </row>
    <row r="4976" spans="1:18" ht="16.8" customHeight="1" x14ac:dyDescent="0.3">
      <c r="A4976" s="150" t="s">
        <v>4444</v>
      </c>
      <c r="B4976" s="5">
        <f t="shared" si="1127"/>
        <v>1</v>
      </c>
      <c r="C4976" s="5">
        <f t="shared" si="1128"/>
        <v>2026</v>
      </c>
      <c r="D4976" s="150" t="s">
        <v>4479</v>
      </c>
      <c r="E4976" s="5" t="str">
        <f>VLOOKUP(F4976,'Set up'!$A$2:$C$70,2,FALSE)</f>
        <v>C00000042</v>
      </c>
      <c r="F4976" s="150" t="s">
        <v>2012</v>
      </c>
      <c r="G4976" s="150" t="s">
        <v>2646</v>
      </c>
      <c r="H4976" s="150">
        <v>2</v>
      </c>
      <c r="I4976" s="5" t="str">
        <f>VLOOKUP(F4976,'Set up'!$A$2:$C$70,3,FALSE)</f>
        <v>Cash</v>
      </c>
      <c r="J4976" s="5">
        <f>VLOOKUP(F4976,'Set up'!$A$2:$D$70,4,FALSE)</f>
        <v>0</v>
      </c>
      <c r="K4976" s="4">
        <f t="shared" si="1129"/>
        <v>46050</v>
      </c>
      <c r="L4976" s="5">
        <f t="shared" si="1130"/>
        <v>1</v>
      </c>
      <c r="M4976" s="5">
        <f t="shared" si="1131"/>
        <v>2026</v>
      </c>
      <c r="N4976" s="168">
        <v>125</v>
      </c>
      <c r="P4976" s="12"/>
      <c r="Q4976" s="7">
        <f t="shared" si="1132"/>
        <v>8179146.1500000134</v>
      </c>
      <c r="R4976" s="44" t="str">
        <f>VLOOKUP(F4976,'Set up'!$A$2:$E$70,5,FALSE)</f>
        <v>Trsf</v>
      </c>
    </row>
    <row r="4977" spans="1:18" ht="16.8" customHeight="1" x14ac:dyDescent="0.3">
      <c r="A4977" s="150" t="s">
        <v>4444</v>
      </c>
      <c r="B4977" s="5">
        <f t="shared" si="1127"/>
        <v>1</v>
      </c>
      <c r="C4977" s="5">
        <f t="shared" si="1128"/>
        <v>2026</v>
      </c>
      <c r="D4977" s="150" t="s">
        <v>4480</v>
      </c>
      <c r="E4977" s="5" t="str">
        <f>VLOOKUP(F4977,'Set up'!$A$2:$C$70,2,FALSE)</f>
        <v>C00000042</v>
      </c>
      <c r="F4977" s="150" t="s">
        <v>2012</v>
      </c>
      <c r="G4977" s="150" t="s">
        <v>3645</v>
      </c>
      <c r="H4977" s="150">
        <v>5</v>
      </c>
      <c r="I4977" s="5" t="str">
        <f>VLOOKUP(F4977,'Set up'!$A$2:$C$70,3,FALSE)</f>
        <v>Cash</v>
      </c>
      <c r="J4977" s="5">
        <f>VLOOKUP(F4977,'Set up'!$A$2:$D$70,4,FALSE)</f>
        <v>0</v>
      </c>
      <c r="K4977" s="4">
        <f t="shared" si="1129"/>
        <v>46050</v>
      </c>
      <c r="L4977" s="5">
        <f t="shared" si="1130"/>
        <v>1</v>
      </c>
      <c r="M4977" s="5">
        <f t="shared" si="1131"/>
        <v>2026</v>
      </c>
      <c r="N4977" s="168">
        <v>7425</v>
      </c>
      <c r="P4977" s="12"/>
      <c r="Q4977" s="7">
        <f t="shared" si="1132"/>
        <v>8186571.1500000134</v>
      </c>
      <c r="R4977" s="44" t="str">
        <f>VLOOKUP(F4977,'Set up'!$A$2:$E$70,5,FALSE)</f>
        <v>Trsf</v>
      </c>
    </row>
    <row r="4978" spans="1:18" ht="16.8" customHeight="1" x14ac:dyDescent="0.3">
      <c r="A4978" s="150" t="s">
        <v>4444</v>
      </c>
      <c r="B4978" s="5">
        <f t="shared" si="1127"/>
        <v>1</v>
      </c>
      <c r="C4978" s="5">
        <f t="shared" si="1128"/>
        <v>2026</v>
      </c>
      <c r="D4978" s="150" t="s">
        <v>4480</v>
      </c>
      <c r="E4978" s="5" t="str">
        <f>VLOOKUP(F4978,'Set up'!$A$2:$C$70,2,FALSE)</f>
        <v>C00000042</v>
      </c>
      <c r="F4978" s="150" t="s">
        <v>2012</v>
      </c>
      <c r="G4978" s="150" t="s">
        <v>1392</v>
      </c>
      <c r="H4978" s="150">
        <v>15</v>
      </c>
      <c r="I4978" s="5" t="str">
        <f>VLOOKUP(F4978,'Set up'!$A$2:$C$70,3,FALSE)</f>
        <v>Cash</v>
      </c>
      <c r="J4978" s="5">
        <f>VLOOKUP(F4978,'Set up'!$A$2:$D$70,4,FALSE)</f>
        <v>0</v>
      </c>
      <c r="K4978" s="4">
        <f t="shared" si="1129"/>
        <v>46050</v>
      </c>
      <c r="L4978" s="5">
        <f t="shared" si="1130"/>
        <v>1</v>
      </c>
      <c r="M4978" s="5">
        <f t="shared" si="1131"/>
        <v>2026</v>
      </c>
      <c r="N4978" s="168">
        <v>2655</v>
      </c>
      <c r="P4978" s="12"/>
      <c r="Q4978" s="7">
        <f t="shared" si="1132"/>
        <v>8189226.1500000134</v>
      </c>
      <c r="R4978" s="44" t="str">
        <f>VLOOKUP(F4978,'Set up'!$A$2:$E$70,5,FALSE)</f>
        <v>Trsf</v>
      </c>
    </row>
    <row r="4979" spans="1:18" ht="16.8" customHeight="1" x14ac:dyDescent="0.3">
      <c r="A4979" s="150" t="s">
        <v>4444</v>
      </c>
      <c r="B4979" s="5">
        <f t="shared" si="1127"/>
        <v>1</v>
      </c>
      <c r="C4979" s="5">
        <f t="shared" si="1128"/>
        <v>2026</v>
      </c>
      <c r="D4979" s="150" t="s">
        <v>4480</v>
      </c>
      <c r="E4979" s="5" t="str">
        <f>VLOOKUP(F4979,'Set up'!$A$2:$C$70,2,FALSE)</f>
        <v>C00000042</v>
      </c>
      <c r="F4979" s="150" t="s">
        <v>2012</v>
      </c>
      <c r="G4979" s="150" t="s">
        <v>1922</v>
      </c>
      <c r="H4979" s="150">
        <v>8</v>
      </c>
      <c r="I4979" s="5" t="str">
        <f>VLOOKUP(F4979,'Set up'!$A$2:$C$70,3,FALSE)</f>
        <v>Cash</v>
      </c>
      <c r="J4979" s="5">
        <f>VLOOKUP(F4979,'Set up'!$A$2:$D$70,4,FALSE)</f>
        <v>0</v>
      </c>
      <c r="K4979" s="4">
        <f t="shared" si="1129"/>
        <v>46050</v>
      </c>
      <c r="L4979" s="5">
        <f t="shared" si="1130"/>
        <v>1</v>
      </c>
      <c r="M4979" s="5">
        <f t="shared" si="1131"/>
        <v>2026</v>
      </c>
      <c r="N4979" s="168">
        <v>1836</v>
      </c>
      <c r="P4979" s="12"/>
      <c r="Q4979" s="7">
        <f t="shared" si="1132"/>
        <v>8191062.1500000134</v>
      </c>
      <c r="R4979" s="44" t="str">
        <f>VLOOKUP(F4979,'Set up'!$A$2:$E$70,5,FALSE)</f>
        <v>Trsf</v>
      </c>
    </row>
    <row r="4980" spans="1:18" ht="16.8" customHeight="1" x14ac:dyDescent="0.3">
      <c r="A4980" s="150" t="s">
        <v>4444</v>
      </c>
      <c r="B4980" s="5">
        <f t="shared" si="1127"/>
        <v>1</v>
      </c>
      <c r="C4980" s="5">
        <f t="shared" si="1128"/>
        <v>2026</v>
      </c>
      <c r="D4980" s="150" t="s">
        <v>4480</v>
      </c>
      <c r="E4980" s="5" t="str">
        <f>VLOOKUP(F4980,'Set up'!$A$2:$C$70,2,FALSE)</f>
        <v>C00000042</v>
      </c>
      <c r="F4980" s="150" t="s">
        <v>2012</v>
      </c>
      <c r="G4980" s="150" t="s">
        <v>1073</v>
      </c>
      <c r="H4980" s="150">
        <v>1</v>
      </c>
      <c r="I4980" s="5" t="str">
        <f>VLOOKUP(F4980,'Set up'!$A$2:$C$70,3,FALSE)</f>
        <v>Cash</v>
      </c>
      <c r="J4980" s="5">
        <f>VLOOKUP(F4980,'Set up'!$A$2:$D$70,4,FALSE)</f>
        <v>0</v>
      </c>
      <c r="K4980" s="4">
        <f t="shared" si="1129"/>
        <v>46050</v>
      </c>
      <c r="L4980" s="5">
        <f t="shared" si="1130"/>
        <v>1</v>
      </c>
      <c r="M4980" s="5">
        <f t="shared" si="1131"/>
        <v>2026</v>
      </c>
      <c r="N4980" s="168">
        <v>1050</v>
      </c>
      <c r="P4980" s="12"/>
      <c r="Q4980" s="7">
        <f t="shared" si="1132"/>
        <v>8192112.1500000134</v>
      </c>
      <c r="R4980" s="44" t="str">
        <f>VLOOKUP(F4980,'Set up'!$A$2:$E$70,5,FALSE)</f>
        <v>Trsf</v>
      </c>
    </row>
    <row r="4981" spans="1:18" ht="16.8" customHeight="1" x14ac:dyDescent="0.3">
      <c r="A4981" s="150" t="s">
        <v>4444</v>
      </c>
      <c r="B4981" s="5">
        <f t="shared" si="1127"/>
        <v>1</v>
      </c>
      <c r="C4981" s="5">
        <f t="shared" si="1128"/>
        <v>2026</v>
      </c>
      <c r="D4981" s="150" t="s">
        <v>4480</v>
      </c>
      <c r="E4981" s="5" t="str">
        <f>VLOOKUP(F4981,'Set up'!$A$2:$C$70,2,FALSE)</f>
        <v>C00000042</v>
      </c>
      <c r="F4981" s="150" t="s">
        <v>2012</v>
      </c>
      <c r="G4981" s="150" t="s">
        <v>46</v>
      </c>
      <c r="H4981" s="150">
        <v>4</v>
      </c>
      <c r="I4981" s="5" t="str">
        <f>VLOOKUP(F4981,'Set up'!$A$2:$C$70,3,FALSE)</f>
        <v>Cash</v>
      </c>
      <c r="J4981" s="5">
        <f>VLOOKUP(F4981,'Set up'!$A$2:$D$70,4,FALSE)</f>
        <v>0</v>
      </c>
      <c r="K4981" s="4">
        <f t="shared" si="1129"/>
        <v>46050</v>
      </c>
      <c r="L4981" s="5">
        <f t="shared" si="1130"/>
        <v>1</v>
      </c>
      <c r="M4981" s="5">
        <f t="shared" si="1131"/>
        <v>2026</v>
      </c>
      <c r="N4981" s="168">
        <v>460</v>
      </c>
      <c r="P4981" s="12"/>
      <c r="Q4981" s="7">
        <f t="shared" si="1132"/>
        <v>8192572.1500000134</v>
      </c>
      <c r="R4981" s="44" t="str">
        <f>VLOOKUP(F4981,'Set up'!$A$2:$E$70,5,FALSE)</f>
        <v>Trsf</v>
      </c>
    </row>
    <row r="4982" spans="1:18" ht="16.8" customHeight="1" x14ac:dyDescent="0.3">
      <c r="A4982" s="150" t="s">
        <v>4445</v>
      </c>
      <c r="B4982" s="5">
        <f t="shared" si="1127"/>
        <v>1</v>
      </c>
      <c r="C4982" s="5">
        <f t="shared" si="1128"/>
        <v>2026</v>
      </c>
      <c r="D4982" s="150" t="s">
        <v>4481</v>
      </c>
      <c r="E4982" s="5" t="str">
        <f>VLOOKUP(F4982,'Set up'!$A$2:$C$70,2,FALSE)</f>
        <v>C00000064</v>
      </c>
      <c r="F4982" s="150" t="s">
        <v>4059</v>
      </c>
      <c r="G4982" s="150" t="s">
        <v>1997</v>
      </c>
      <c r="H4982" s="150">
        <v>1</v>
      </c>
      <c r="I4982" s="5" t="str">
        <f>VLOOKUP(F4982,'Set up'!$A$2:$C$70,3,FALSE)</f>
        <v>Cash</v>
      </c>
      <c r="J4982" s="5">
        <f>VLOOKUP(F4982,'Set up'!$A$2:$D$70,4,FALSE)</f>
        <v>0</v>
      </c>
      <c r="K4982" s="4">
        <f t="shared" si="1129"/>
        <v>46052</v>
      </c>
      <c r="L4982" s="5">
        <f t="shared" si="1130"/>
        <v>1</v>
      </c>
      <c r="M4982" s="5">
        <f t="shared" si="1131"/>
        <v>2026</v>
      </c>
      <c r="N4982" s="168">
        <v>2800</v>
      </c>
      <c r="P4982" s="12"/>
      <c r="Q4982" s="7">
        <f t="shared" si="1132"/>
        <v>8195372.1500000134</v>
      </c>
      <c r="R4982" s="44" t="str">
        <f>VLOOKUP(F4982,'Set up'!$A$2:$E$70,5,FALSE)</f>
        <v>Cash</v>
      </c>
    </row>
    <row r="4983" spans="1:18" ht="16.8" customHeight="1" x14ac:dyDescent="0.3">
      <c r="A4983" s="150" t="s">
        <v>4445</v>
      </c>
      <c r="B4983" s="5">
        <f t="shared" si="1127"/>
        <v>1</v>
      </c>
      <c r="C4983" s="5">
        <f t="shared" si="1128"/>
        <v>2026</v>
      </c>
      <c r="D4983" s="150" t="s">
        <v>4481</v>
      </c>
      <c r="E4983" s="5" t="str">
        <f>VLOOKUP(F4983,'Set up'!$A$2:$C$70,2,FALSE)</f>
        <v>C00000064</v>
      </c>
      <c r="F4983" s="150" t="s">
        <v>4059</v>
      </c>
      <c r="G4983" s="150" t="s">
        <v>1543</v>
      </c>
      <c r="H4983" s="150">
        <v>2</v>
      </c>
      <c r="I4983" s="5" t="str">
        <f>VLOOKUP(F4983,'Set up'!$A$2:$C$70,3,FALSE)</f>
        <v>Cash</v>
      </c>
      <c r="J4983" s="5">
        <f>VLOOKUP(F4983,'Set up'!$A$2:$D$70,4,FALSE)</f>
        <v>0</v>
      </c>
      <c r="K4983" s="4">
        <f t="shared" si="1129"/>
        <v>46052</v>
      </c>
      <c r="L4983" s="5">
        <f t="shared" si="1130"/>
        <v>1</v>
      </c>
      <c r="M4983" s="5">
        <f t="shared" si="1131"/>
        <v>2026</v>
      </c>
      <c r="N4983" s="168">
        <v>432</v>
      </c>
      <c r="P4983" s="12"/>
      <c r="Q4983" s="7">
        <f t="shared" si="1132"/>
        <v>8195804.1500000134</v>
      </c>
      <c r="R4983" s="44" t="str">
        <f>VLOOKUP(F4983,'Set up'!$A$2:$E$70,5,FALSE)</f>
        <v>Cash</v>
      </c>
    </row>
    <row r="4984" spans="1:18" ht="16.8" customHeight="1" x14ac:dyDescent="0.3">
      <c r="A4984" s="150" t="s">
        <v>4445</v>
      </c>
      <c r="B4984" s="5">
        <f t="shared" si="1127"/>
        <v>1</v>
      </c>
      <c r="C4984" s="5">
        <f t="shared" si="1128"/>
        <v>2026</v>
      </c>
      <c r="D4984" s="150" t="s">
        <v>4481</v>
      </c>
      <c r="E4984" s="5" t="str">
        <f>VLOOKUP(F4984,'Set up'!$A$2:$C$70,2,FALSE)</f>
        <v>C00000064</v>
      </c>
      <c r="F4984" s="150" t="s">
        <v>4059</v>
      </c>
      <c r="G4984" s="150" t="s">
        <v>46</v>
      </c>
      <c r="H4984" s="150">
        <v>1</v>
      </c>
      <c r="I4984" s="5" t="str">
        <f>VLOOKUP(F4984,'Set up'!$A$2:$C$70,3,FALSE)</f>
        <v>Cash</v>
      </c>
      <c r="J4984" s="5">
        <f>VLOOKUP(F4984,'Set up'!$A$2:$D$70,4,FALSE)</f>
        <v>0</v>
      </c>
      <c r="K4984" s="4">
        <f t="shared" si="1129"/>
        <v>46052</v>
      </c>
      <c r="L4984" s="5">
        <f t="shared" si="1130"/>
        <v>1</v>
      </c>
      <c r="M4984" s="5">
        <f t="shared" si="1131"/>
        <v>2026</v>
      </c>
      <c r="N4984" s="168">
        <v>120</v>
      </c>
      <c r="P4984" s="12"/>
      <c r="Q4984" s="7">
        <f t="shared" si="1132"/>
        <v>8195924.1500000134</v>
      </c>
      <c r="R4984" s="44" t="str">
        <f>VLOOKUP(F4984,'Set up'!$A$2:$E$70,5,FALSE)</f>
        <v>Cash</v>
      </c>
    </row>
    <row r="4985" spans="1:18" ht="16.8" customHeight="1" x14ac:dyDescent="0.3">
      <c r="A4985" s="150" t="s">
        <v>4446</v>
      </c>
      <c r="B4985" s="5">
        <f t="shared" si="1127"/>
        <v>1</v>
      </c>
      <c r="C4985" s="5">
        <f t="shared" si="1128"/>
        <v>2026</v>
      </c>
      <c r="D4985" s="150" t="s">
        <v>4482</v>
      </c>
      <c r="E4985" s="5" t="str">
        <f>VLOOKUP(F4985,'Set up'!$A$2:$C$70,2,FALSE)</f>
        <v>C00000042</v>
      </c>
      <c r="F4985" s="150" t="s">
        <v>2012</v>
      </c>
      <c r="G4985" s="150" t="s">
        <v>2646</v>
      </c>
      <c r="H4985" s="150">
        <v>3</v>
      </c>
      <c r="I4985" s="5" t="str">
        <f>VLOOKUP(F4985,'Set up'!$A$2:$C$70,3,FALSE)</f>
        <v>Cash</v>
      </c>
      <c r="J4985" s="5">
        <f>VLOOKUP(F4985,'Set up'!$A$2:$D$70,4,FALSE)</f>
        <v>0</v>
      </c>
      <c r="K4985" s="4">
        <f t="shared" si="1129"/>
        <v>46053</v>
      </c>
      <c r="L4985" s="5">
        <f t="shared" si="1130"/>
        <v>1</v>
      </c>
      <c r="M4985" s="5">
        <f t="shared" si="1131"/>
        <v>2026</v>
      </c>
      <c r="N4985" s="168">
        <v>187.5</v>
      </c>
      <c r="P4985" s="12"/>
      <c r="Q4985" s="7">
        <f t="shared" si="1132"/>
        <v>8196111.6500000134</v>
      </c>
      <c r="R4985" s="44" t="str">
        <f>VLOOKUP(F4985,'Set up'!$A$2:$E$70,5,FALSE)</f>
        <v>Trsf</v>
      </c>
    </row>
    <row r="4986" spans="1:18" ht="16.8" customHeight="1" x14ac:dyDescent="0.3">
      <c r="A4986" s="150" t="s">
        <v>4446</v>
      </c>
      <c r="B4986" s="5">
        <f t="shared" si="1127"/>
        <v>1</v>
      </c>
      <c r="C4986" s="5">
        <f t="shared" si="1128"/>
        <v>2026</v>
      </c>
      <c r="D4986" s="150" t="s">
        <v>4483</v>
      </c>
      <c r="E4986" s="5" t="str">
        <f>VLOOKUP(F4986,'Set up'!$A$2:$C$70,2,FALSE)</f>
        <v>C00000042</v>
      </c>
      <c r="F4986" s="150" t="s">
        <v>2012</v>
      </c>
      <c r="G4986" s="150" t="s">
        <v>3645</v>
      </c>
      <c r="H4986" s="150">
        <v>6</v>
      </c>
      <c r="I4986" s="5" t="str">
        <f>VLOOKUP(F4986,'Set up'!$A$2:$C$70,3,FALSE)</f>
        <v>Cash</v>
      </c>
      <c r="J4986" s="5">
        <f>VLOOKUP(F4986,'Set up'!$A$2:$D$70,4,FALSE)</f>
        <v>0</v>
      </c>
      <c r="K4986" s="4">
        <f t="shared" si="1129"/>
        <v>46053</v>
      </c>
      <c r="L4986" s="5">
        <f t="shared" si="1130"/>
        <v>1</v>
      </c>
      <c r="M4986" s="5">
        <f t="shared" si="1131"/>
        <v>2026</v>
      </c>
      <c r="N4986" s="168">
        <v>8910</v>
      </c>
      <c r="P4986" s="12"/>
      <c r="Q4986" s="7">
        <f t="shared" si="1132"/>
        <v>8205021.6500000134</v>
      </c>
      <c r="R4986" s="44" t="str">
        <f>VLOOKUP(F4986,'Set up'!$A$2:$E$70,5,FALSE)</f>
        <v>Trsf</v>
      </c>
    </row>
    <row r="4987" spans="1:18" ht="16.8" customHeight="1" x14ac:dyDescent="0.3">
      <c r="A4987" s="150" t="s">
        <v>4446</v>
      </c>
      <c r="B4987" s="5">
        <f t="shared" si="1127"/>
        <v>1</v>
      </c>
      <c r="C4987" s="5">
        <f t="shared" si="1128"/>
        <v>2026</v>
      </c>
      <c r="D4987" s="150" t="s">
        <v>4483</v>
      </c>
      <c r="E4987" s="5" t="str">
        <f>VLOOKUP(F4987,'Set up'!$A$2:$C$70,2,FALSE)</f>
        <v>C00000042</v>
      </c>
      <c r="F4987" s="150" t="s">
        <v>2012</v>
      </c>
      <c r="G4987" s="150" t="s">
        <v>1392</v>
      </c>
      <c r="H4987" s="150">
        <v>15</v>
      </c>
      <c r="I4987" s="5" t="str">
        <f>VLOOKUP(F4987,'Set up'!$A$2:$C$70,3,FALSE)</f>
        <v>Cash</v>
      </c>
      <c r="J4987" s="5">
        <f>VLOOKUP(F4987,'Set up'!$A$2:$D$70,4,FALSE)</f>
        <v>0</v>
      </c>
      <c r="K4987" s="4">
        <f t="shared" si="1129"/>
        <v>46053</v>
      </c>
      <c r="L4987" s="5">
        <f t="shared" si="1130"/>
        <v>1</v>
      </c>
      <c r="M4987" s="5">
        <f t="shared" si="1131"/>
        <v>2026</v>
      </c>
      <c r="N4987" s="168">
        <v>2655</v>
      </c>
      <c r="P4987" s="12"/>
      <c r="Q4987" s="7">
        <f t="shared" si="1132"/>
        <v>8207676.6500000134</v>
      </c>
      <c r="R4987" s="44" t="str">
        <f>VLOOKUP(F4987,'Set up'!$A$2:$E$70,5,FALSE)</f>
        <v>Trsf</v>
      </c>
    </row>
    <row r="4988" spans="1:18" ht="16.8" customHeight="1" x14ac:dyDescent="0.3">
      <c r="A4988" s="150" t="s">
        <v>4446</v>
      </c>
      <c r="B4988" s="5">
        <f t="shared" si="1127"/>
        <v>1</v>
      </c>
      <c r="C4988" s="5">
        <f t="shared" si="1128"/>
        <v>2026</v>
      </c>
      <c r="D4988" s="150" t="s">
        <v>4483</v>
      </c>
      <c r="E4988" s="5" t="str">
        <f>VLOOKUP(F4988,'Set up'!$A$2:$C$70,2,FALSE)</f>
        <v>C00000042</v>
      </c>
      <c r="F4988" s="150" t="s">
        <v>2012</v>
      </c>
      <c r="G4988" s="150" t="s">
        <v>1922</v>
      </c>
      <c r="H4988" s="150">
        <v>8</v>
      </c>
      <c r="I4988" s="5" t="str">
        <f>VLOOKUP(F4988,'Set up'!$A$2:$C$70,3,FALSE)</f>
        <v>Cash</v>
      </c>
      <c r="J4988" s="5">
        <f>VLOOKUP(F4988,'Set up'!$A$2:$D$70,4,FALSE)</f>
        <v>0</v>
      </c>
      <c r="K4988" s="4">
        <f t="shared" si="1129"/>
        <v>46053</v>
      </c>
      <c r="L4988" s="5">
        <f t="shared" si="1130"/>
        <v>1</v>
      </c>
      <c r="M4988" s="5">
        <f t="shared" si="1131"/>
        <v>2026</v>
      </c>
      <c r="N4988" s="168">
        <v>1836</v>
      </c>
      <c r="P4988" s="12"/>
      <c r="Q4988" s="7">
        <f t="shared" si="1132"/>
        <v>8209512.6500000134</v>
      </c>
      <c r="R4988" s="44" t="str">
        <f>VLOOKUP(F4988,'Set up'!$A$2:$E$70,5,FALSE)</f>
        <v>Trsf</v>
      </c>
    </row>
    <row r="4989" spans="1:18" ht="16.8" customHeight="1" x14ac:dyDescent="0.3">
      <c r="A4989" s="150" t="s">
        <v>4446</v>
      </c>
      <c r="B4989" s="5">
        <f t="shared" si="1127"/>
        <v>1</v>
      </c>
      <c r="C4989" s="5">
        <f t="shared" si="1128"/>
        <v>2026</v>
      </c>
      <c r="D4989" s="150" t="s">
        <v>4483</v>
      </c>
      <c r="E4989" s="5" t="str">
        <f>VLOOKUP(F4989,'Set up'!$A$2:$C$70,2,FALSE)</f>
        <v>C00000042</v>
      </c>
      <c r="F4989" s="150" t="s">
        <v>2012</v>
      </c>
      <c r="G4989" s="150" t="s">
        <v>1073</v>
      </c>
      <c r="H4989" s="150">
        <v>1</v>
      </c>
      <c r="I4989" s="5" t="str">
        <f>VLOOKUP(F4989,'Set up'!$A$2:$C$70,3,FALSE)</f>
        <v>Cash</v>
      </c>
      <c r="J4989" s="5">
        <f>VLOOKUP(F4989,'Set up'!$A$2:$D$70,4,FALSE)</f>
        <v>0</v>
      </c>
      <c r="K4989" s="4">
        <f t="shared" si="1129"/>
        <v>46053</v>
      </c>
      <c r="L4989" s="5">
        <f t="shared" si="1130"/>
        <v>1</v>
      </c>
      <c r="M4989" s="5">
        <f t="shared" si="1131"/>
        <v>2026</v>
      </c>
      <c r="N4989" s="168">
        <v>1050</v>
      </c>
      <c r="P4989" s="12"/>
      <c r="Q4989" s="7">
        <f t="shared" si="1132"/>
        <v>8210562.6500000134</v>
      </c>
      <c r="R4989" s="44" t="str">
        <f>VLOOKUP(F4989,'Set up'!$A$2:$E$70,5,FALSE)</f>
        <v>Trsf</v>
      </c>
    </row>
    <row r="4990" spans="1:18" ht="16.8" customHeight="1" x14ac:dyDescent="0.3">
      <c r="A4990" s="150" t="s">
        <v>4446</v>
      </c>
      <c r="B4990" s="5">
        <f t="shared" si="1127"/>
        <v>1</v>
      </c>
      <c r="C4990" s="5">
        <f t="shared" si="1128"/>
        <v>2026</v>
      </c>
      <c r="D4990" s="150" t="s">
        <v>4483</v>
      </c>
      <c r="E4990" s="5" t="str">
        <f>VLOOKUP(F4990,'Set up'!$A$2:$C$70,2,FALSE)</f>
        <v>C00000042</v>
      </c>
      <c r="F4990" s="150" t="s">
        <v>2012</v>
      </c>
      <c r="G4990" s="150" t="s">
        <v>46</v>
      </c>
      <c r="H4990" s="150">
        <v>4</v>
      </c>
      <c r="I4990" s="5" t="str">
        <f>VLOOKUP(F4990,'Set up'!$A$2:$C$70,3,FALSE)</f>
        <v>Cash</v>
      </c>
      <c r="J4990" s="5">
        <f>VLOOKUP(F4990,'Set up'!$A$2:$D$70,4,FALSE)</f>
        <v>0</v>
      </c>
      <c r="K4990" s="4">
        <f t="shared" si="1129"/>
        <v>46053</v>
      </c>
      <c r="L4990" s="5">
        <f t="shared" si="1130"/>
        <v>1</v>
      </c>
      <c r="M4990" s="5">
        <f t="shared" si="1131"/>
        <v>2026</v>
      </c>
      <c r="N4990" s="168">
        <v>460</v>
      </c>
      <c r="P4990" s="12"/>
      <c r="Q4990" s="7">
        <f t="shared" si="1132"/>
        <v>8211022.6500000134</v>
      </c>
      <c r="R4990" s="44" t="str">
        <f>VLOOKUP(F4990,'Set up'!$A$2:$E$70,5,FALSE)</f>
        <v>Trsf</v>
      </c>
    </row>
    <row r="4991" spans="1:18" ht="16.2" customHeight="1" x14ac:dyDescent="0.3">
      <c r="A4991" s="1"/>
      <c r="D4991" s="150"/>
      <c r="F4991" s="151"/>
      <c r="G4991" s="151"/>
      <c r="H4991" s="105"/>
      <c r="K4991" s="4"/>
      <c r="N4991" s="135"/>
      <c r="P4991" s="12"/>
      <c r="Q4991" s="7"/>
      <c r="R4991" s="44"/>
    </row>
    <row r="4992" spans="1:18" ht="16.2" customHeight="1" x14ac:dyDescent="0.3">
      <c r="A4992" s="1"/>
      <c r="F4992" s="132"/>
      <c r="G4992" s="133"/>
      <c r="K4992" s="4"/>
      <c r="N4992" s="12"/>
      <c r="O4992" s="12"/>
      <c r="P4992" s="12"/>
      <c r="Q4992" s="7"/>
      <c r="R4992" s="44"/>
    </row>
    <row r="4993" spans="1:18" ht="15" customHeight="1" x14ac:dyDescent="0.3">
      <c r="A4993" s="1"/>
      <c r="G4993" s="99"/>
      <c r="K4993" s="4"/>
      <c r="Q4993" s="7"/>
      <c r="R4993" s="44"/>
    </row>
    <row r="4994" spans="1:18" x14ac:dyDescent="0.3">
      <c r="K4994" s="4"/>
      <c r="Q4994" s="51"/>
    </row>
    <row r="4995" spans="1:18" x14ac:dyDescent="0.3">
      <c r="K4995" s="11" t="s">
        <v>194</v>
      </c>
      <c r="N4995" s="30">
        <f>SUM(N2:N4994)</f>
        <v>8211022.6500000134</v>
      </c>
      <c r="O4995" s="32">
        <f>SUM(O2:O4994)</f>
        <v>-6212715.1500000041</v>
      </c>
      <c r="P4995" s="34">
        <f>SUM(P2:P4994)</f>
        <v>782669.10000000009</v>
      </c>
      <c r="Q4995" s="52">
        <f>SUM(N4995+O4995)</f>
        <v>1998307.5000000093</v>
      </c>
    </row>
    <row r="4996" spans="1:18" x14ac:dyDescent="0.3">
      <c r="N4996" s="31" t="s">
        <v>197</v>
      </c>
      <c r="O4996" s="33" t="s">
        <v>195</v>
      </c>
      <c r="P4996" s="35" t="s">
        <v>196</v>
      </c>
      <c r="Q4996" s="53"/>
    </row>
    <row r="4997" spans="1:18" x14ac:dyDescent="0.3">
      <c r="N4997" s="28"/>
      <c r="O4997" s="28"/>
      <c r="P4997" s="28"/>
      <c r="Q4997" s="28"/>
    </row>
    <row r="4998" spans="1:18" x14ac:dyDescent="0.3">
      <c r="Q4998" s="51"/>
    </row>
    <row r="4999" spans="1:18" x14ac:dyDescent="0.3">
      <c r="O4999" s="32">
        <f>SUM(O4995)</f>
        <v>-6212715.1500000041</v>
      </c>
      <c r="P4999" s="27" t="s">
        <v>193</v>
      </c>
      <c r="Q4999" s="54" t="s">
        <v>195</v>
      </c>
    </row>
    <row r="5000" spans="1:18" x14ac:dyDescent="0.3">
      <c r="O5000" s="6">
        <v>0.5</v>
      </c>
      <c r="P5000" s="27" t="s">
        <v>193</v>
      </c>
      <c r="Q5000" s="50" t="s">
        <v>284</v>
      </c>
    </row>
    <row r="5001" spans="1:18" x14ac:dyDescent="0.3">
      <c r="P5001" s="27"/>
      <c r="Q5001" s="50"/>
    </row>
    <row r="5002" spans="1:18" ht="16.2" thickBot="1" x14ac:dyDescent="0.35">
      <c r="O5002" s="29">
        <f>SUM(O4999:O5001)</f>
        <v>-6212714.6500000041</v>
      </c>
      <c r="P5002" s="27" t="s">
        <v>193</v>
      </c>
      <c r="Q5002" s="49" t="s">
        <v>3968</v>
      </c>
    </row>
    <row r="5003" spans="1:18" ht="16.2" thickTop="1" x14ac:dyDescent="0.3">
      <c r="Q5003" s="51"/>
    </row>
    <row r="5004" spans="1:18" x14ac:dyDescent="0.3">
      <c r="Q5004" s="51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3" workbookViewId="0">
      <selection activeCell="A67" sqref="A67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2026-02-09T14:46:48Z</dcterms:modified>
</cp:coreProperties>
</file>